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Wykaz dotacji 2016" sheetId="1" r:id="rId1"/>
    <sheet name="Arkusz1" sheetId="2" r:id="rId2"/>
  </sheets>
  <definedNames>
    <definedName name="_xlnm.Print_Area" localSheetId="0">'Wykaz dotacji 2016'!$A$1:$M$201</definedName>
    <definedName name="_xlnm.Print_Titles" localSheetId="0">'Wykaz dotacji 2016'!$4:$5</definedName>
  </definedNames>
  <calcPr fullCalcOnLoad="1" fullPrecision="0"/>
</workbook>
</file>

<file path=xl/sharedStrings.xml><?xml version="1.0" encoding="utf-8"?>
<sst xmlns="http://schemas.openxmlformats.org/spreadsheetml/2006/main" count="594" uniqueCount="394">
  <si>
    <t>Wnioskodawca</t>
  </si>
  <si>
    <t>Nazwa zadania</t>
  </si>
  <si>
    <t>wnioskowana dotacja</t>
  </si>
  <si>
    <t>%</t>
  </si>
  <si>
    <t>Parafia Rzymskokatolicka p.w. Opieki Matki Bożej w Osięcinach</t>
  </si>
  <si>
    <t>N</t>
  </si>
  <si>
    <t>K</t>
  </si>
  <si>
    <t>Parafia Rzymskokatolicka p.w. Wniebowzięcia N.M.P. w Osieku</t>
  </si>
  <si>
    <t>Wymiana poszycia dachu na kościele p.w. Opieki Matki Bożej w Osięcinach.</t>
  </si>
  <si>
    <t>III etap konserwacji ołtarza głównego z kościoła p.w. św. Jana Chrzciciela w Nieżywięciu.</t>
  </si>
  <si>
    <t>II etap konserwacji rokokowej ambony i ołtarza bocznego z kościoła p.w. Wniebowzięcia NMP w Osieku.</t>
  </si>
  <si>
    <t>Maria Bogusławska</t>
  </si>
  <si>
    <t>Eligiusz Jankowski</t>
  </si>
  <si>
    <t>Remont i przebudowa budynku pałacowego (wpisanego do rejestru zabytków woj. kujawsko-pomorskiego, pod nr 1448A), na działce nr ew. 598/15 w miejscowości Motyl, obręb Pruszcz, gmina Gostycyn.</t>
  </si>
  <si>
    <t>Remont elewacji frontowej - Kamienica przy ul. Chełmińskiej 2 w Chełmży.</t>
  </si>
  <si>
    <t>Prace remontowo-konserwatorskie dachu dawnego Lazaretu wojskowego obecnie Wojskowej Specjalistycznej Przychodni Lekarskiej w Toruniu przy ulicy Jęczmiennej 2/6</t>
  </si>
  <si>
    <t>Gmina Miasta Bydgoszcz</t>
  </si>
  <si>
    <t>Prace konserwatorsko-restauratorskie - polichromia kościoła p.w. św. Mateusza w Ostrowie n/Gopłem - Etap II.</t>
  </si>
  <si>
    <t>Parafia Rzymskokatolicka p.w. św. Jerzego Męczennika w Niedźwiedziu</t>
  </si>
  <si>
    <t>Parafia Rzymskokatolicka p.w. św. Narodzenia NMP w Czarżu</t>
  </si>
  <si>
    <t>Remont więźby dachowej i wymiana pokrycia dachu na kościele p.w. Narodzenia NMP w Czarżu. Etap I i II.</t>
  </si>
  <si>
    <t>Parafia Rzymskokatolicka p.w. św. Katarzyny Aleksandryjskiej w Golubiu</t>
  </si>
  <si>
    <t>Parafia Rzymskokatolicka p.w. św. Wojciecha w Kłobi</t>
  </si>
  <si>
    <t>Remont ogrodzenia kościoła p.w. św. Wojciecha w Kłobi - etap III.</t>
  </si>
  <si>
    <t>Ochotnicza Staż Pożarna w Serocku</t>
  </si>
  <si>
    <t>Parafia Rzymskokatolicka p.w. św. Mikołaja Biskupa w Cielętach</t>
  </si>
  <si>
    <t>Konserwacja elewacji kościoła p.w. św. Mikołaja Biskupa w Cielętach- etap I.</t>
  </si>
  <si>
    <t>Parafia Rzymskokatolicka p.w. św. Małgorzaty w Łobdowie</t>
  </si>
  <si>
    <t>Parafia Rzymskokatolicka p.w. św. Bartłomieja w Kurkocinie</t>
  </si>
  <si>
    <t>Klasztor Zakonu Braci Mniejszych Konwentualnych (OO. Franciszkanie) w Radziejowie</t>
  </si>
  <si>
    <t>Remont konserwatorski kościoła parafialnego p.w. Znalezienia Krzyża w Radziejowie etap III.</t>
  </si>
  <si>
    <t>Parafia Rzymskokatolicka p.w. św. Mikołaja Biskupa w Pieraniu</t>
  </si>
  <si>
    <t>Prace konserwatorskie przy polichromiach ściennych na drewnie w nawie wnętrza kościoła p.w. św. Mikołaja Biskupa w Pieraniu - obrazy: Zwiastowanie, Obrzezanie, Ofiarowanie Dzieciątka w Świątyni, Narodziny NMP.</t>
  </si>
  <si>
    <t>Parafia Rzymskokatolicka p.w. św. Bartłomieja Apostoła w Samoklęskach Dużych</t>
  </si>
  <si>
    <t>Prace konserwatorskie przy konfesjonale z kościoła p.w. św. Bartłomieja Apostoła w Samoklęskach Dużych.</t>
  </si>
  <si>
    <t>Zakon Braci Mniejszych Kapucynów Prowincja Warszawska</t>
  </si>
  <si>
    <t>Prace konserwatorskie przy polichromii w zachodnim korpusie kościoła (na sklepieniu i ścianach w podchórzu oraz w dwóch wnękach z glifami okiennymi) i przy malowidle olejnym św. Franciszka w kościele św. Sebastiana w Rywałdzie Królewskim, gm. Radzyń Chełmiński.</t>
  </si>
  <si>
    <t>Zgromadzenie Sióstr Miłosierdzia św. Wincentego a Paulo Prowincja Chełmińsko-Poznańska</t>
  </si>
  <si>
    <t>III etap konserwacji i restauracji ołtarza Ukrzyżowanie z klasztoru w Bysławku.</t>
  </si>
  <si>
    <t>Parafia Rzymskokatolicka p.w. św. Andrzeja Boboli w Świeciu</t>
  </si>
  <si>
    <t>Konserwacja i restauracja obrazu w ramie "Opłakiwanie Chrystusa" z kościoła parafialnego p.w. św. Andrzeja Boboli w Świeciu.</t>
  </si>
  <si>
    <t>Parafia Rzymskokatolicka p.w. Przemienienia Pańskiego w Wieńcu</t>
  </si>
  <si>
    <t>Kolejny etap konserwacji i restauracji ołtarza głównego z kościoła parafialnego p.w. Przemienienia Pańskiego w Wieńcu.</t>
  </si>
  <si>
    <t>VI etap konserwacji i restauracji prospektu organowego i II etap prac przy ambonie z kościoła świętych Janów w Chełmnie.</t>
  </si>
  <si>
    <t>Prace konserwatorskie i restauratorskie przy wyposażeniu kościoła poklasztornego p.w. św. Michała Archanioła w Brześciu Kujawskim.</t>
  </si>
  <si>
    <t>Parafia Rzymskokatolicka p.w. św. Katarzyny Aleksandryjskiej w Brodnicy</t>
  </si>
  <si>
    <t>Konserwacja południowej elewacji prezbiterium kościoła p.w. św. Katarzyny Aleksandryjskiej w Brodnicy.</t>
  </si>
  <si>
    <t>Konserwacja i restauracja wyposażenia w kościele p.w. św. Wniebowzięcia NMP w Dulsku - ołtarz główny i ołtarz p.w. Trójcy Świętej.</t>
  </si>
  <si>
    <t>Krzysztof Ploetz</t>
  </si>
  <si>
    <t>Konserwacja, zabezpieczenie i wzmocnienie konstrukcji więźby dachowej oraz wymiana pokrycia dachu budynku mieszkalno-usługowego - etap III</t>
  </si>
  <si>
    <t>Konserwacja elewacji kościoła p.w. św. Mikołaja Biskupa w Papowie Toruńskim - etap I.</t>
  </si>
  <si>
    <t>Klasztor OO. Karmelitów w Oborach</t>
  </si>
  <si>
    <t>Prace konserwatorskie i restauratorskie przy ołtarzu głównym z kościoła p.w. Nawiedzenia NMP w Oborach - etap II.</t>
  </si>
  <si>
    <t>Parafia Rzymskokatolicka p.w. Maryi Wspomożenia Wiernych w Lipinkach</t>
  </si>
  <si>
    <t>Remont budowlano-konserwatorski elewacji południowych i wejścia głównego kościoła parafialnego p.w. Maryi Wspomożenia Wiernych w Lipinkach - etap I.</t>
  </si>
  <si>
    <t>Wspólnota Mieszkaniowa ul. Podgrodzie 7 w Radzyniu Chełmińskim</t>
  </si>
  <si>
    <t>Remont  dachu  budynku mieszkalnego  (dawna bożnica) przy ul. Podgrodzie  7 w Radzyniu Chełmińskim.</t>
  </si>
  <si>
    <t>Parafia Rzymskokatolicka p.w. św. Małgorzaty w Bzowie</t>
  </si>
  <si>
    <t>Renowacja ołtarza głównego w kościele p.w. św. Małgorzaty w Bzowie - II etap.</t>
  </si>
  <si>
    <t>Parafia Rzymskokatolicka p.w. św. Jakuba Apostoła w Chełmicy Dużej</t>
  </si>
  <si>
    <t>Remont konstrukcji więźby dachowej wraz z wymianą pokrycia dachowego kościoła parafialnego p.w. św. Jakuba Apostoła w Chełmicy Dużej.</t>
  </si>
  <si>
    <t>Kuria Diecezjalna Toruńska. Centrum Kultury - Zamek Bierzgłowski</t>
  </si>
  <si>
    <t>Parafia Rzymskokatolicka p.w. Nawiedzenia NMP w Topolnie</t>
  </si>
  <si>
    <t>Prace konserwatorskie przy 6 obrazach w płycinach balustrady chóru, oraz 30% polichromii podniebia chóru z kościoła p.w. Nawiedzenia NMP w Topolnie, gm. Pruszcz.</t>
  </si>
  <si>
    <t>Parafia Rzymskokatolicka p.w. św. Bartłomieja w Szadłowicach</t>
  </si>
  <si>
    <t>IV etap prac konserwatorskich przy kościele p.w. św. Bartłomieja w Szadłowicach - elewacje południowa, północna i zachodnia nawy.</t>
  </si>
  <si>
    <t>Powiat Świecki</t>
  </si>
  <si>
    <t>Konserwacja podniebia chóru muzycznego (etap II) z kościoła p.w. Świętego Franciszka Ksawerego w Grudziądzu.</t>
  </si>
  <si>
    <t>Parafia Rzymskokatolicka p.w. św. Bartłomieja Apostoła w Komorsku Wielkim</t>
  </si>
  <si>
    <t>Konserwacja ambony - etap III z kościoła parafialnego p.w. Świętego Bartłomieja Apostoła w Komorsku Wielkim.</t>
  </si>
  <si>
    <t>Parafia Rzymskokatolicka p.w. Świętej Trójcy w Raciążu</t>
  </si>
  <si>
    <t>Parafia Rzymskokatolicka p.w. św. Michała Archanioła we Wtelnie</t>
  </si>
  <si>
    <t>Prace konserwatorsko-restauratorskie przy kościele p.w. św. Michała Archanioła we Wtelnie.</t>
  </si>
  <si>
    <t>Prace konserwatorskie ołtarzy bocznych z kościoła p.w. Świętej Trójcy w Raciążu.</t>
  </si>
  <si>
    <t>Parafia Rzymskokatolicka p.w. Niepokalanego Poczęcia NMP w Nowej Wsi Wielkiej</t>
  </si>
  <si>
    <t>Prace konserwatorskie: polichromie stropu i ścian nawy głównej w kościele parafialnym p.w. Niepokalanego Poczęcia NMP w Nowej Wsi Wielkiej</t>
  </si>
  <si>
    <t>Parafia Rzymskokatolicka p.w. św. Jana Chrzciciela w Służewie</t>
  </si>
  <si>
    <t>Konserwacja polichromii na ścianach i 3 wysklepkach w prezbiterium kościoła parafialnego p.w. św. Jana Chrzciciela w Służewie.</t>
  </si>
  <si>
    <t>Parafia Rzymskokatolicka p.w. Przemienienia Pańskiego w Aleksandrowie Kujawskim</t>
  </si>
  <si>
    <t>Remont dachu i elewacji kościoła p.w. Przemienienia Pańskiego w Aleksandrowie Kujawskim.</t>
  </si>
  <si>
    <t>Parafia Rzymskokatolicka p.w. Narodzenia NMP w Zgłowiączce</t>
  </si>
  <si>
    <t>Remont kościoła p.w. Narodzenia NMP w Zgłowiączce - et. V.</t>
  </si>
  <si>
    <t>Parafia Rzymskokatolicka p.w. Wniebowzięcia NMP w Koronowie</t>
  </si>
  <si>
    <t>Konserwacja elewacji kościoła p.w. św. Andrzeja w Koronowie - etap III.</t>
  </si>
  <si>
    <t>Parafia Rzymskokatolicka p.w. św. Jakuba Apostoła w Wielkich Radowiskach</t>
  </si>
  <si>
    <t>Parafia Rzymskokatolicka p.w. św. Wawrzyńca w Mąkowarsku</t>
  </si>
  <si>
    <t>Prace konserwatorskie i restauratorskie ołtarza głównego p.w. Świętej Trójcy z kościoła p.w. św. Wawrzyńca w Mąkowarsku - Etap III - konserwacja retabulum ołtarza wraz z kolumnami z wyłączeniem rzeźb, ornamentów, obrazu Św. Trójcy i uszaków oraz konserwacja tabernakulum i mensy ołtarzowej.</t>
  </si>
  <si>
    <t>Parafia Rzymskokatolicka p.w. św. Anny w Łąsku Wielkim</t>
  </si>
  <si>
    <t>Konserwacja ołtarza bocznego prawego - dokończenie oraz ołtarza głównego z kościoła p.w. św. Anny w Łąsku Wielkim.</t>
  </si>
  <si>
    <t>Prace konserwatorskie remontu dachu oraz daszku nad wejściem do plebanii przy kościele parafialnym p.w. św. Andrzeja Boboli w Świeciu.</t>
  </si>
  <si>
    <t>Powiat Rypiński</t>
  </si>
  <si>
    <t>Roboty remontowo-konserwatorskie przy zespole pałacowo-parkowym w Ugoszczu</t>
  </si>
  <si>
    <t>Parafia Rzymskokatolicka p.w. Świętej Trójcy w Byszewie</t>
  </si>
  <si>
    <t>Przedsiębiorstwo Rolno-Przemysłowe "Dębowo" Spółka z o.o. w Dębowie</t>
  </si>
  <si>
    <t>Odbudowa budynku magazynu zbożowo-paszowego (stajni i wozowni) w zespole folwarcznym po katastrofie spowodowanej wichurą w Dębowie przy ul. Bohaterów 2</t>
  </si>
  <si>
    <t>Parafia Rzymskokatolicka p.w. Świętej Trójcy w Runowie Krajeńskim</t>
  </si>
  <si>
    <t>Runowo Krajeńskie, kościół p.w. Świętej Trójcy, XVII w, prace ratunkowe renesansowej polichromii ścian - wykonanie całości.</t>
  </si>
  <si>
    <t>Parafia Rzymskokatolicka p.w. Najświętszego Serca Pana Jezusa w Bydgoszczy</t>
  </si>
  <si>
    <t>Parafia Katedralna p.w. św. Marcina i Mikołaja w Bydgoszczy</t>
  </si>
  <si>
    <t>Bydgoszcz, XV w. Katedra p.w. św. Marcina i Mikołaja konserwacja instrumentu organowego.</t>
  </si>
  <si>
    <t>Parafia Rzymskokatolicka p.w. św. Marii Magdaleny w Wąwelnie</t>
  </si>
  <si>
    <t>Prace ratunkowe barokowego ołtarza głównego w prezbiterium kościoła p.w. św. Marii Magdaleny w Wąwelnie etap V.</t>
  </si>
  <si>
    <t>Gmina Łubianka</t>
  </si>
  <si>
    <t>Odwodnienie ścian fundamentowych pałacu w Wybczu</t>
  </si>
  <si>
    <t>Parafia Rzymskokatolicka p.w. Podwyższenia Krzyża Świętego w Przecznie</t>
  </si>
  <si>
    <t>Klasztor OO, Bernardynów w Skępem</t>
  </si>
  <si>
    <t>Parafia Prawosławna p.w. św. Mikołaja we Włocławku</t>
  </si>
  <si>
    <t>Parafia Rzymskokatolicka p.w. Podwyższenia Krzyża Św. w Lisewie</t>
  </si>
  <si>
    <t>Parafia Prawosławna p.w. św. Aleksandra w Aleksandrowie Kujawskim</t>
  </si>
  <si>
    <t>Parafia Rzymskokatolicka p.w. Wniebowzięcia NMP w Chełmnie</t>
  </si>
  <si>
    <t>Regionalny Ośrodek Edukacji Ekologicznej w Przysieku, Sp. z o.o.</t>
  </si>
  <si>
    <t>Wymiana pokrycia dachowego wraz z robotami towarzyszącymi w dawnym budynku browaru i budynku mieszkalnym przy browarze w zespole dworsko-parkowym w Przysieku</t>
  </si>
  <si>
    <t>Tomasz, Emilia Kamińscy</t>
  </si>
  <si>
    <t>Ryńsk, gorzelnia z zespołu dworsko - parkowego ob. młyn z 1876 r. Remont budynku głównego gorzelni</t>
  </si>
  <si>
    <t>Parafia Rzymskokatolicka p.w. Wniebowzięcia NMP w Toruniu</t>
  </si>
  <si>
    <t>Parafia Rzymskokatolicka p.w. św. Mikołaja w Ludzisku</t>
  </si>
  <si>
    <t>Parafia Rzymskokatolicka p.w. Najświętszego Serca Pana Jezusa w Gniewkowie</t>
  </si>
  <si>
    <t>Remont dachu w kościele p.w. Najświętszego Serca Pana Jezusa w Gniewkowie.</t>
  </si>
  <si>
    <t>Katarzyna Zdrojewska</t>
  </si>
  <si>
    <t>Parafia Rzymskokatolicka p.w. św. Michała Archanioła w Siedlimowie</t>
  </si>
  <si>
    <t>Parafia Rzymskokatolicka p.w. św. Katarzyny i Małgorzaty w Wielkiej Łące</t>
  </si>
  <si>
    <t>Administracja Domów Miejskich "ADM" Sp. Z o.o.</t>
  </si>
  <si>
    <t>Parafia Rzymskokatolicka p.w. św. Bartłomieja w Sławsku Wielkim</t>
  </si>
  <si>
    <t>Renowacja elewacji zewnętrznej kościoła parafialnego p.w. św. Bartłomieja w Sławsku Wielkim 55 88-150 Kruszwica.</t>
  </si>
  <si>
    <t>Parafia Rzymskokatolicka p.w. św. Prokopa w Kłóbce</t>
  </si>
  <si>
    <t>Parafia Rzymskokatolicka p.w. św. Jana Chrzciciela w Nieżywięciu</t>
  </si>
  <si>
    <t>Parafia Rzymskokatolicka p.w. św. Apostołów Piotra i Pawła w Zieleniu</t>
  </si>
  <si>
    <t>Parafia Rzymskokatolicka p.w. św. Katarzyny Aleksandryjskiej w Sypniewie</t>
  </si>
  <si>
    <t>Remont dachu z naprawą więźby dachowej kościoła filialnego p.w. św. Andrzeja Boboli w Iłowie gm. Sępólno Krajeńskie - etap V.</t>
  </si>
  <si>
    <t>Remont posadzki kościoła parafialnego p.w. św. Mateusza Apostoła i Ewangelisty w Gębicach.</t>
  </si>
  <si>
    <t>Starosta Mogileński</t>
  </si>
  <si>
    <t>Parafia Rzymskokatolicka p.w. św. Wniebowzięcia NMP w Koronowie</t>
  </si>
  <si>
    <t xml:space="preserve">Konserwacja konfesjonału z nawy południowej we wnęce od strony wschodniej z kościoła p.w. Wniebowzięcia NMP w Koronowie - etap II (dokończenie). </t>
  </si>
  <si>
    <t>Remont dachu plebanii kościoła p.w. Opatrzności Bożej w Toruniu.</t>
  </si>
  <si>
    <t xml:space="preserve">Powiat Nakielski </t>
  </si>
  <si>
    <t>Konserwacja estetyczno-plastyczna drewnianych wsporników i polichromii na ścianach wraz z wymianą okien w auli I Liceum Ogólnokształcącego im. Bolesława Krzywoustego w Nakle nad Notecią</t>
  </si>
  <si>
    <t>Remont drewnianego kościoła p.w. św. Marka w Nakonowie.</t>
  </si>
  <si>
    <t>Konserwacja wystroju malarskiego nawy kościoła  p.w. św. Katarzyny Aleksandryjskiej i NMP Wspomożycielki Wiernych - etap III.</t>
  </si>
  <si>
    <t>Parafia Rzymskokatolicka p.w. św. Wawrzyńca w Płochocinie</t>
  </si>
  <si>
    <t>Parafia Rzymskokatolicka p.w. Świętej Trójcy w Strzelnie</t>
  </si>
  <si>
    <t>Strzelno, romański kościół parafialny p.w. Świętej Trójcy XII/XIII w.; prace konserwatorskie przy organach Wilhelma Sauera (z 1866 r.).</t>
  </si>
  <si>
    <t>Klasztor Zakonu Braci Mniejszych Franciszkanów w Pakości</t>
  </si>
  <si>
    <t>Parafia Rzymskokatolicka p.w. św. Jana Chrzciciela w Lubrańcu</t>
  </si>
  <si>
    <t>Parafia Ewangelicko-Augsburska w Rypinie</t>
  </si>
  <si>
    <t>Parafia Rzymskokatolicka p.w. NMP Królowej Polski w Żninie</t>
  </si>
  <si>
    <t>Prace konserwatorskie ogrodzenia oraz remont mauzoleum w zespole kościoła parafialnego p.w. Świętej Trójcy w Raciążu.</t>
  </si>
  <si>
    <t>Prace remontowo-konserwatorskie kościoła parafialnego p.w. św. Wawrzyńca w Mąkowarsku - ETAP V - renowacja i odtworzenie powłok wykończeniowych ścian wewnętrznych i sufitów wraz z przygotowaniem podłoża - ETAP III.</t>
  </si>
  <si>
    <t xml:space="preserve">Parafia Rzymskokatolicka p.w. św. Jadwigi w Nieszawie  </t>
  </si>
  <si>
    <t>Remont elewacji kościoła parafialnego p.w. św. Jadwigi w Nieszawie - etap III.</t>
  </si>
  <si>
    <t>Parafia Rzymskokatolicka p.w. św. Jakuba w Dąbrówce Królewskiej</t>
  </si>
  <si>
    <t>Konserwacja elewacji kościoła p.w. św. Jakuba w Dąbrówce Królewskiej.</t>
  </si>
  <si>
    <t>Remont kościoła p.w. św. Ap. Piotra i Pawła w Dębowej Łące - et. V.</t>
  </si>
  <si>
    <t>Parafia Rzymskokatolicka p.w. św. Wojciecha w Zbrachlinie</t>
  </si>
  <si>
    <t>Konserwacja elewacji kościoła p.w. św. Wojciecha w Zbrachlinie - etap III.</t>
  </si>
  <si>
    <t>Parafia Rzymskokatolicka p.w. św. Barbary w Starogrodzie</t>
  </si>
  <si>
    <t>Parafia Rzymskokatolicka p.w. św. Wacława w Grabiu</t>
  </si>
  <si>
    <t>Konserwacja ołtarza głównego z kościoła p.w. św. Wacława w Grabiu.</t>
  </si>
  <si>
    <t>Eliza Walory</t>
  </si>
  <si>
    <t>Konserwacja fragmentu kamienicy - etap 2016.</t>
  </si>
  <si>
    <t xml:space="preserve">Parafia Rzymskokatolicka p.w. św. Stanisława Kostki w Złejwsi Wielkiej </t>
  </si>
  <si>
    <t>Remont dachu kościoła parafialnego p.w. św. Stanisława Kostki w Złejwsi Wielkiej.</t>
  </si>
  <si>
    <t xml:space="preserve">Parafia Rzymskokatolicka p.w. św. Mikołaja i św. Konstancji w Gniewkowie </t>
  </si>
  <si>
    <t>Parafia Rzymskokatolicka p.w.  Wniebowzięcia NMP w Dźwierznie</t>
  </si>
  <si>
    <t>Kompleksowa  konserwacja elewacji ceglano-kamiennych kościoła p.w. Wniebowzięcia NMP w Dźwierznie. Elewacja północna i południowa kościoła.</t>
  </si>
  <si>
    <t>Parafia Rzymskokatolicka p.w. Podwyższenia Krzyża Świętego w Grochowalsku</t>
  </si>
  <si>
    <t>Remont i konserwacja wnętrza drewnianego kościoła p.w. Podwyższenia Krzyża Świętego w Grochowalsku</t>
  </si>
  <si>
    <t>Parafia Rzymskokatolicka p.w. św. Mateusza Apostoła w Bądkowie</t>
  </si>
  <si>
    <t>Parafia Rzymskokatolicka p.w. św. Mikołaja w Kruszynach</t>
  </si>
  <si>
    <t>Parafia Rzymskokatolicka p.w. św. Mikołaja w Inowrocławiu</t>
  </si>
  <si>
    <t xml:space="preserve">Konserwacja ołtarza bocznego Matki Bożej Różańcowej w kościele p.w. św. Mikołaja w Inowrocławiu. Etap II. </t>
  </si>
  <si>
    <t>Parafia Rzymskokatolicka p.w. Najświętszego Serca Pana Jezusa w Lubieniu Kujawskim</t>
  </si>
  <si>
    <t>Parafia Rzymskokatolicka p.w. św. Mikołaja w Radominie</t>
  </si>
  <si>
    <t>VI etap prac konserwatorskich przy kościele p.w. św. Mikołaja w Radominie</t>
  </si>
  <si>
    <t>79.39%</t>
  </si>
  <si>
    <t>Parafia Rzymskokatolicka p.w. Narodzenia NMP w Wenecji</t>
  </si>
  <si>
    <t>Anna i Piotr Tuliszewscy</t>
  </si>
  <si>
    <t>Parafia Rzymskokatolicka p.w. św. Michała Archanioła w Dąbrówce</t>
  </si>
  <si>
    <t>Muzeum Okręgowe w Bydgoszczy</t>
  </si>
  <si>
    <t>Wykonanie prac konserwatorskich i restauratorskich drewnianych elementów belek ścian szachulcowych oraz tynku w polach między belkami ścian północnych Spichrzy przy ul. Grodzkiej 9 i 11 oraz ściany południowej Spichrza przy ul. Grodzkiej 11</t>
  </si>
  <si>
    <t>Wojciech Nielipowicz</t>
  </si>
  <si>
    <t>Parafia Rzymskokatolicka p.w. św. Jana Chrzciciela w Janikowie</t>
  </si>
  <si>
    <t>Parafia Rzymskokatolicka p.w. Zwiastowania NMP w Potulicach</t>
  </si>
  <si>
    <t>Parafia Rzymskokatolicka p.w. św. Józefa w Sitnie</t>
  </si>
  <si>
    <t xml:space="preserve">Parafia Rzymskokatolicka p.w. św. Jakuba Większego Apostoła w Mogilnie </t>
  </si>
  <si>
    <t>Parafia Rzymskokatolicka p.w. św. Wawrzyńca w Ryńsku</t>
  </si>
  <si>
    <t>Władysław Kozioł, Wojciech Kozioł</t>
  </si>
  <si>
    <t xml:space="preserve">Toruń, spichlerz przy ul. Rabiańskiej 22a (XIV w.). Remont konstrukcji dachu wraz z wymianą pokrycia dachowego - etap II, Prace konserwatorskie gotyckiej ściany frontowej od strony płd., oraz gotyckiej ściany od strony płn. </t>
  </si>
  <si>
    <t>Parafia Rzymskokatolicka p.w. św. Barbary i Matki Kościoła w Rechcie</t>
  </si>
  <si>
    <t>Parafia Rzymskokatolicka p.w. św. Wojciecha w Stodołach</t>
  </si>
  <si>
    <t>Powiat Golubsko-Dobrzyński</t>
  </si>
  <si>
    <t>Adaptacja zabytkowego budynku sądu w Kowalewie Pomorskim  na Szkołę Muzyczną I stopnia - Etap I - Remont dachu</t>
  </si>
  <si>
    <t xml:space="preserve">Zespół Pałacowo-Parkowy Romuald Adamski w Sypniewie </t>
  </si>
  <si>
    <t>Odtworzenie stolarki okiennej i drzwiowej w I kondygnacji elewacji frontowej kamienicy przy ul. Kopernika 19 - II etap prac</t>
  </si>
  <si>
    <t>Parafia Rzymskokatolicka p.w. św. Marii Magdaleny w Kwieciszewie</t>
  </si>
  <si>
    <t>Towarzystwo Naukowe w Toruniu</t>
  </si>
  <si>
    <t>Remont elewacji budynku Towarzystwa Naukowego w Toruniu, polegający na wymianie i renowacji stolarki okiennej i drzwiowej - etap I</t>
  </si>
  <si>
    <t xml:space="preserve">Hotel City sp z o. o. w Bydgoszczy </t>
  </si>
  <si>
    <t>Toruń. Fort XIV Józef Bem, XIX w., rekonstrukcja kraty fortecznej wraz z uzupełnieniem narysów ziemnych dzieła architektury obronnej - wewn. Skarpa stoku bojowego wokół Fortu XIV</t>
  </si>
  <si>
    <t>Filip Dulka. Pracownia Konserwacji Zabytków Galeria Malarska</t>
  </si>
  <si>
    <t>Ratunkowa konserwacja i restauracja dekoracji ściennych i stropowych w dworze folwarcznym z przełomu XIX I XX w. w Karolewie</t>
  </si>
  <si>
    <t>Parafia Rzymskokatolicka p.w. św. Jana Apostoła w Mogilnie</t>
  </si>
  <si>
    <t>Parafia Prawosławna św. Mikołaja w Toruniu</t>
  </si>
  <si>
    <t>K/N</t>
  </si>
  <si>
    <t>Badania i konserwacja srebrnych opraw Księcia Albrechta Hohenzollerna ze zbiorów Biblioteki Uniwersyteckiej w Toruniu</t>
  </si>
  <si>
    <t>Parafia Rzymskokatolicka p.w. śś. Wojciecha i Katarzyny w Boluminku</t>
  </si>
  <si>
    <t>Parafia Rzymskokatolicka p.w. św. Jakuba Apostoła w Toruniu</t>
  </si>
  <si>
    <t>Prace konserwatorskie przy lewym ołtarzu bocznym Najświętszego Serca Pana Jezusa w kościele parafialnym p.w. Wniebowzięcia NMP i św. Ap. Szymona i Judy Tadeusza w Więcborku - II etap.</t>
  </si>
  <si>
    <t>Parafia Rzymskokatolicka p.w. św. Mikołaja w Ślesinie</t>
  </si>
  <si>
    <t>Parafia Katedralna Wniebowzięcia NMP we Włocławku</t>
  </si>
  <si>
    <t>Parafia Rzymskokatolicka p.w. św. Hieronima w Raciążku</t>
  </si>
  <si>
    <t>Parafia Rzymskokatolicka p.w. Nawiedzenia NMP w Markowicach</t>
  </si>
  <si>
    <t>Remont elewacji klasztoru w Markowicach - izolacja ścian poniżej terenu, wymiana stolarki i odnowienie elewacji.</t>
  </si>
  <si>
    <t>Klasztor Karmelitów Bosych w Zamartem</t>
  </si>
  <si>
    <t>N/K</t>
  </si>
  <si>
    <t>Klasztor OO. Bernardynów w Skępem</t>
  </si>
  <si>
    <t>Parafia Rzymskokatolicka p.w. św. Wojciecha w Jabłonowie-Zamku</t>
  </si>
  <si>
    <t>Parafia Rzymskokatolicka p.w. św. Wojciecha w Bydgoszczy</t>
  </si>
  <si>
    <t>Parafia Rzymskokatolicka p.w. św. Antoniego z Padwy w Bydgoszczy</t>
  </si>
  <si>
    <t>Parafia Rzymskokatolicka p.w. Wniebowzięcia Najświętszej Maryi Panny w Krzywosądzy</t>
  </si>
  <si>
    <t>Parafia Rzymskokatolicka p.w. św. Jakuba w Płonnem</t>
  </si>
  <si>
    <t>Parafia Rzymskokatolicka p.w. św. Marcina we Wrockach</t>
  </si>
  <si>
    <t>Parafia Rzymskokatolicka p.w. św. Jadwigi w Karnkowie</t>
  </si>
  <si>
    <t>Parafia Rzymskokatolicka p.w. Wniebowzięcia NMP w Lipnie</t>
  </si>
  <si>
    <t>Prace konserwatorskie przy dekoracji sgraffitowej prezbiterium kościoła WNMP w Lipnie.</t>
  </si>
  <si>
    <t>Remont kościoła p.w. św. Wacława w Grabiu - elewacje gotyckie - et. V.</t>
  </si>
  <si>
    <t>Remont elewacji kościoła parafialnego p.w. św. Mikołaja w Bydgoszczy - etap III.</t>
  </si>
  <si>
    <t>Parafia Rzymskokatolicka p.w. św. Marii Magdaleny w Grabkowie</t>
  </si>
  <si>
    <t>Parafia Rzymskokatolicka p.w. św. Michała Archanioła w Błędowie</t>
  </si>
  <si>
    <t>Gmina Miejska Aleksandrów Kujawski</t>
  </si>
  <si>
    <t>Parafia Rzymskokatolicka p.w. św. Floriana w Żninie</t>
  </si>
  <si>
    <t>Prace konserwatorskie wyposażenia wnętrza kościoła parafialnego p.w. św. Floriana w Żninie.</t>
  </si>
  <si>
    <t>Remont elewacji wraz z kolorystyką budynku kościoła ewangelickiego.</t>
  </si>
  <si>
    <t>Przedsiębiorstwo Uzdrowisko Ciechocinek Spółka Akcyjna</t>
  </si>
  <si>
    <t>Remont wybranych wnętrz Wojewódzkiej Stacji Sanitarno-Epidemiologicznej dw. Willi Kolwitzów przy ul. Kujawskiej 4 w Bydgoszczy.</t>
  </si>
  <si>
    <t>Konserwacja manierystycznych stalli z 1630 roku z kościoła parafialnego p.w. św. Hieronima w Raciążku, etap II - stalle północne.</t>
  </si>
  <si>
    <t xml:space="preserve">Fundacja im. Krzywdów i Bieńków </t>
  </si>
  <si>
    <t>Parafia Rzymskokatolicka p.w. św. Andrzeja Apostoła w Brudzawach</t>
  </si>
  <si>
    <t>Prace konserwatorskie przy wieży kościoła w Brudzawach.</t>
  </si>
  <si>
    <t>Parafia Rzymskokatolicka p.w. św. Marii Magdaleny w Ostrowitem</t>
  </si>
  <si>
    <t>Parafia Rzymskokatolicka p.w. Św. Katarzyny Aleksandryjskiej w Łasinie</t>
  </si>
  <si>
    <t>Prace konserwatorskie przy elewacji południowej kościoła p.w. św. Katarzyny Aleksandryjskiej w Łasinie. Etapy II, III, IV.</t>
  </si>
  <si>
    <t>Wynajem lokali Wacława Repoli, Grażyna Kaszuba</t>
  </si>
  <si>
    <t>Remont Kamienicy mieszkalnej z usługami.</t>
  </si>
  <si>
    <t>Gmina Świecie</t>
  </si>
  <si>
    <t>Remont elewacji oraz dachu skrzydła północnego Zamku Krzyżackiego w Świeciu.</t>
  </si>
  <si>
    <t>Wspólnota Mieszkaniowa Garbary 12 w Bydgoszczy</t>
  </si>
  <si>
    <t>Remont dachu pałacu w Bąkowie.</t>
  </si>
  <si>
    <t>Parafia Rzymskokatolicka p.w. św. Katarzyny Aleksandryjskiej i NMP Wspomożycielki Wiernych w Nawrze</t>
  </si>
  <si>
    <t>Parafia Rzymskokatolicka p.w. św. Marka Ewangelisty w Polanowicach</t>
  </si>
  <si>
    <t>Instytut Geografii i Przestrzennego Zagospodarowania Polskiej Akademii Nauk w Toruniu</t>
  </si>
  <si>
    <t>Restauracja organów firmy Paul Voelkner z kościoła p.w. Najświętszego Serca Pana Jezusa w Bydgoszczy. Etap IV.</t>
  </si>
  <si>
    <t>Kont / nowa</t>
  </si>
  <si>
    <t>Remont dachu kościoła p.w. Najświętszego Serca Pana Jezusa w Ryńsku.</t>
  </si>
  <si>
    <t>2017      2018</t>
  </si>
  <si>
    <t>kwota 2016</t>
  </si>
  <si>
    <t>Parafia Rzymskokatolicka p.w. św. Jakuba Apostoła w Piotrkowie Kujawskim</t>
  </si>
  <si>
    <t>Remont dachu z naprawą odprowadzenia wód opadowych kościoła w Klasztorze Karmelitów Bosych w Zamartem.</t>
  </si>
  <si>
    <t>Prace konserwatorskie polichromii wielobarwnych na deskach sklepienia kościoła p.w. Wniebowzięcia NMP w Dąbrowie Chełmińskiej.</t>
  </si>
  <si>
    <t>Prace konserwatorskie przy XIX wiecznej ambonie i XVIII wiecznej chrzcielnicy z kościoła p.w. św. Małgorzaty w Łobdowie.</t>
  </si>
  <si>
    <t>Prace konserwatorskie pomieszczeń zakrystii północnej oraz prace konserwatorskie kaplicy Zwiastowania NMP (Najświętszego Sakramentu "CIBAVIT") kościoła katedralnego p.w. Wniebowzięcia NMP we Włocławku.</t>
  </si>
  <si>
    <t>Konserwacja ołtarza głównego z kościoła p.w. św. Marcina we Wrockach - etap III.</t>
  </si>
  <si>
    <t>Remont konserwatorski ściany północnej kościoła parafialnego p.w. św. Marii Magdaleny w Grabkowie - dokończenie, oraz prace remontowe dachów nad zakrystią, kruchta boczną, przy prezbiterium, kruchta boczna przy nawie, kruchtą główną.</t>
  </si>
  <si>
    <t>Prace konserwatorskie wyposażenia wnętrza kościoła parafialnego p.w. św. Barbary i Matki Kościoła w Rechcie.</t>
  </si>
  <si>
    <t>Parafia Rzymskokatolicka p.w. św. Mateusza w Ostrowie n/Gopłem</t>
  </si>
  <si>
    <t>Parafia Rzymskokatolicka p.w. św. Jana Apostoła i Ewangelisty w Bydgoszczy</t>
  </si>
  <si>
    <t>II etap prac konserwatorskich przy ołtarzu głównym z kościoła parafialnego w Kurkocinie.</t>
  </si>
  <si>
    <t>Prace konserwatorskie i restauratorskie przy ołtarzu bocznym z transeptu płd.</t>
  </si>
  <si>
    <t>Parafia Rzymskokatolicka p.w. św. Stanisława Biskupa i Męczennika w Nakle nad Notecią</t>
  </si>
  <si>
    <t>Odtworzenie wieży kościoła p.w. św. Stanisława Biskupa i Męczennika w Nakle nad Notecią - etap II.</t>
  </si>
  <si>
    <t>Wyższe Seminarium Duchowe we Włocławku</t>
  </si>
  <si>
    <t>Remont konstrukcji wraz z wymianą pokrycia dachowego plebanii.</t>
  </si>
  <si>
    <t>Zabezpieczenie i konserwacja ogrodzenia murowanego oraz remont stopni schodów zewnętrznych i wymiana kostki betonowej ciągów komunikacyjnych przy kościele parafialnym w Cekcynie.</t>
  </si>
  <si>
    <r>
      <t xml:space="preserve">Całkowita wartość zadania </t>
    </r>
    <r>
      <rPr>
        <b/>
        <sz val="9"/>
        <rFont val="Arial"/>
        <family val="2"/>
      </rPr>
      <t>(do 2018)</t>
    </r>
  </si>
  <si>
    <t>Uniwersytet Mikołaja Kopernika w Toruniu</t>
  </si>
  <si>
    <t>Wymiana okien Biura Obsługi Kuracjusza budynku Zarządu Przedsiębiorstwa Uzdrowisko Ciechocinek Spółka Akcyjna tzw. "Pałacyk Dyrekcji" znajdującego się w Ciechocinku przy ul. Kościuszki 10, nr rejestru zabytków A/12/1-2.</t>
  </si>
  <si>
    <t>Odrestaurowanie tylnej i bocznej ściany budynku, renowacja drzwi wejściowych, wymiana stolarki okiennej pomieszczeń piwnicznych, renowacja balustrady schodów wewnętrznych. Wymiana wykładziny podłogowej w korytarzu, wymiana stopnic wraz z wykładziną.</t>
  </si>
  <si>
    <t>INI Komierowski Sp. j. w Tomicach</t>
  </si>
  <si>
    <t>Kościół parafialny p.w. Wszystkich Świętych i św. Hieronima w Raciążku - prace konserwatorskie elewacji wieży (kondygnacja I, II, III), lico ceglane ścian wewnętrznych i konstrukcja drewniana wieży.</t>
  </si>
  <si>
    <t>Odtworzenie konstrukcji lukarn i pokrycia dachowego z rynnami.</t>
  </si>
  <si>
    <t>Renowacja pompy strażackiej z 1887 roku w Serocku, etap II.</t>
  </si>
  <si>
    <t>Miasto Bydgoszcz, Młyn Rothera, 1849-51 r. roboty i prace budowlano-konserwatorske budynków: młyna Rothera, spichlerza zbożowego i mącznego oraz budynku łazienek.</t>
  </si>
  <si>
    <t>Remont dachu nad nawą i kruchtą boczną drewnianego kościoła parafialnego p.w. św. Stanisława B.M. w Modzerowie.</t>
  </si>
  <si>
    <t>Konserwacja barokowego ołtarza bocznego z kościoła p.w. św. Wojciecha w Stodołach - kontynuacja prac.</t>
  </si>
  <si>
    <t>Prace konserwatorskie barokowych ołtarzy bocznych (V etap) z kościoła p.w. św. Barbary w Starogrodzie, gm. Chełmno.</t>
  </si>
  <si>
    <t>Prace konserwatorskie przy elewacji korpusu i transeptu kościoła p.w. św. Wojciecha w Jabłonowie-Zamku.</t>
  </si>
  <si>
    <t>Konserwacja ołtarzy bocznych p.w. Przemienienia Pańskiego oraz p.w. Zwiastowania NMP w kościele w Przecznie.</t>
  </si>
  <si>
    <t>Remont konserwatorski elewacji oraz wykonanie odwodnienia i drenażu wokół kościoła p.w. św. Prokopa w Kłóbce.</t>
  </si>
  <si>
    <t>Prace konserwatorskie ołtarza św. Józefa z Dzieciątkiem (III etap) oraz epitafium z kościoła parafialnego p.w. św. Wawrzyńca w Płochocinie.</t>
  </si>
  <si>
    <t>Remont dachów na kościele parafialnym p.w. św. Mikołaja w Ślesinie.</t>
  </si>
  <si>
    <t>Prace renowacyjne i restauratorskie: - ołtarz św. Scholastyki - ostatni etap obejmujący złocenie ramy obrazu; - dwanaście snycerskich zacheuszek w stylu Ludwika XVI; - trzy barokowe szafy zakrystyjne.</t>
  </si>
  <si>
    <t>Skępe, zespół klasztorny Ojców Bernardynów (XVI w.), remont konserwatorski elewacji kościoła parafialnego p.w. Zwiastowania NMP.</t>
  </si>
  <si>
    <t>Prace konserwatorskie i restauratorskie polichromii ściennych w kościele p.w. Narodzenia NMP w Wenecji Etap I, Prezbiterium.</t>
  </si>
  <si>
    <t>Remont konserwatorski elewacji kościoła parafialnego p.w. św. Jakuba w Płonnem, strona wschodnia - dokończenie i południowa.</t>
  </si>
  <si>
    <t>Prace konserwatorskie i restauratorskie przy ołtarzu głównym z kościoła p.w. Podwyższenia Krzyża Świętego w Lisewie.</t>
  </si>
  <si>
    <t>Prace konserwatorskie przy polichromii nawy głównej kaplic bocznych i kruchty kościoła p.w. św. Jadwigi w Karnkowie.</t>
  </si>
  <si>
    <t>Remont elewacji budynków Wyższego Seminarium Duchownego we Włocławku.</t>
  </si>
  <si>
    <t>Prace konserwatorskie na ścianach wewnętrznych kościoła p.w. św. Jana Chrzciciela w Janikowie (d. Ostrowie) I Etap .</t>
  </si>
  <si>
    <t>Prace konserwatorsko-restauratorskie przy zabytkach z kościoła parafialnego p.w. św. Trójcy w Rypinie na lata 2016 - 2018.</t>
  </si>
  <si>
    <t>Prace konserwatorskie przy kościele p.w. św. Józefa w Sitnie - III Etap.</t>
  </si>
  <si>
    <t>Konserwacja i restauracja barokowego intarsjowanego tabernakulum.</t>
  </si>
  <si>
    <t>Konserwacja dwóch konfesjonałów i trzech feretronów z kościoła p.w. św. Bartłomieja w Unisławiu.</t>
  </si>
  <si>
    <t>Prace konserwatorskie przy elewacji kościoła p.w. św. Marii Magdaleny w Kwieciszewie - elewacja wschodnia (dokończenie prac - etap III) i elewacja północna (dokończenie prac - etap II).</t>
  </si>
  <si>
    <t>Prace konserwatorskie ołtarza głównego z kościoła p.w. św. Ap. Piotra i Pawła w Bydgoszczy - II etap.</t>
  </si>
  <si>
    <t>Prace konserwatorsko-restauratorskie przy ołtarzu bocznym św. Anny w Kruszynach.</t>
  </si>
  <si>
    <t>Konserwacja ołtarza głównego z kościoła p.w. św. Jakuba Apostoła w Wielkich Radowiskach.</t>
  </si>
  <si>
    <t>Konserwacja elewacji północnej kościoła parafialnego w Lubrańcu.</t>
  </si>
  <si>
    <t>Wymiana części tynków wewnętrznych w kościele p.w. Trójcy Świętej w Byszewie.</t>
  </si>
  <si>
    <t>Prace konserwatorskie i restauratorskie elewacji północnej południowego skrzydła zamku krzyżackiego w miejscowości Zamek Bierzgłowski.</t>
  </si>
  <si>
    <t>Konserwacja ambony z kościoła p.w. św. Katarzyny Aleksandryjskiej w Golubiu.</t>
  </si>
  <si>
    <t>Prace konserwatorskie we wnętrzu kościoła  p.w. św. Mikołaja i św. Konstancji w Gniewkowie.</t>
  </si>
  <si>
    <t>Kontynuacja prac konserwatorskich i restauratorskich przy ołtarzu głównym z kościoła farnego p.w. Wniebowzięcia NMP w Chełmnie.</t>
  </si>
  <si>
    <t>Konserwacja fragmentu sklepienia i ściany wschodniej kościoła p.w. św. Jakuba Apostoła w Toruniu.</t>
  </si>
  <si>
    <t>Prace konserwatorskie na elewacjach kościoła parafialnego p.w. św. Jakuba Większego Apostoła w Mogilnie - II Etap.</t>
  </si>
  <si>
    <t>VI etap prac konserwatorskich przy kościele p.w. Zwiastowania NMP w Potulicach.</t>
  </si>
  <si>
    <t>Remont elewacji budynku przy ul. Gdańskiej 63 (Cieszkowskiego 2) w Bydgoszczy - IV etap - elewacja od strony podwórza.</t>
  </si>
  <si>
    <t>LP</t>
  </si>
  <si>
    <t>Nr wniosku</t>
  </si>
  <si>
    <t>Prace konserwatorskie i restauratorskie przy ikonach cerkiewnych z Parafii Prawosławnej św. Mikołaja we Włocławku.</t>
  </si>
  <si>
    <t>Razem</t>
  </si>
  <si>
    <t>Dofinansowanie</t>
  </si>
  <si>
    <t>śr. wł. woj.</t>
  </si>
  <si>
    <t>Konserwacja elewacji budynku mieszkalnego, dawnego średniowiecznego młyna krzyżackiego w Toruniu. Etap I elewacja północna i zachodnia.</t>
  </si>
  <si>
    <t xml:space="preserve">Podzamek Golubski, Antoniewo, gm. Golub-Dobrzyń. Dezynsekcja elementów drewnianych oraz wystroju wyposażenia metodą fizyczną i chemiczną w translokowanej Willi Juliusa Grossera z 1902 r. z Torunia do miejscowości Antoniewo. </t>
  </si>
  <si>
    <t>Prace konserwatorskie przy elewacji wieży i elewacji południowej korpusu kościoła p.w. św. Jerzego Męczennika w Niedźwiedziu</t>
  </si>
  <si>
    <t>Konserwacja i renowacja elewacji ceglanych kościoła parafialnego p.w. św. Jakuba Ap. w Piotrkowie Kujawskim - zakrystia i kaplica południowa wraz z przyległą ścianą.</t>
  </si>
  <si>
    <t>Parafia Rzymskokatolicka p.w. św. Bartłomieja w Unisławiu</t>
  </si>
  <si>
    <t>Prace konserwatorskie: polichromie stropu i ścian prezbiterium oraz loży kolatorskiej od strony północnej i loży kolatorskiej od strony południowej w kościele parafialnym p.w. św. Mikołaja w Ludzisku.</t>
  </si>
  <si>
    <t>Parafia Rzymskokatolicka p.w. św. Stanisława Biskupa i Męczennika w Brześciu Kujawskim</t>
  </si>
  <si>
    <t>Parafia Rzymskokatolicka p.w. Wniebowzięcia NMP w Dulsku</t>
  </si>
  <si>
    <t>Parafia Rzymskokatolicka p.w. św. Mikołaja Biskupa w Papowie Toruńskim</t>
  </si>
  <si>
    <t>Zgromadzenie Księży Marianów Prowincja Polska</t>
  </si>
  <si>
    <t>Prace konserwatorskie ław z kościoła filialnego p.w. św. Jana Nepomucena w Dąbrówce, gm. Tuchola.</t>
  </si>
  <si>
    <t>Parafia Rzymskokatolicka p.w. św. Katarzyny Aleksandryjskiej w Osieczku</t>
  </si>
  <si>
    <t>Konserwacja wschodniej elewacji prezbiterium i przypory na elewacji zachodniej kościoła p.w. św. Katarzyny Aleksandryjskiej w Osieczku.</t>
  </si>
  <si>
    <t>Remont dachu oraz elewacja dworu z zespołu dworsko-parkowego w Sulkowie.</t>
  </si>
  <si>
    <t>Prace konserwatorskie wyposażenia wnętrza kościoła p.w. św. Michała Archanioła w Siedlimowie.</t>
  </si>
  <si>
    <t>Prace konserwatorskie opracowania malarskiego wnętrza kościoła p.w. św. Michała Archanioła w Siedlimowie.</t>
  </si>
  <si>
    <t>Konserwacja elewacji południowej (bez kaplicy) oraz elewacji zakrystii kościoła p.w. św. Katarzyny i Małgorzaty w Wielkiej Łące.</t>
  </si>
  <si>
    <t>Remont konserwatorski elewacji kościoła Parafialnego p.w. Świętych Apostołów Piotra i Pawła w Ciechocinku - etap VI strona północna - zakończenie prac na ścianie.</t>
  </si>
  <si>
    <t>Parafia Rzymskokatolicka p.w. św. Apostołów Piotra i Pawła w Ciechocinku</t>
  </si>
  <si>
    <t>Parafia Katedralna p.w. Wniebowzięcia NMP we Włocławku</t>
  </si>
  <si>
    <t>Kontynuacja prac konserwatorskich i restauratorskich przy wyposażeniu Bazyliki Katedralnej Wniebowzięcia Najświętszej Maryi Panny we Włocławku.</t>
  </si>
  <si>
    <t>Remont więźby wraz z wymianą pokrycia dachowego na wieży.</t>
  </si>
  <si>
    <t>Parafia Rzymskokatolicka p.w. św. Stanisława BM w Modzerowie</t>
  </si>
  <si>
    <t>Parafia Rzymskokatolicka p.w. św. Mateusza Apostoła i Ewangelisty w Gębicach</t>
  </si>
  <si>
    <t>Parafia Rzymskokatolicka p.w. Opatrzności Bożej w Toruniu</t>
  </si>
  <si>
    <t>Parafia Rzymskokatolicka p.w. Najświętszej Maryi Panny Królowej Polski w Kruszynie</t>
  </si>
  <si>
    <t>Konserwacja empory muzycznej z kościoła p.w. Pana Jezusa Ukrzyżowanego i Matki Boskiej Bolesnej w Pakości - II etap.</t>
  </si>
  <si>
    <t>Konserwacja elewacji kościoła Parafii Ewangelicko-Augsburskiej w Rypinie.</t>
  </si>
  <si>
    <t>Prace konserwatorskie i restauratorskie dotyczące elementów drewnianych w wieży dzwonniczej kościoła p.w. NMP Królowej Polski w Żninie. III etap.</t>
  </si>
  <si>
    <t xml:space="preserve">Parafia Rzymskokatolicka p.w. św. Apostołów Piotra i Pawła w Dębowej Łące </t>
  </si>
  <si>
    <t>Parafia Rzymskokatolicka p.w. św. Apostołów Piotra i Pawła w Bydgoszczy</t>
  </si>
  <si>
    <t>Remont konserwatorski ścian kościoła parafialnego p.w. św. Mateusza w Bądkowie - II etap</t>
  </si>
  <si>
    <t>Prace konserwatorskie na elewacji zachodniej - dokończenie i północnej kościoła parafialnego pw. Najświętszego Serca Pana Jezusa w Lubieniu Kujawskim.</t>
  </si>
  <si>
    <t>Konserwacja empor kościoła parafialnego p.w. św. Jana Apostola i Ewangelisty w Bydgoszczy - Etap III.</t>
  </si>
  <si>
    <t>Konserwacja i restauracja ołtarza bocznego Matki Bożej z kościoła p.w. św. Michała Archanioła w Dąbrówce.</t>
  </si>
  <si>
    <t>Polanowice, gm. Kruszwica. Kościół parafialny p.w. św. Marka Ewangelisty. Wymiana pokrycia i naprawa więźby dachowej oraz remont kapitalny elewacji kościoła wraz z konserwacją portalu z piaskowca.</t>
  </si>
  <si>
    <t>Parafia Rzymskokatolicka p.w. św. Apostołów Piotra i Pawła w Kruszwicy</t>
  </si>
  <si>
    <t>Prace konserwatorskie wyposażenia wnętrza kościoła p.w. śś. Apostołów Piotra i Pawła w Kruszwicy</t>
  </si>
  <si>
    <t>Prace konserwatorsko-remontowe kościoła parafialnego p.w. św. Barbary i Matki Kościoła w Rechcie.</t>
  </si>
  <si>
    <t>Przedsiębiorstwo Turystyczno-Gastronomiczne "Twierdza Toruń Fort IV" w Toruniu</t>
  </si>
  <si>
    <t>Toruń, Fort IV im. Żółkiewskiego (XIX w.). Konserwacja elewacji lewego skrzydła koszar szyjowych - etap II</t>
  </si>
  <si>
    <t xml:space="preserve">Prace konserwatorskie przy wybranych elementach pałacu w Sypniewie, metaloplastycznych balustradach, wnętrzach wieży wraz ze schodami mających na celu przywrócenie świetności i trwałości zabytków oraz podniesienie bezpieczeństwa ludzi. </t>
  </si>
  <si>
    <t>Parafia Rzymskokatolicka p.w. Wniebowzięcia NMP i św. Apostołów Szymona i Judy Tadeusza w Więcborku</t>
  </si>
  <si>
    <t>Romańska rotunda św. Prokopa w Strzelnie XII/XIII w. prace konserwatorskie i restauratorskie wnętrza Rotundy etap II oraz zewnątrz etap końcowy.</t>
  </si>
  <si>
    <t>Parafia Rzymskokatolicka p.w. św. Apostołów Piotra i Pawła w Kamieniu Krajeńskim</t>
  </si>
  <si>
    <t>Prace konserwatorskie i restauratorskie przy balustradzie empory z kościoła p.w. Narodzenia NMP w Zamartem. Klasztor Karmelitów Bosych. II Etap, str. płd.</t>
  </si>
  <si>
    <t>Parafia Rzymskokatolicka p.w. św. Wawrzyńca w Kościelnej Wsi</t>
  </si>
  <si>
    <t>Kościelna Wieś, kościół parafialny p.w. św. Wawrzyńca, prace remontowo-konserwatorskie elewacji ścian, przypór i szczytów, ścian tynkowanych prezbiterium oraz konserwacja ołtarza głównego (etap II).</t>
  </si>
  <si>
    <t>Skępe, zespół klasztorny Ojców Bernardynów (XVI w.), konserwacja i restauracja polichromii ściennych autorstwa o. Walentego Żebrowskiego (poł. XVIII w.) w kaplicy św. Anny.</t>
  </si>
  <si>
    <t>Wymiana pokrycia dachowego wykonanego z dachówki karpiówki na nową kościoła parafialnego p.w św. Wojciecha w Bydgoszczy - etap IV końcowy.</t>
  </si>
  <si>
    <t>Remont kościoła parafialnego p.w. św. Antoniego z Padwy w Bydgoszczy - etap IV - remont dachu.</t>
  </si>
  <si>
    <t>Konserwacja elewacji kościoła p.w. św. Bartłomieja w Wabczu - elewacja północna.</t>
  </si>
  <si>
    <t>Parafia Rzymskokatolicka p.w. św. Bartłomieja w Wabczu</t>
  </si>
  <si>
    <t>Parafia Rzymskokatolicka p.w. św. Mikołaja w Bydgoszczy</t>
  </si>
  <si>
    <t>Remont dachu kościoła p.w. św. Michała Archanioła w Błędowie w zakresie wymiany pokrycia dachowego i obróbek blacharskich oraz wzmocnienia i impregnacji drewnianej konstrukcji dachu - III etap.</t>
  </si>
  <si>
    <t>Aleksandrów Kujawski. Remont dachu i więźby dachowej od holu głównego do dawnej sali rewizyjnej z przybudówką wraz z odtworzeniem świetlika nad holem głównym.</t>
  </si>
  <si>
    <t>Wojewódzka Stacja Sanitarno-Epidemiologiczna w Bydgoszczy</t>
  </si>
  <si>
    <t>Wojskowa Specjalistyczna Przychodnia Lekarska. Samodzielny Publiczny Zakład Opieki Zdrowotnej w Toruniu</t>
  </si>
  <si>
    <t>Kontynuacja prac konserwatorskich i restauratorskich przy ikonostasie wraz z ikonami z Parafii Prawosławnej p.w. św. Aleksandra w Aleksandrowie Kujawskim.</t>
  </si>
  <si>
    <t>Wykonanie prac konserwatorskich przy ołtarzu głównym z kościoła p.w. Wniebowzięcia NMP w Toruniu.</t>
  </si>
  <si>
    <t>Prace konserwatorskie i restauratorskie przy obiektach cerkiewnych z Parafii Prawosławnej św. Mikołaja w Toruniu i parafii filialnej w Grudziądzu.</t>
  </si>
  <si>
    <t>Parafia Rzymskokatolicka p.w. Świętej Trójcy w Rypinie</t>
  </si>
  <si>
    <t>Parafia Rzymskokatolicka p.w. Podwyższenia Krzyża Świętego w Cekcynie</t>
  </si>
  <si>
    <t>Prace konserwatorskie przy ołtarzu p.w. św. Anny kościoła poklasztornego p.w. Podwyższenia Krzyża Św. w Nieszawie.</t>
  </si>
  <si>
    <t>Naprawa więźby dachowej i wymiana pokrycia dachu wieży i korpusu kościoła p.w. św. Marii Magdaleny w Ostrowitem.</t>
  </si>
  <si>
    <t>Remont więźby dachowej i wymiana pokrycia dachu kościoła p.w. św. Trójcy w Działyniu. Dach kaplicy kościoła i korpusu wraz z sygnaturkami.</t>
  </si>
  <si>
    <t>Parafia Rzymskokatolicka p.w.  Świętej Trójcy w Działyniu</t>
  </si>
  <si>
    <t>WYKAZ UDZIELONYCH DOTACJI NA PRACE KONSERWATORSKIE, RESTAURATORSKIE LUB ROBOTY BUDOWLANE PRZY ZABYTKACH POŁOŻONYCH NA TERENIE WOJEWÓDZTWA KUJAWSKO-POMORSKIEGO NA ROK 2016</t>
  </si>
  <si>
    <t>Prowincja Zakonu Braci Mniejszych Franciszkanów</t>
  </si>
  <si>
    <t>wartość całego zadanie</t>
  </si>
  <si>
    <t>zakładane dofinansowanie z RPO WK-P</t>
  </si>
  <si>
    <t>UWAGA: kolorem oznaczono wnioski o dotacje wieloletnie (na lata 2016, 2017 i 2018), kwota dotacji udzielona tylko na rok 2016</t>
  </si>
  <si>
    <t>Załącznik nr 1 do Uchwały Nr………………….…..… 
Sejmiku Województwa Kujawsko-Pomorskiego z dnia ………...………..….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</si>
</sst>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0.0%"/>
    <numFmt numFmtId="167" formatCode="0.000000000000000%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34" borderId="12" xfId="0" applyNumberFormat="1" applyFont="1" applyFill="1" applyBorder="1" applyAlignment="1">
      <alignment horizontal="left" vertical="center" wrapText="1"/>
    </xf>
    <xf numFmtId="0" fontId="54" fillId="0" borderId="12" xfId="0" applyNumberFormat="1" applyFont="1" applyBorder="1" applyAlignment="1">
      <alignment horizontal="left" vertical="center" wrapText="1"/>
    </xf>
    <xf numFmtId="4" fontId="52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textRotation="90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" fontId="52" fillId="0" borderId="12" xfId="0" applyNumberFormat="1" applyFont="1" applyBorder="1" applyAlignment="1">
      <alignment horizontal="right" vertical="center"/>
    </xf>
    <xf numFmtId="4" fontId="52" fillId="0" borderId="11" xfId="0" applyNumberFormat="1" applyFont="1" applyBorder="1" applyAlignment="1">
      <alignment horizontal="right" vertical="center"/>
    </xf>
    <xf numFmtId="4" fontId="52" fillId="0" borderId="12" xfId="0" applyNumberFormat="1" applyFont="1" applyFill="1" applyBorder="1" applyAlignment="1">
      <alignment horizontal="right" vertical="center"/>
    </xf>
    <xf numFmtId="4" fontId="52" fillId="0" borderId="12" xfId="0" applyNumberFormat="1" applyFont="1" applyBorder="1" applyAlignment="1">
      <alignment horizontal="right" vertical="center" wrapText="1"/>
    </xf>
    <xf numFmtId="4" fontId="52" fillId="35" borderId="12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52" fillId="0" borderId="13" xfId="0" applyNumberFormat="1" applyFont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0" fontId="54" fillId="0" borderId="11" xfId="0" applyNumberFormat="1" applyFont="1" applyBorder="1" applyAlignment="1">
      <alignment horizontal="left" vertical="center" wrapText="1"/>
    </xf>
    <xf numFmtId="4" fontId="52" fillId="35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Border="1" applyAlignment="1">
      <alignment horizontal="right" vertical="center" wrapText="1"/>
    </xf>
    <xf numFmtId="4" fontId="52" fillId="0" borderId="0" xfId="0" applyNumberFormat="1" applyFont="1" applyBorder="1" applyAlignment="1">
      <alignment horizontal="right" vertical="center" wrapText="1"/>
    </xf>
    <xf numFmtId="4" fontId="5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 wrapText="1"/>
    </xf>
    <xf numFmtId="4" fontId="52" fillId="0" borderId="0" xfId="0" applyNumberFormat="1" applyFont="1" applyBorder="1" applyAlignment="1">
      <alignment horizontal="right" vertical="center"/>
    </xf>
    <xf numFmtId="4" fontId="52" fillId="0" borderId="14" xfId="0" applyNumberFormat="1" applyFont="1" applyBorder="1" applyAlignment="1">
      <alignment horizontal="right" vertical="center"/>
    </xf>
    <xf numFmtId="4" fontId="52" fillId="0" borderId="13" xfId="0" applyNumberFormat="1" applyFont="1" applyBorder="1" applyAlignment="1">
      <alignment horizontal="right" vertical="center" wrapText="1"/>
    </xf>
    <xf numFmtId="4" fontId="54" fillId="0" borderId="13" xfId="0" applyNumberFormat="1" applyFont="1" applyBorder="1" applyAlignment="1">
      <alignment horizontal="right" vertical="center"/>
    </xf>
    <xf numFmtId="4" fontId="52" fillId="0" borderId="13" xfId="0" applyNumberFormat="1" applyFont="1" applyFill="1" applyBorder="1" applyAlignment="1">
      <alignment horizontal="right" vertical="center"/>
    </xf>
    <xf numFmtId="4" fontId="52" fillId="35" borderId="13" xfId="0" applyNumberFormat="1" applyFont="1" applyFill="1" applyBorder="1" applyAlignment="1">
      <alignment horizontal="right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4" fontId="52" fillId="0" borderId="15" xfId="0" applyNumberFormat="1" applyFont="1" applyBorder="1" applyAlignment="1">
      <alignment horizontal="right" vertical="center" wrapText="1"/>
    </xf>
    <xf numFmtId="4" fontId="52" fillId="0" borderId="16" xfId="0" applyNumberFormat="1" applyFont="1" applyBorder="1" applyAlignment="1">
      <alignment horizontal="right" vertical="center"/>
    </xf>
    <xf numFmtId="4" fontId="54" fillId="0" borderId="14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Fill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0" fontId="54" fillId="12" borderId="12" xfId="0" applyFont="1" applyFill="1" applyBorder="1" applyAlignment="1">
      <alignment horizontal="left" vertical="center" wrapText="1"/>
    </xf>
    <xf numFmtId="0" fontId="54" fillId="12" borderId="11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49" fontId="53" fillId="0" borderId="12" xfId="0" applyNumberFormat="1" applyFont="1" applyFill="1" applyBorder="1" applyAlignment="1">
      <alignment horizontal="left"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Fill="1" applyBorder="1" applyAlignment="1">
      <alignment horizontal="right" vertical="center" wrapText="1"/>
    </xf>
    <xf numFmtId="49" fontId="25" fillId="14" borderId="12" xfId="0" applyNumberFormat="1" applyFont="1" applyFill="1" applyBorder="1" applyAlignment="1">
      <alignment horizontal="left" vertical="center" wrapText="1"/>
    </xf>
    <xf numFmtId="0" fontId="54" fillId="14" borderId="12" xfId="0" applyNumberFormat="1" applyFont="1" applyFill="1" applyBorder="1" applyAlignment="1">
      <alignment horizontal="left" vertical="center" wrapText="1"/>
    </xf>
    <xf numFmtId="0" fontId="54" fillId="14" borderId="12" xfId="0" applyFont="1" applyFill="1" applyBorder="1" applyAlignment="1">
      <alignment horizontal="lef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52" fillId="0" borderId="12" xfId="0" applyNumberFormat="1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right" vertical="center" wrapText="1"/>
    </xf>
    <xf numFmtId="4" fontId="52" fillId="0" borderId="14" xfId="0" applyNumberFormat="1" applyFont="1" applyFill="1" applyBorder="1" applyAlignment="1">
      <alignment horizontal="right"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3" xfId="0" applyNumberFormat="1" applyFont="1" applyFill="1" applyBorder="1" applyAlignment="1">
      <alignment horizontal="right" vertical="center" wrapText="1"/>
    </xf>
    <xf numFmtId="4" fontId="54" fillId="0" borderId="13" xfId="0" applyNumberFormat="1" applyFont="1" applyFill="1" applyBorder="1" applyAlignment="1">
      <alignment horizontal="right" vertical="center"/>
    </xf>
    <xf numFmtId="49" fontId="25" fillId="14" borderId="11" xfId="0" applyNumberFormat="1" applyFont="1" applyFill="1" applyBorder="1" applyAlignment="1">
      <alignment horizontal="left" vertical="center" wrapText="1"/>
    </xf>
    <xf numFmtId="0" fontId="25" fillId="14" borderId="12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14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36" borderId="18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49" fontId="58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56" fillId="36" borderId="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59" fillId="37" borderId="0" xfId="0" applyNumberFormat="1" applyFont="1" applyFill="1" applyAlignment="1">
      <alignment/>
    </xf>
    <xf numFmtId="167" fontId="59" fillId="0" borderId="0" xfId="0" applyNumberFormat="1" applyFont="1" applyAlignment="1">
      <alignment/>
    </xf>
    <xf numFmtId="0" fontId="0" fillId="0" borderId="0" xfId="0" applyAlignment="1">
      <alignment wrapText="1"/>
    </xf>
    <xf numFmtId="0" fontId="56" fillId="36" borderId="19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5" fillId="0" borderId="0" xfId="0" applyFont="1" applyAlignment="1">
      <alignment horizontal="center" textRotation="90"/>
    </xf>
    <xf numFmtId="0" fontId="52" fillId="0" borderId="12" xfId="0" applyFont="1" applyBorder="1" applyAlignment="1">
      <alignment horizontal="center" vertical="center" textRotation="90"/>
    </xf>
    <xf numFmtId="0" fontId="52" fillId="0" borderId="12" xfId="0" applyFont="1" applyFill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textRotation="90"/>
    </xf>
    <xf numFmtId="9" fontId="0" fillId="0" borderId="0" xfId="0" applyNumberFormat="1" applyAlignment="1">
      <alignment horizontal="right" vertical="center"/>
    </xf>
    <xf numFmtId="9" fontId="55" fillId="0" borderId="0" xfId="0" applyNumberFormat="1" applyFont="1" applyAlignment="1">
      <alignment horizontal="center"/>
    </xf>
    <xf numFmtId="9" fontId="3" fillId="33" borderId="10" xfId="52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9" fontId="56" fillId="36" borderId="18" xfId="0" applyNumberFormat="1" applyFont="1" applyFill="1" applyBorder="1" applyAlignment="1">
      <alignment horizontal="center" vertical="center"/>
    </xf>
    <xf numFmtId="9" fontId="0" fillId="0" borderId="12" xfId="0" applyNumberFormat="1" applyBorder="1" applyAlignment="1">
      <alignment/>
    </xf>
    <xf numFmtId="9" fontId="56" fillId="36" borderId="20" xfId="0" applyNumberFormat="1" applyFont="1" applyFill="1" applyBorder="1" applyAlignment="1">
      <alignment horizontal="center" vertical="center"/>
    </xf>
    <xf numFmtId="9" fontId="60" fillId="0" borderId="12" xfId="0" applyNumberFormat="1" applyFont="1" applyBorder="1" applyAlignment="1">
      <alignment horizontal="right" vertical="center"/>
    </xf>
    <xf numFmtId="9" fontId="60" fillId="0" borderId="11" xfId="0" applyNumberFormat="1" applyFont="1" applyBorder="1" applyAlignment="1">
      <alignment horizontal="right" vertical="center"/>
    </xf>
    <xf numFmtId="9" fontId="60" fillId="0" borderId="11" xfId="0" applyNumberFormat="1" applyFont="1" applyBorder="1" applyAlignment="1">
      <alignment horizontal="right" vertical="center" wrapText="1"/>
    </xf>
    <xf numFmtId="9" fontId="31" fillId="0" borderId="11" xfId="0" applyNumberFormat="1" applyFont="1" applyBorder="1" applyAlignment="1">
      <alignment horizontal="right" vertical="center" wrapText="1"/>
    </xf>
    <xf numFmtId="9" fontId="31" fillId="0" borderId="12" xfId="0" applyNumberFormat="1" applyFont="1" applyBorder="1" applyAlignment="1">
      <alignment horizontal="right" vertical="center" wrapText="1"/>
    </xf>
    <xf numFmtId="9" fontId="60" fillId="0" borderId="12" xfId="0" applyNumberFormat="1" applyFont="1" applyFill="1" applyBorder="1" applyAlignment="1">
      <alignment horizontal="right" vertical="center"/>
    </xf>
    <xf numFmtId="9" fontId="60" fillId="0" borderId="12" xfId="0" applyNumberFormat="1" applyFont="1" applyBorder="1" applyAlignment="1">
      <alignment horizontal="right" vertical="center" wrapText="1"/>
    </xf>
    <xf numFmtId="9" fontId="60" fillId="35" borderId="11" xfId="0" applyNumberFormat="1" applyFont="1" applyFill="1" applyBorder="1" applyAlignment="1">
      <alignment horizontal="right" vertical="center" wrapText="1"/>
    </xf>
    <xf numFmtId="9" fontId="31" fillId="0" borderId="11" xfId="0" applyNumberFormat="1" applyFont="1" applyFill="1" applyBorder="1" applyAlignment="1">
      <alignment horizontal="right" vertical="center" wrapText="1"/>
    </xf>
    <xf numFmtId="9" fontId="60" fillId="0" borderId="11" xfId="0" applyNumberFormat="1" applyFont="1" applyFill="1" applyBorder="1" applyAlignment="1">
      <alignment horizontal="right" vertical="center"/>
    </xf>
    <xf numFmtId="9" fontId="32" fillId="0" borderId="12" xfId="0" applyNumberFormat="1" applyFont="1" applyBorder="1" applyAlignment="1">
      <alignment horizontal="right" vertical="center" wrapText="1"/>
    </xf>
    <xf numFmtId="9" fontId="31" fillId="0" borderId="12" xfId="0" applyNumberFormat="1" applyFont="1" applyFill="1" applyBorder="1" applyAlignment="1">
      <alignment horizontal="right" vertical="center" wrapText="1"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textRotation="90" wrapText="1"/>
      <protection/>
    </xf>
    <xf numFmtId="0" fontId="4" fillId="33" borderId="22" xfId="52" applyFont="1" applyFill="1" applyBorder="1" applyAlignment="1">
      <alignment horizontal="center" vertical="center" textRotation="90" wrapText="1"/>
      <protection/>
    </xf>
    <xf numFmtId="0" fontId="61" fillId="0" borderId="0" xfId="0" applyFont="1" applyAlignment="1">
      <alignment horizontal="center" wrapText="1"/>
    </xf>
    <xf numFmtId="164" fontId="3" fillId="33" borderId="21" xfId="52" applyNumberFormat="1" applyFont="1" applyFill="1" applyBorder="1" applyAlignment="1">
      <alignment horizontal="center" vertical="center" wrapText="1"/>
      <protection/>
    </xf>
    <xf numFmtId="164" fontId="3" fillId="33" borderId="22" xfId="52" applyNumberFormat="1" applyFont="1" applyFill="1" applyBorder="1" applyAlignment="1">
      <alignment horizontal="center" vertical="center" wrapText="1"/>
      <protection/>
    </xf>
    <xf numFmtId="164" fontId="3" fillId="33" borderId="23" xfId="52" applyNumberFormat="1" applyFont="1" applyFill="1" applyBorder="1" applyAlignment="1">
      <alignment horizontal="center" vertical="center" wrapText="1"/>
      <protection/>
    </xf>
    <xf numFmtId="164" fontId="3" fillId="33" borderId="24" xfId="52" applyNumberFormat="1" applyFont="1" applyFill="1" applyBorder="1" applyAlignment="1">
      <alignment horizontal="center" vertical="center" wrapText="1"/>
      <protection/>
    </xf>
    <xf numFmtId="164" fontId="3" fillId="33" borderId="25" xfId="52" applyNumberFormat="1" applyFont="1" applyFill="1" applyBorder="1" applyAlignment="1">
      <alignment horizontal="center" vertical="center" wrapText="1"/>
      <protection/>
    </xf>
    <xf numFmtId="0" fontId="56" fillId="36" borderId="26" xfId="0" applyFont="1" applyFill="1" applyBorder="1" applyAlignment="1">
      <alignment horizontal="center" vertical="center"/>
    </xf>
    <xf numFmtId="0" fontId="56" fillId="36" borderId="27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52" fillId="0" borderId="0" xfId="0" applyFont="1" applyAlignment="1">
      <alignment horizontal="left" vertical="center"/>
    </xf>
    <xf numFmtId="0" fontId="54" fillId="36" borderId="21" xfId="0" applyFont="1" applyFill="1" applyBorder="1" applyAlignment="1">
      <alignment horizontal="center" vertical="center" textRotation="90"/>
    </xf>
    <xf numFmtId="0" fontId="54" fillId="36" borderId="22" xfId="0" applyFont="1" applyFill="1" applyBorder="1" applyAlignment="1">
      <alignment horizontal="center" vertical="center" textRotation="90"/>
    </xf>
    <xf numFmtId="0" fontId="5" fillId="33" borderId="21" xfId="52" applyFont="1" applyFill="1" applyBorder="1" applyAlignment="1">
      <alignment horizontal="center" vertical="center" textRotation="90" wrapText="1"/>
      <protection/>
    </xf>
    <xf numFmtId="0" fontId="5" fillId="33" borderId="22" xfId="52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1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N1" sqref="N1:S16384"/>
    </sheetView>
  </sheetViews>
  <sheetFormatPr defaultColWidth="9.140625" defaultRowHeight="15"/>
  <cols>
    <col min="1" max="1" width="3.57421875" style="16" customWidth="1"/>
    <col min="2" max="2" width="2.28125" style="100" customWidth="1"/>
    <col min="3" max="3" width="26.8515625" style="81" customWidth="1"/>
    <col min="4" max="4" width="44.8515625" style="88" customWidth="1"/>
    <col min="5" max="5" width="2.7109375" style="2" customWidth="1"/>
    <col min="6" max="6" width="10.421875" style="19" customWidth="1"/>
    <col min="7" max="7" width="10.7109375" style="19" customWidth="1"/>
    <col min="8" max="8" width="3.8515625" style="105" customWidth="1"/>
    <col min="9" max="9" width="11.421875" style="19" customWidth="1"/>
    <col min="10" max="10" width="10.421875" style="0" customWidth="1"/>
    <col min="11" max="11" width="3.28125" style="108" customWidth="1"/>
    <col min="12" max="12" width="10.140625" style="0" customWidth="1"/>
    <col min="13" max="13" width="3.28125" style="108" customWidth="1"/>
    <col min="14" max="17" width="0" style="0" hidden="1" customWidth="1"/>
    <col min="18" max="18" width="22.28125" style="0" hidden="1" customWidth="1"/>
    <col min="19" max="19" width="24.57421875" style="0" hidden="1" customWidth="1"/>
  </cols>
  <sheetData>
    <row r="1" spans="9:14" ht="60.75" customHeight="1">
      <c r="I1" s="137" t="s">
        <v>393</v>
      </c>
      <c r="J1" s="137"/>
      <c r="K1" s="137"/>
      <c r="L1" s="137"/>
      <c r="M1" s="137"/>
      <c r="N1" s="98"/>
    </row>
    <row r="2" spans="1:13" ht="44.25" customHeight="1">
      <c r="A2" s="128" t="s">
        <v>388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9" ht="18" customHeight="1" thickBot="1">
      <c r="A3" s="62"/>
      <c r="B3" s="101"/>
      <c r="C3" s="80"/>
      <c r="D3" s="84"/>
      <c r="E3" s="62"/>
      <c r="F3" s="62"/>
      <c r="G3" s="62"/>
      <c r="H3" s="106"/>
      <c r="I3" s="62"/>
    </row>
    <row r="4" spans="1:13" ht="23.25" customHeight="1" thickBot="1">
      <c r="A4" s="139" t="s">
        <v>315</v>
      </c>
      <c r="B4" s="141" t="s">
        <v>316</v>
      </c>
      <c r="C4" s="124" t="s">
        <v>0</v>
      </c>
      <c r="D4" s="124" t="s">
        <v>1</v>
      </c>
      <c r="E4" s="126" t="s">
        <v>251</v>
      </c>
      <c r="F4" s="131" t="s">
        <v>2</v>
      </c>
      <c r="G4" s="132"/>
      <c r="H4" s="133"/>
      <c r="I4" s="129" t="s">
        <v>272</v>
      </c>
      <c r="J4" s="134" t="s">
        <v>319</v>
      </c>
      <c r="K4" s="135"/>
      <c r="L4" s="135"/>
      <c r="M4" s="136"/>
    </row>
    <row r="5" spans="1:17" ht="60.75" customHeight="1" thickBot="1">
      <c r="A5" s="140"/>
      <c r="B5" s="142"/>
      <c r="C5" s="125"/>
      <c r="D5" s="125"/>
      <c r="E5" s="127"/>
      <c r="F5" s="1" t="s">
        <v>254</v>
      </c>
      <c r="G5" s="57" t="s">
        <v>253</v>
      </c>
      <c r="H5" s="107" t="s">
        <v>3</v>
      </c>
      <c r="I5" s="130"/>
      <c r="J5" s="99" t="s">
        <v>391</v>
      </c>
      <c r="K5" s="109" t="s">
        <v>3</v>
      </c>
      <c r="L5" s="82" t="s">
        <v>320</v>
      </c>
      <c r="M5" s="111" t="s">
        <v>3</v>
      </c>
      <c r="Q5" s="94" t="s">
        <v>390</v>
      </c>
    </row>
    <row r="6" spans="1:19" ht="54.75" customHeight="1">
      <c r="A6" s="3">
        <v>1</v>
      </c>
      <c r="B6" s="102">
        <v>13</v>
      </c>
      <c r="C6" s="68" t="s">
        <v>18</v>
      </c>
      <c r="D6" s="85" t="s">
        <v>323</v>
      </c>
      <c r="E6" s="4" t="s">
        <v>6</v>
      </c>
      <c r="F6" s="20">
        <v>218014.2</v>
      </c>
      <c r="G6" s="73">
        <v>218014.2</v>
      </c>
      <c r="H6" s="112">
        <v>0.7</v>
      </c>
      <c r="I6" s="11">
        <v>622897.71</v>
      </c>
      <c r="J6" s="11">
        <v>59142.86</v>
      </c>
      <c r="K6" s="112">
        <v>0.69</v>
      </c>
      <c r="L6" s="11">
        <v>857.14</v>
      </c>
      <c r="M6" s="112">
        <v>0.01</v>
      </c>
      <c r="N6" s="11">
        <v>60000</v>
      </c>
      <c r="O6" s="11">
        <f>J6+L6</f>
        <v>60000</v>
      </c>
      <c r="P6" s="11">
        <f>O6-N6</f>
        <v>0</v>
      </c>
      <c r="Q6" s="11">
        <f>(N6*100%)/70%</f>
        <v>85714.29</v>
      </c>
      <c r="R6" s="95">
        <f>J6/Q6</f>
        <v>0.689999998833333</v>
      </c>
      <c r="S6" s="95">
        <f>69%-R6</f>
        <v>1.16666699E-09</v>
      </c>
    </row>
    <row r="7" spans="1:19" ht="54.75" customHeight="1">
      <c r="A7" s="4">
        <v>2</v>
      </c>
      <c r="B7" s="102">
        <v>64</v>
      </c>
      <c r="C7" s="78" t="s">
        <v>80</v>
      </c>
      <c r="D7" s="85" t="s">
        <v>81</v>
      </c>
      <c r="E7" s="4" t="s">
        <v>6</v>
      </c>
      <c r="F7" s="20">
        <v>123254.27</v>
      </c>
      <c r="G7" s="72"/>
      <c r="H7" s="113">
        <f>F7/I7</f>
        <v>0.7</v>
      </c>
      <c r="I7" s="21">
        <v>176077.53</v>
      </c>
      <c r="J7" s="11">
        <v>49285.71</v>
      </c>
      <c r="K7" s="112">
        <v>0.69</v>
      </c>
      <c r="L7" s="11">
        <v>714.29</v>
      </c>
      <c r="M7" s="112">
        <v>0.01</v>
      </c>
      <c r="N7" s="11">
        <v>50000</v>
      </c>
      <c r="O7" s="11">
        <f aca="true" t="shared" si="0" ref="O7:O70">J7+L7</f>
        <v>50000</v>
      </c>
      <c r="P7" s="11">
        <f aca="true" t="shared" si="1" ref="P7:P70">O7-N7</f>
        <v>0</v>
      </c>
      <c r="Q7" s="11">
        <f aca="true" t="shared" si="2" ref="Q7:Q70">(N7*100%)/70%</f>
        <v>71428.57</v>
      </c>
      <c r="R7" s="95">
        <f aca="true" t="shared" si="3" ref="R7:R70">J7/Q7</f>
        <v>0.689999953799999</v>
      </c>
      <c r="S7" s="95">
        <f aca="true" t="shared" si="4" ref="S7:S70">69%-R7</f>
        <v>4.620000094E-08</v>
      </c>
    </row>
    <row r="8" spans="1:19" ht="54.75" customHeight="1">
      <c r="A8" s="3">
        <v>3</v>
      </c>
      <c r="B8" s="102">
        <v>94</v>
      </c>
      <c r="C8" s="36" t="s">
        <v>127</v>
      </c>
      <c r="D8" s="86" t="s">
        <v>128</v>
      </c>
      <c r="E8" s="5" t="s">
        <v>6</v>
      </c>
      <c r="F8" s="23">
        <v>45000</v>
      </c>
      <c r="G8" s="74"/>
      <c r="H8" s="114">
        <f>F8/I8</f>
        <v>0.75</v>
      </c>
      <c r="I8" s="25">
        <v>59674.56</v>
      </c>
      <c r="J8" s="11">
        <v>19714.29</v>
      </c>
      <c r="K8" s="112">
        <v>0.69</v>
      </c>
      <c r="L8" s="11">
        <v>285.71</v>
      </c>
      <c r="M8" s="112">
        <v>0.01</v>
      </c>
      <c r="N8" s="11">
        <v>20000</v>
      </c>
      <c r="O8" s="11">
        <f t="shared" si="0"/>
        <v>20000</v>
      </c>
      <c r="P8" s="11">
        <f t="shared" si="1"/>
        <v>0</v>
      </c>
      <c r="Q8" s="11">
        <f t="shared" si="2"/>
        <v>28571.43</v>
      </c>
      <c r="R8" s="95">
        <f t="shared" si="3"/>
        <v>0.690000115499994</v>
      </c>
      <c r="S8" s="95">
        <f t="shared" si="4"/>
        <v>-1.1549999401E-07</v>
      </c>
    </row>
    <row r="9" spans="1:19" ht="54.75" customHeight="1">
      <c r="A9" s="4">
        <v>4</v>
      </c>
      <c r="B9" s="102">
        <v>100</v>
      </c>
      <c r="C9" s="8" t="s">
        <v>346</v>
      </c>
      <c r="D9" s="86" t="s">
        <v>136</v>
      </c>
      <c r="E9" s="7" t="s">
        <v>6</v>
      </c>
      <c r="F9" s="23">
        <v>279226.79</v>
      </c>
      <c r="G9" s="74"/>
      <c r="H9" s="114">
        <f>F9/I9</f>
        <v>0.85</v>
      </c>
      <c r="I9" s="25">
        <v>328502.11</v>
      </c>
      <c r="J9" s="11">
        <v>59142.86</v>
      </c>
      <c r="K9" s="112">
        <v>0.69</v>
      </c>
      <c r="L9" s="11">
        <v>857.14</v>
      </c>
      <c r="M9" s="112">
        <v>0.01</v>
      </c>
      <c r="N9" s="11">
        <v>60000</v>
      </c>
      <c r="O9" s="11">
        <f t="shared" si="0"/>
        <v>60000</v>
      </c>
      <c r="P9" s="11">
        <f t="shared" si="1"/>
        <v>0</v>
      </c>
      <c r="Q9" s="11">
        <f t="shared" si="2"/>
        <v>85714.29</v>
      </c>
      <c r="R9" s="95">
        <f t="shared" si="3"/>
        <v>0.689999998833333</v>
      </c>
      <c r="S9" s="95">
        <f t="shared" si="4"/>
        <v>1.16666699E-09</v>
      </c>
    </row>
    <row r="10" spans="1:19" ht="54.75" customHeight="1">
      <c r="A10" s="3">
        <v>5</v>
      </c>
      <c r="B10" s="102">
        <v>114</v>
      </c>
      <c r="C10" s="8" t="s">
        <v>350</v>
      </c>
      <c r="D10" s="86" t="s">
        <v>151</v>
      </c>
      <c r="E10" s="5" t="s">
        <v>6</v>
      </c>
      <c r="F10" s="23">
        <v>53800.45</v>
      </c>
      <c r="G10" s="74"/>
      <c r="H10" s="114">
        <f>F10/I10</f>
        <v>0.7</v>
      </c>
      <c r="I10" s="25">
        <v>76857.78</v>
      </c>
      <c r="J10" s="11">
        <v>29571.43</v>
      </c>
      <c r="K10" s="112">
        <v>0.69</v>
      </c>
      <c r="L10" s="11">
        <v>428.57</v>
      </c>
      <c r="M10" s="112">
        <v>0.01</v>
      </c>
      <c r="N10" s="11">
        <v>30000</v>
      </c>
      <c r="O10" s="11">
        <f t="shared" si="0"/>
        <v>30000</v>
      </c>
      <c r="P10" s="11">
        <f t="shared" si="1"/>
        <v>0</v>
      </c>
      <c r="Q10" s="11">
        <f t="shared" si="2"/>
        <v>42857.14</v>
      </c>
      <c r="R10" s="95">
        <f t="shared" si="3"/>
        <v>0.690000079333339</v>
      </c>
      <c r="S10" s="95">
        <f t="shared" si="4"/>
        <v>-7.933333901E-08</v>
      </c>
    </row>
    <row r="11" spans="1:19" ht="54.75" customHeight="1">
      <c r="A11" s="4">
        <v>6</v>
      </c>
      <c r="B11" s="102">
        <v>139</v>
      </c>
      <c r="C11" s="37" t="s">
        <v>181</v>
      </c>
      <c r="D11" s="89" t="s">
        <v>313</v>
      </c>
      <c r="E11" s="4" t="s">
        <v>6</v>
      </c>
      <c r="F11" s="20">
        <v>153963.81</v>
      </c>
      <c r="G11" s="75"/>
      <c r="H11" s="113">
        <v>0.7</v>
      </c>
      <c r="I11" s="21">
        <v>219948.3</v>
      </c>
      <c r="J11" s="11">
        <v>49285.71</v>
      </c>
      <c r="K11" s="112">
        <v>0.69</v>
      </c>
      <c r="L11" s="11">
        <v>714.29</v>
      </c>
      <c r="M11" s="112">
        <v>0.01</v>
      </c>
      <c r="N11" s="11">
        <v>50000</v>
      </c>
      <c r="O11" s="11">
        <f t="shared" si="0"/>
        <v>50000</v>
      </c>
      <c r="P11" s="11">
        <f t="shared" si="1"/>
        <v>0</v>
      </c>
      <c r="Q11" s="11">
        <f t="shared" si="2"/>
        <v>71428.57</v>
      </c>
      <c r="R11" s="95">
        <f t="shared" si="3"/>
        <v>0.689999953799999</v>
      </c>
      <c r="S11" s="95">
        <f t="shared" si="4"/>
        <v>4.620000094E-08</v>
      </c>
    </row>
    <row r="12" spans="1:19" ht="54.75" customHeight="1">
      <c r="A12" s="3">
        <v>7</v>
      </c>
      <c r="B12" s="102">
        <v>141</v>
      </c>
      <c r="C12" s="37" t="s">
        <v>183</v>
      </c>
      <c r="D12" s="85" t="s">
        <v>312</v>
      </c>
      <c r="E12" s="4" t="s">
        <v>6</v>
      </c>
      <c r="F12" s="20">
        <v>188846.53</v>
      </c>
      <c r="G12" s="75"/>
      <c r="H12" s="113">
        <v>0.7</v>
      </c>
      <c r="I12" s="21">
        <v>269780.76</v>
      </c>
      <c r="J12" s="11">
        <v>49285.71</v>
      </c>
      <c r="K12" s="112">
        <v>0.69</v>
      </c>
      <c r="L12" s="11">
        <v>714.29</v>
      </c>
      <c r="M12" s="112">
        <v>0.01</v>
      </c>
      <c r="N12" s="11">
        <v>50000</v>
      </c>
      <c r="O12" s="11">
        <f t="shared" si="0"/>
        <v>50000</v>
      </c>
      <c r="P12" s="11">
        <f t="shared" si="1"/>
        <v>0</v>
      </c>
      <c r="Q12" s="11">
        <f t="shared" si="2"/>
        <v>71428.57</v>
      </c>
      <c r="R12" s="95">
        <f t="shared" si="3"/>
        <v>0.689999953799999</v>
      </c>
      <c r="S12" s="95">
        <f t="shared" si="4"/>
        <v>4.620000094E-08</v>
      </c>
    </row>
    <row r="13" spans="1:19" ht="54.75" customHeight="1">
      <c r="A13" s="4">
        <v>8</v>
      </c>
      <c r="B13" s="102">
        <v>162</v>
      </c>
      <c r="C13" s="18" t="s">
        <v>205</v>
      </c>
      <c r="D13" s="87" t="s">
        <v>311</v>
      </c>
      <c r="E13" s="13" t="s">
        <v>6</v>
      </c>
      <c r="F13" s="28">
        <v>122787.58</v>
      </c>
      <c r="G13" s="50"/>
      <c r="H13" s="115">
        <f>F13/I13</f>
        <v>0.7</v>
      </c>
      <c r="I13" s="26">
        <v>175410.83</v>
      </c>
      <c r="J13" s="11">
        <v>59142.86</v>
      </c>
      <c r="K13" s="112">
        <v>0.69</v>
      </c>
      <c r="L13" s="11">
        <v>857.14</v>
      </c>
      <c r="M13" s="112">
        <v>0.01</v>
      </c>
      <c r="N13" s="11">
        <v>60000</v>
      </c>
      <c r="O13" s="11">
        <f t="shared" si="0"/>
        <v>60000</v>
      </c>
      <c r="P13" s="11">
        <f t="shared" si="1"/>
        <v>0</v>
      </c>
      <c r="Q13" s="11">
        <f t="shared" si="2"/>
        <v>85714.29</v>
      </c>
      <c r="R13" s="95">
        <f t="shared" si="3"/>
        <v>0.689999998833333</v>
      </c>
      <c r="S13" s="95">
        <f t="shared" si="4"/>
        <v>1.16666699E-09</v>
      </c>
    </row>
    <row r="14" spans="1:19" ht="54.75" customHeight="1">
      <c r="A14" s="3">
        <v>9</v>
      </c>
      <c r="B14" s="102">
        <v>175</v>
      </c>
      <c r="C14" s="18" t="s">
        <v>216</v>
      </c>
      <c r="D14" s="87" t="s">
        <v>370</v>
      </c>
      <c r="E14" s="13" t="s">
        <v>6</v>
      </c>
      <c r="F14" s="28">
        <v>45000</v>
      </c>
      <c r="G14" s="50"/>
      <c r="H14" s="115">
        <f>F14/I14</f>
        <v>0.72</v>
      </c>
      <c r="I14" s="26">
        <v>62208.94</v>
      </c>
      <c r="J14" s="11">
        <v>24642.86</v>
      </c>
      <c r="K14" s="112">
        <v>0.69</v>
      </c>
      <c r="L14" s="11">
        <v>357.14</v>
      </c>
      <c r="M14" s="112">
        <v>0.01</v>
      </c>
      <c r="N14" s="11">
        <v>25000</v>
      </c>
      <c r="O14" s="11">
        <f t="shared" si="0"/>
        <v>25000</v>
      </c>
      <c r="P14" s="11">
        <f t="shared" si="1"/>
        <v>0</v>
      </c>
      <c r="Q14" s="11">
        <f t="shared" si="2"/>
        <v>35714.29</v>
      </c>
      <c r="R14" s="95">
        <f t="shared" si="3"/>
        <v>0.6899999972</v>
      </c>
      <c r="S14" s="95">
        <f t="shared" si="4"/>
        <v>2.7999999E-09</v>
      </c>
    </row>
    <row r="15" spans="1:19" ht="54.75" customHeight="1">
      <c r="A15" s="4">
        <v>10</v>
      </c>
      <c r="B15" s="102">
        <v>208</v>
      </c>
      <c r="C15" s="76" t="s">
        <v>387</v>
      </c>
      <c r="D15" s="87" t="s">
        <v>386</v>
      </c>
      <c r="E15" s="13" t="s">
        <v>6</v>
      </c>
      <c r="F15" s="28">
        <v>141337.46</v>
      </c>
      <c r="G15" s="22">
        <f>F15</f>
        <v>141337.46</v>
      </c>
      <c r="H15" s="113">
        <v>0.7</v>
      </c>
      <c r="I15" s="40">
        <v>605732.01</v>
      </c>
      <c r="J15" s="11">
        <v>59142.86</v>
      </c>
      <c r="K15" s="112">
        <v>0.69</v>
      </c>
      <c r="L15" s="11">
        <v>857.14</v>
      </c>
      <c r="M15" s="112">
        <v>0.01</v>
      </c>
      <c r="N15" s="11">
        <v>60000</v>
      </c>
      <c r="O15" s="11">
        <f t="shared" si="0"/>
        <v>60000</v>
      </c>
      <c r="P15" s="11">
        <f t="shared" si="1"/>
        <v>0</v>
      </c>
      <c r="Q15" s="11">
        <f t="shared" si="2"/>
        <v>85714.29</v>
      </c>
      <c r="R15" s="95">
        <f t="shared" si="3"/>
        <v>0.689999998833333</v>
      </c>
      <c r="S15" s="95">
        <f t="shared" si="4"/>
        <v>1.16666699E-09</v>
      </c>
    </row>
    <row r="16" spans="1:19" ht="54.75" customHeight="1">
      <c r="A16" s="3">
        <v>11</v>
      </c>
      <c r="B16" s="102">
        <v>37</v>
      </c>
      <c r="C16" s="79" t="s">
        <v>109</v>
      </c>
      <c r="D16" s="85" t="s">
        <v>310</v>
      </c>
      <c r="E16" s="4" t="s">
        <v>6</v>
      </c>
      <c r="F16" s="29">
        <v>182041.31</v>
      </c>
      <c r="G16" s="22">
        <f>F16</f>
        <v>182041.31</v>
      </c>
      <c r="H16" s="112">
        <v>0.7</v>
      </c>
      <c r="I16" s="21">
        <v>827460.48</v>
      </c>
      <c r="J16" s="11">
        <v>59142.86</v>
      </c>
      <c r="K16" s="112">
        <v>0.69</v>
      </c>
      <c r="L16" s="11">
        <v>857.14</v>
      </c>
      <c r="M16" s="112">
        <v>0.01</v>
      </c>
      <c r="N16" s="11">
        <v>60000</v>
      </c>
      <c r="O16" s="11">
        <f t="shared" si="0"/>
        <v>60000</v>
      </c>
      <c r="P16" s="11">
        <f t="shared" si="1"/>
        <v>0</v>
      </c>
      <c r="Q16" s="11">
        <f t="shared" si="2"/>
        <v>85714.29</v>
      </c>
      <c r="R16" s="95">
        <f t="shared" si="3"/>
        <v>0.689999998833333</v>
      </c>
      <c r="S16" s="95">
        <f t="shared" si="4"/>
        <v>1.16666699E-09</v>
      </c>
    </row>
    <row r="17" spans="1:19" ht="54.75" customHeight="1">
      <c r="A17" s="4">
        <v>12</v>
      </c>
      <c r="B17" s="103">
        <v>55</v>
      </c>
      <c r="C17" s="78" t="s">
        <v>330</v>
      </c>
      <c r="D17" s="85" t="s">
        <v>67</v>
      </c>
      <c r="E17" s="4" t="s">
        <v>6</v>
      </c>
      <c r="F17" s="20">
        <v>20000</v>
      </c>
      <c r="G17" s="72"/>
      <c r="H17" s="112">
        <f>F17/I17</f>
        <v>0.43</v>
      </c>
      <c r="I17" s="21">
        <v>46907.28</v>
      </c>
      <c r="J17" s="11">
        <v>9857.14</v>
      </c>
      <c r="K17" s="112">
        <v>0.69</v>
      </c>
      <c r="L17" s="11">
        <v>142.86</v>
      </c>
      <c r="M17" s="112">
        <v>0.01</v>
      </c>
      <c r="N17" s="11">
        <v>10000</v>
      </c>
      <c r="O17" s="11">
        <f t="shared" si="0"/>
        <v>10000</v>
      </c>
      <c r="P17" s="11">
        <f t="shared" si="1"/>
        <v>0</v>
      </c>
      <c r="Q17" s="11">
        <f t="shared" si="2"/>
        <v>14285.71</v>
      </c>
      <c r="R17" s="95">
        <f t="shared" si="3"/>
        <v>0.690000007000002</v>
      </c>
      <c r="S17" s="95">
        <f t="shared" si="4"/>
        <v>-7.00000202E-09</v>
      </c>
    </row>
    <row r="18" spans="1:19" ht="54.75" customHeight="1">
      <c r="A18" s="3">
        <v>13</v>
      </c>
      <c r="B18" s="102">
        <v>81</v>
      </c>
      <c r="C18" s="36" t="s">
        <v>332</v>
      </c>
      <c r="D18" s="86" t="s">
        <v>333</v>
      </c>
      <c r="E18" s="5" t="s">
        <v>6</v>
      </c>
      <c r="F18" s="23">
        <v>114773.93</v>
      </c>
      <c r="G18" s="46"/>
      <c r="H18" s="114">
        <f>F18/I18</f>
        <v>0.7</v>
      </c>
      <c r="I18" s="25">
        <v>163962.76</v>
      </c>
      <c r="J18" s="11">
        <v>49285.71</v>
      </c>
      <c r="K18" s="112">
        <v>0.69</v>
      </c>
      <c r="L18" s="11">
        <v>714.29</v>
      </c>
      <c r="M18" s="112">
        <v>0.01</v>
      </c>
      <c r="N18" s="11">
        <v>50000</v>
      </c>
      <c r="O18" s="11">
        <f t="shared" si="0"/>
        <v>50000</v>
      </c>
      <c r="P18" s="11">
        <f t="shared" si="1"/>
        <v>0</v>
      </c>
      <c r="Q18" s="11">
        <f t="shared" si="2"/>
        <v>71428.57</v>
      </c>
      <c r="R18" s="95">
        <f t="shared" si="3"/>
        <v>0.689999953799999</v>
      </c>
      <c r="S18" s="95">
        <f t="shared" si="4"/>
        <v>4.620000094E-08</v>
      </c>
    </row>
    <row r="19" spans="1:19" ht="54.75" customHeight="1">
      <c r="A19" s="4">
        <v>14</v>
      </c>
      <c r="B19" s="102">
        <v>112</v>
      </c>
      <c r="C19" s="36" t="s">
        <v>147</v>
      </c>
      <c r="D19" s="86" t="s">
        <v>148</v>
      </c>
      <c r="E19" s="5" t="s">
        <v>6</v>
      </c>
      <c r="F19" s="23">
        <v>307547.13</v>
      </c>
      <c r="G19" s="46"/>
      <c r="H19" s="114">
        <f>F19/I19</f>
        <v>0.7</v>
      </c>
      <c r="I19" s="25">
        <v>439353.04</v>
      </c>
      <c r="J19" s="11">
        <v>59142.86</v>
      </c>
      <c r="K19" s="112">
        <v>0.69</v>
      </c>
      <c r="L19" s="11">
        <v>857.14</v>
      </c>
      <c r="M19" s="112">
        <v>0.01</v>
      </c>
      <c r="N19" s="11">
        <v>60000</v>
      </c>
      <c r="O19" s="11">
        <f t="shared" si="0"/>
        <v>60000</v>
      </c>
      <c r="P19" s="11">
        <f t="shared" si="1"/>
        <v>0</v>
      </c>
      <c r="Q19" s="11">
        <f t="shared" si="2"/>
        <v>85714.29</v>
      </c>
      <c r="R19" s="95">
        <f t="shared" si="3"/>
        <v>0.689999998833333</v>
      </c>
      <c r="S19" s="95">
        <f t="shared" si="4"/>
        <v>1.16666699E-09</v>
      </c>
    </row>
    <row r="20" spans="1:19" ht="54.75" customHeight="1">
      <c r="A20" s="3">
        <v>15</v>
      </c>
      <c r="B20" s="102">
        <v>147</v>
      </c>
      <c r="C20" s="10" t="s">
        <v>187</v>
      </c>
      <c r="D20" s="85" t="s">
        <v>359</v>
      </c>
      <c r="E20" s="4" t="s">
        <v>6</v>
      </c>
      <c r="F20" s="20">
        <v>418862.77</v>
      </c>
      <c r="G20" s="47"/>
      <c r="H20" s="113">
        <v>0.7</v>
      </c>
      <c r="I20" s="21">
        <v>598375.38</v>
      </c>
      <c r="J20" s="11">
        <v>59142.86</v>
      </c>
      <c r="K20" s="112">
        <v>0.69</v>
      </c>
      <c r="L20" s="11">
        <v>857.14</v>
      </c>
      <c r="M20" s="112">
        <v>0.01</v>
      </c>
      <c r="N20" s="11">
        <v>60000</v>
      </c>
      <c r="O20" s="11">
        <f t="shared" si="0"/>
        <v>60000</v>
      </c>
      <c r="P20" s="11">
        <f t="shared" si="1"/>
        <v>0</v>
      </c>
      <c r="Q20" s="11">
        <f t="shared" si="2"/>
        <v>85714.29</v>
      </c>
      <c r="R20" s="95">
        <f t="shared" si="3"/>
        <v>0.689999998833333</v>
      </c>
      <c r="S20" s="95">
        <f t="shared" si="4"/>
        <v>1.16666699E-09</v>
      </c>
    </row>
    <row r="21" spans="1:19" ht="54.75" customHeight="1">
      <c r="A21" s="4">
        <v>16</v>
      </c>
      <c r="B21" s="102">
        <v>178</v>
      </c>
      <c r="C21" s="15" t="s">
        <v>373</v>
      </c>
      <c r="D21" s="87" t="s">
        <v>372</v>
      </c>
      <c r="E21" s="13" t="s">
        <v>6</v>
      </c>
      <c r="F21" s="28">
        <v>108521.61</v>
      </c>
      <c r="G21" s="32"/>
      <c r="H21" s="115">
        <f>F21/I21</f>
        <v>0.7</v>
      </c>
      <c r="I21" s="26">
        <v>155030.87</v>
      </c>
      <c r="J21" s="11">
        <v>39428.57</v>
      </c>
      <c r="K21" s="112">
        <v>0.69</v>
      </c>
      <c r="L21" s="11">
        <v>571.43</v>
      </c>
      <c r="M21" s="112">
        <v>0.01</v>
      </c>
      <c r="N21" s="11">
        <v>40000</v>
      </c>
      <c r="O21" s="11">
        <f t="shared" si="0"/>
        <v>40000</v>
      </c>
      <c r="P21" s="11">
        <f t="shared" si="1"/>
        <v>0</v>
      </c>
      <c r="Q21" s="11">
        <f t="shared" si="2"/>
        <v>57142.86</v>
      </c>
      <c r="R21" s="95">
        <f t="shared" si="3"/>
        <v>0.689999940500003</v>
      </c>
      <c r="S21" s="95">
        <f t="shared" si="4"/>
        <v>5.949999693E-08</v>
      </c>
    </row>
    <row r="22" spans="1:19" ht="54.75" customHeight="1">
      <c r="A22" s="3">
        <v>17</v>
      </c>
      <c r="B22" s="102">
        <v>197</v>
      </c>
      <c r="C22" s="68" t="s">
        <v>161</v>
      </c>
      <c r="D22" s="90" t="s">
        <v>309</v>
      </c>
      <c r="E22" s="5" t="s">
        <v>6</v>
      </c>
      <c r="F22" s="24">
        <v>227781.4</v>
      </c>
      <c r="G22" s="70">
        <v>160695.58</v>
      </c>
      <c r="H22" s="113">
        <v>0.7</v>
      </c>
      <c r="I22" s="25">
        <v>907530.62</v>
      </c>
      <c r="J22" s="11">
        <v>59142.86</v>
      </c>
      <c r="K22" s="112">
        <v>0.69</v>
      </c>
      <c r="L22" s="11">
        <v>857.14</v>
      </c>
      <c r="M22" s="112">
        <v>0.01</v>
      </c>
      <c r="N22" s="11">
        <v>60000</v>
      </c>
      <c r="O22" s="11">
        <f t="shared" si="0"/>
        <v>60000</v>
      </c>
      <c r="P22" s="11">
        <f t="shared" si="1"/>
        <v>0</v>
      </c>
      <c r="Q22" s="11">
        <f t="shared" si="2"/>
        <v>85714.29</v>
      </c>
      <c r="R22" s="95">
        <f t="shared" si="3"/>
        <v>0.689999998833333</v>
      </c>
      <c r="S22" s="95">
        <f t="shared" si="4"/>
        <v>1.16666699E-09</v>
      </c>
    </row>
    <row r="23" spans="1:19" ht="54.75" customHeight="1">
      <c r="A23" s="4">
        <v>18</v>
      </c>
      <c r="B23" s="102">
        <v>207</v>
      </c>
      <c r="C23" s="66" t="s">
        <v>236</v>
      </c>
      <c r="D23" s="87" t="s">
        <v>237</v>
      </c>
      <c r="E23" s="13" t="s">
        <v>6</v>
      </c>
      <c r="F23" s="28">
        <v>140747.78</v>
      </c>
      <c r="G23" s="27">
        <v>120985.25</v>
      </c>
      <c r="H23" s="112">
        <v>0.7</v>
      </c>
      <c r="I23" s="26">
        <v>373904.34</v>
      </c>
      <c r="J23" s="11">
        <v>59142.86</v>
      </c>
      <c r="K23" s="112">
        <v>0.69</v>
      </c>
      <c r="L23" s="11">
        <v>857.14</v>
      </c>
      <c r="M23" s="112">
        <v>0.01</v>
      </c>
      <c r="N23" s="11">
        <v>60000</v>
      </c>
      <c r="O23" s="11">
        <f t="shared" si="0"/>
        <v>60000</v>
      </c>
      <c r="P23" s="11">
        <f t="shared" si="1"/>
        <v>0</v>
      </c>
      <c r="Q23" s="11">
        <f t="shared" si="2"/>
        <v>85714.29</v>
      </c>
      <c r="R23" s="95">
        <f t="shared" si="3"/>
        <v>0.689999998833333</v>
      </c>
      <c r="S23" s="95">
        <f t="shared" si="4"/>
        <v>1.16666699E-09</v>
      </c>
    </row>
    <row r="24" spans="1:19" ht="54.75" customHeight="1">
      <c r="A24" s="3">
        <v>19</v>
      </c>
      <c r="B24" s="102">
        <v>209</v>
      </c>
      <c r="C24" s="66" t="s">
        <v>238</v>
      </c>
      <c r="D24" s="87" t="s">
        <v>385</v>
      </c>
      <c r="E24" s="13" t="s">
        <v>6</v>
      </c>
      <c r="F24" s="28">
        <v>142991.33</v>
      </c>
      <c r="G24" s="30">
        <v>142991.33</v>
      </c>
      <c r="H24" s="112">
        <v>0.7</v>
      </c>
      <c r="I24" s="28">
        <v>408546.65</v>
      </c>
      <c r="J24" s="11">
        <v>59142.86</v>
      </c>
      <c r="K24" s="112">
        <v>0.69</v>
      </c>
      <c r="L24" s="11">
        <v>857.14</v>
      </c>
      <c r="M24" s="112">
        <v>0.01</v>
      </c>
      <c r="N24" s="11">
        <v>60000</v>
      </c>
      <c r="O24" s="11">
        <f t="shared" si="0"/>
        <v>60000</v>
      </c>
      <c r="P24" s="11">
        <f t="shared" si="1"/>
        <v>0</v>
      </c>
      <c r="Q24" s="11">
        <f t="shared" si="2"/>
        <v>85714.29</v>
      </c>
      <c r="R24" s="95">
        <f t="shared" si="3"/>
        <v>0.689999998833333</v>
      </c>
      <c r="S24" s="95">
        <f t="shared" si="4"/>
        <v>1.16666699E-09</v>
      </c>
    </row>
    <row r="25" spans="1:19" ht="54.75" customHeight="1">
      <c r="A25" s="4">
        <v>20</v>
      </c>
      <c r="B25" s="102">
        <v>38</v>
      </c>
      <c r="C25" s="33" t="s">
        <v>45</v>
      </c>
      <c r="D25" s="85" t="s">
        <v>46</v>
      </c>
      <c r="E25" s="4" t="s">
        <v>6</v>
      </c>
      <c r="F25" s="20">
        <v>171692.42</v>
      </c>
      <c r="G25" s="45"/>
      <c r="H25" s="112">
        <f>F25/I25</f>
        <v>0.7</v>
      </c>
      <c r="I25" s="20">
        <v>245274.88</v>
      </c>
      <c r="J25" s="11">
        <v>49285.71</v>
      </c>
      <c r="K25" s="112">
        <v>0.69</v>
      </c>
      <c r="L25" s="11">
        <v>714.29</v>
      </c>
      <c r="M25" s="112">
        <v>0.01</v>
      </c>
      <c r="N25" s="11">
        <v>50000</v>
      </c>
      <c r="O25" s="11">
        <f t="shared" si="0"/>
        <v>50000</v>
      </c>
      <c r="P25" s="11">
        <f t="shared" si="1"/>
        <v>0</v>
      </c>
      <c r="Q25" s="11">
        <f t="shared" si="2"/>
        <v>71428.57</v>
      </c>
      <c r="R25" s="95">
        <f t="shared" si="3"/>
        <v>0.689999953799999</v>
      </c>
      <c r="S25" s="95">
        <f t="shared" si="4"/>
        <v>4.620000094E-08</v>
      </c>
    </row>
    <row r="26" spans="1:19" ht="54.75" customHeight="1">
      <c r="A26" s="3">
        <v>21</v>
      </c>
      <c r="B26" s="103">
        <v>41</v>
      </c>
      <c r="C26" s="33" t="s">
        <v>329</v>
      </c>
      <c r="D26" s="85" t="s">
        <v>50</v>
      </c>
      <c r="E26" s="4" t="s">
        <v>5</v>
      </c>
      <c r="F26" s="20">
        <v>139335.64</v>
      </c>
      <c r="G26" s="29"/>
      <c r="H26" s="113">
        <f>F26/I26</f>
        <v>0.7</v>
      </c>
      <c r="I26" s="21">
        <v>199050.91</v>
      </c>
      <c r="J26" s="11">
        <v>49285.71</v>
      </c>
      <c r="K26" s="112">
        <v>0.69</v>
      </c>
      <c r="L26" s="11">
        <v>714.29</v>
      </c>
      <c r="M26" s="112">
        <v>0.01</v>
      </c>
      <c r="N26" s="11">
        <v>50000</v>
      </c>
      <c r="O26" s="11">
        <f t="shared" si="0"/>
        <v>50000</v>
      </c>
      <c r="P26" s="11">
        <f t="shared" si="1"/>
        <v>0</v>
      </c>
      <c r="Q26" s="11">
        <f t="shared" si="2"/>
        <v>71428.57</v>
      </c>
      <c r="R26" s="95">
        <f t="shared" si="3"/>
        <v>0.689999953799999</v>
      </c>
      <c r="S26" s="95">
        <f t="shared" si="4"/>
        <v>4.620000094E-08</v>
      </c>
    </row>
    <row r="27" spans="1:19" ht="54.75" customHeight="1">
      <c r="A27" s="4">
        <v>22</v>
      </c>
      <c r="B27" s="102">
        <v>65</v>
      </c>
      <c r="C27" s="33" t="s">
        <v>82</v>
      </c>
      <c r="D27" s="85" t="s">
        <v>83</v>
      </c>
      <c r="E27" s="4" t="s">
        <v>6</v>
      </c>
      <c r="F27" s="20">
        <v>545379.21</v>
      </c>
      <c r="G27" s="29"/>
      <c r="H27" s="113">
        <f>F27/I27</f>
        <v>0.7</v>
      </c>
      <c r="I27" s="21">
        <v>779115.16</v>
      </c>
      <c r="J27" s="11">
        <v>69000</v>
      </c>
      <c r="K27" s="112">
        <v>0.69</v>
      </c>
      <c r="L27" s="11">
        <v>1000</v>
      </c>
      <c r="M27" s="112">
        <v>0.01</v>
      </c>
      <c r="N27" s="11">
        <v>70000</v>
      </c>
      <c r="O27" s="11">
        <f t="shared" si="0"/>
        <v>70000</v>
      </c>
      <c r="P27" s="11">
        <f t="shared" si="1"/>
        <v>0</v>
      </c>
      <c r="Q27" s="11">
        <f t="shared" si="2"/>
        <v>100000</v>
      </c>
      <c r="R27" s="95">
        <f t="shared" si="3"/>
        <v>0.69</v>
      </c>
      <c r="S27" s="95">
        <f t="shared" si="4"/>
        <v>0</v>
      </c>
    </row>
    <row r="28" spans="1:19" ht="54.75" customHeight="1">
      <c r="A28" s="3">
        <v>23</v>
      </c>
      <c r="B28" s="102">
        <v>85</v>
      </c>
      <c r="C28" s="8" t="s">
        <v>120</v>
      </c>
      <c r="D28" s="86" t="s">
        <v>337</v>
      </c>
      <c r="E28" s="5" t="s">
        <v>6</v>
      </c>
      <c r="F28" s="23">
        <v>139378.93</v>
      </c>
      <c r="G28" s="46"/>
      <c r="H28" s="114">
        <f>F28/I28</f>
        <v>0.7</v>
      </c>
      <c r="I28" s="25">
        <v>199112.76</v>
      </c>
      <c r="J28" s="11">
        <v>49285.71</v>
      </c>
      <c r="K28" s="112">
        <v>0.69</v>
      </c>
      <c r="L28" s="11">
        <v>714.29</v>
      </c>
      <c r="M28" s="112">
        <v>0.01</v>
      </c>
      <c r="N28" s="11">
        <v>50000</v>
      </c>
      <c r="O28" s="11">
        <f t="shared" si="0"/>
        <v>50000</v>
      </c>
      <c r="P28" s="11">
        <f t="shared" si="1"/>
        <v>0</v>
      </c>
      <c r="Q28" s="11">
        <f t="shared" si="2"/>
        <v>71428.57</v>
      </c>
      <c r="R28" s="95">
        <f t="shared" si="3"/>
        <v>0.689999953799999</v>
      </c>
      <c r="S28" s="95">
        <f t="shared" si="4"/>
        <v>4.620000094E-08</v>
      </c>
    </row>
    <row r="29" spans="1:19" ht="54.75" customHeight="1">
      <c r="A29" s="4">
        <v>24</v>
      </c>
      <c r="B29" s="102">
        <v>93</v>
      </c>
      <c r="C29" s="8" t="s">
        <v>343</v>
      </c>
      <c r="D29" s="86" t="s">
        <v>281</v>
      </c>
      <c r="E29" s="5" t="s">
        <v>6</v>
      </c>
      <c r="F29" s="23">
        <v>222455.48</v>
      </c>
      <c r="G29" s="46"/>
      <c r="H29" s="114">
        <f>F29/I29</f>
        <v>0.85</v>
      </c>
      <c r="I29" s="25">
        <v>261712.33</v>
      </c>
      <c r="J29" s="11">
        <v>49285.71</v>
      </c>
      <c r="K29" s="112">
        <v>0.69</v>
      </c>
      <c r="L29" s="11">
        <v>714.29</v>
      </c>
      <c r="M29" s="112">
        <v>0.01</v>
      </c>
      <c r="N29" s="11">
        <v>50000</v>
      </c>
      <c r="O29" s="11">
        <f t="shared" si="0"/>
        <v>50000</v>
      </c>
      <c r="P29" s="11">
        <f t="shared" si="1"/>
        <v>0</v>
      </c>
      <c r="Q29" s="11">
        <f t="shared" si="2"/>
        <v>71428.57</v>
      </c>
      <c r="R29" s="95">
        <f t="shared" si="3"/>
        <v>0.689999953799999</v>
      </c>
      <c r="S29" s="95">
        <f t="shared" si="4"/>
        <v>4.620000094E-08</v>
      </c>
    </row>
    <row r="30" spans="1:19" ht="54.75" customHeight="1">
      <c r="A30" s="3">
        <v>25</v>
      </c>
      <c r="B30" s="102">
        <v>130</v>
      </c>
      <c r="C30" s="10" t="s">
        <v>171</v>
      </c>
      <c r="D30" s="85" t="s">
        <v>172</v>
      </c>
      <c r="E30" s="4" t="s">
        <v>6</v>
      </c>
      <c r="F30" s="20">
        <v>117806.58</v>
      </c>
      <c r="G30" s="47"/>
      <c r="H30" s="113">
        <v>0.7</v>
      </c>
      <c r="I30" s="21">
        <v>168295.12</v>
      </c>
      <c r="J30" s="11">
        <v>39428.57</v>
      </c>
      <c r="K30" s="112">
        <v>0.69</v>
      </c>
      <c r="L30" s="11">
        <v>571.43</v>
      </c>
      <c r="M30" s="112">
        <v>0.01</v>
      </c>
      <c r="N30" s="11">
        <v>40000</v>
      </c>
      <c r="O30" s="11">
        <f t="shared" si="0"/>
        <v>40000</v>
      </c>
      <c r="P30" s="11">
        <f t="shared" si="1"/>
        <v>0</v>
      </c>
      <c r="Q30" s="11">
        <f t="shared" si="2"/>
        <v>57142.86</v>
      </c>
      <c r="R30" s="95">
        <f t="shared" si="3"/>
        <v>0.689999940500003</v>
      </c>
      <c r="S30" s="95">
        <f t="shared" si="4"/>
        <v>5.949999693E-08</v>
      </c>
    </row>
    <row r="31" spans="1:19" ht="54.75" customHeight="1">
      <c r="A31" s="4">
        <v>26</v>
      </c>
      <c r="B31" s="102">
        <v>171</v>
      </c>
      <c r="C31" s="15" t="s">
        <v>212</v>
      </c>
      <c r="D31" s="87" t="s">
        <v>366</v>
      </c>
      <c r="E31" s="13" t="s">
        <v>6</v>
      </c>
      <c r="F31" s="28">
        <v>45000</v>
      </c>
      <c r="G31" s="32"/>
      <c r="H31" s="115">
        <f>F31/I31</f>
        <v>0.68</v>
      </c>
      <c r="I31" s="26">
        <v>66120</v>
      </c>
      <c r="J31" s="11">
        <v>19714.29</v>
      </c>
      <c r="K31" s="112">
        <v>0.69</v>
      </c>
      <c r="L31" s="11">
        <v>285.71</v>
      </c>
      <c r="M31" s="112">
        <v>0.01</v>
      </c>
      <c r="N31" s="11">
        <v>20000</v>
      </c>
      <c r="O31" s="11">
        <f t="shared" si="0"/>
        <v>20000</v>
      </c>
      <c r="P31" s="11">
        <f t="shared" si="1"/>
        <v>0</v>
      </c>
      <c r="Q31" s="11">
        <f t="shared" si="2"/>
        <v>28571.43</v>
      </c>
      <c r="R31" s="95">
        <f t="shared" si="3"/>
        <v>0.690000115499994</v>
      </c>
      <c r="S31" s="95">
        <f t="shared" si="4"/>
        <v>-1.1549999401E-07</v>
      </c>
    </row>
    <row r="32" spans="1:19" ht="54.75" customHeight="1">
      <c r="A32" s="3">
        <v>27</v>
      </c>
      <c r="B32" s="102">
        <v>177</v>
      </c>
      <c r="C32" s="15" t="s">
        <v>217</v>
      </c>
      <c r="D32" s="87" t="s">
        <v>371</v>
      </c>
      <c r="E32" s="13" t="s">
        <v>6</v>
      </c>
      <c r="F32" s="28">
        <v>520000</v>
      </c>
      <c r="G32" s="32"/>
      <c r="H32" s="115">
        <f>F32/I32</f>
        <v>0.8</v>
      </c>
      <c r="I32" s="26">
        <v>650312.24</v>
      </c>
      <c r="J32" s="11">
        <v>64045.31</v>
      </c>
      <c r="K32" s="112">
        <v>0.69</v>
      </c>
      <c r="L32" s="11">
        <v>928.19</v>
      </c>
      <c r="M32" s="112">
        <v>0.01</v>
      </c>
      <c r="N32" s="11">
        <v>64973.5</v>
      </c>
      <c r="O32" s="11">
        <f t="shared" si="0"/>
        <v>64973.5</v>
      </c>
      <c r="P32" s="11">
        <f t="shared" si="1"/>
        <v>0</v>
      </c>
      <c r="Q32" s="11">
        <f t="shared" si="2"/>
        <v>92819.29</v>
      </c>
      <c r="R32" s="95">
        <f t="shared" si="3"/>
        <v>0.689999998922638</v>
      </c>
      <c r="S32" s="95">
        <f t="shared" si="4"/>
        <v>1.07736198E-09</v>
      </c>
    </row>
    <row r="33" spans="1:19" ht="54.75" customHeight="1">
      <c r="A33" s="4">
        <v>28</v>
      </c>
      <c r="B33" s="102">
        <v>188</v>
      </c>
      <c r="C33" s="15" t="s">
        <v>227</v>
      </c>
      <c r="D33" s="87" t="s">
        <v>375</v>
      </c>
      <c r="E33" s="13" t="s">
        <v>6</v>
      </c>
      <c r="F33" s="28">
        <v>118104.52</v>
      </c>
      <c r="G33" s="32"/>
      <c r="H33" s="115">
        <f>F33/I33</f>
        <v>0.72</v>
      </c>
      <c r="I33" s="26">
        <v>164034.05</v>
      </c>
      <c r="J33" s="11">
        <v>49285.71</v>
      </c>
      <c r="K33" s="112">
        <v>0.69</v>
      </c>
      <c r="L33" s="11">
        <v>714.29</v>
      </c>
      <c r="M33" s="112">
        <v>0.01</v>
      </c>
      <c r="N33" s="11">
        <v>50000</v>
      </c>
      <c r="O33" s="11">
        <f t="shared" si="0"/>
        <v>50000</v>
      </c>
      <c r="P33" s="11">
        <f t="shared" si="1"/>
        <v>0</v>
      </c>
      <c r="Q33" s="11">
        <f t="shared" si="2"/>
        <v>71428.57</v>
      </c>
      <c r="R33" s="95">
        <f t="shared" si="3"/>
        <v>0.689999953799999</v>
      </c>
      <c r="S33" s="95">
        <f t="shared" si="4"/>
        <v>4.620000094E-08</v>
      </c>
    </row>
    <row r="34" spans="1:19" ht="54.75" customHeight="1">
      <c r="A34" s="3">
        <v>29</v>
      </c>
      <c r="B34" s="102">
        <v>14</v>
      </c>
      <c r="C34" s="68" t="s">
        <v>19</v>
      </c>
      <c r="D34" s="85" t="s">
        <v>20</v>
      </c>
      <c r="E34" s="4" t="s">
        <v>5</v>
      </c>
      <c r="F34" s="20">
        <v>222066.32</v>
      </c>
      <c r="G34" s="22">
        <v>222066.31</v>
      </c>
      <c r="H34" s="113">
        <v>0.7</v>
      </c>
      <c r="I34" s="21">
        <v>634475.18</v>
      </c>
      <c r="J34" s="11">
        <v>69000</v>
      </c>
      <c r="K34" s="112">
        <v>0.69</v>
      </c>
      <c r="L34" s="11">
        <v>1000</v>
      </c>
      <c r="M34" s="112">
        <v>0.01</v>
      </c>
      <c r="N34" s="11">
        <v>70000</v>
      </c>
      <c r="O34" s="11">
        <f t="shared" si="0"/>
        <v>70000</v>
      </c>
      <c r="P34" s="11">
        <f t="shared" si="1"/>
        <v>0</v>
      </c>
      <c r="Q34" s="11">
        <f t="shared" si="2"/>
        <v>100000</v>
      </c>
      <c r="R34" s="95">
        <f t="shared" si="3"/>
        <v>0.69</v>
      </c>
      <c r="S34" s="95">
        <f t="shared" si="4"/>
        <v>0</v>
      </c>
    </row>
    <row r="35" spans="1:19" ht="54.75" customHeight="1">
      <c r="A35" s="4">
        <v>30</v>
      </c>
      <c r="B35" s="102">
        <v>16</v>
      </c>
      <c r="C35" s="33" t="s">
        <v>21</v>
      </c>
      <c r="D35" s="85" t="s">
        <v>308</v>
      </c>
      <c r="E35" s="7" t="s">
        <v>5</v>
      </c>
      <c r="F35" s="20">
        <v>136535.82</v>
      </c>
      <c r="G35" s="72"/>
      <c r="H35" s="112">
        <f>F35/I35</f>
        <v>0.7</v>
      </c>
      <c r="I35" s="21">
        <v>195051.17</v>
      </c>
      <c r="J35" s="11">
        <v>49285.71</v>
      </c>
      <c r="K35" s="112">
        <v>0.69</v>
      </c>
      <c r="L35" s="11">
        <v>714.29</v>
      </c>
      <c r="M35" s="112">
        <v>0.01</v>
      </c>
      <c r="N35" s="11">
        <v>50000</v>
      </c>
      <c r="O35" s="11">
        <f t="shared" si="0"/>
        <v>50000</v>
      </c>
      <c r="P35" s="11">
        <f t="shared" si="1"/>
        <v>0</v>
      </c>
      <c r="Q35" s="11">
        <f t="shared" si="2"/>
        <v>71428.57</v>
      </c>
      <c r="R35" s="95">
        <f t="shared" si="3"/>
        <v>0.689999953799999</v>
      </c>
      <c r="S35" s="95">
        <f t="shared" si="4"/>
        <v>4.620000094E-08</v>
      </c>
    </row>
    <row r="36" spans="1:19" ht="54.75" customHeight="1">
      <c r="A36" s="3">
        <v>31</v>
      </c>
      <c r="B36" s="102">
        <v>25</v>
      </c>
      <c r="C36" s="33" t="s">
        <v>29</v>
      </c>
      <c r="D36" s="85" t="s">
        <v>30</v>
      </c>
      <c r="E36" s="4" t="s">
        <v>6</v>
      </c>
      <c r="F36" s="20">
        <v>512670.89</v>
      </c>
      <c r="G36" s="48"/>
      <c r="H36" s="113">
        <f>F36/I36</f>
        <v>0.85</v>
      </c>
      <c r="I36" s="21">
        <v>603142.22</v>
      </c>
      <c r="J36" s="11">
        <v>49285.71</v>
      </c>
      <c r="K36" s="112">
        <v>0.69</v>
      </c>
      <c r="L36" s="11">
        <v>714.29</v>
      </c>
      <c r="M36" s="112">
        <v>0.01</v>
      </c>
      <c r="N36" s="11">
        <v>50000</v>
      </c>
      <c r="O36" s="11">
        <f t="shared" si="0"/>
        <v>50000</v>
      </c>
      <c r="P36" s="11">
        <f t="shared" si="1"/>
        <v>0</v>
      </c>
      <c r="Q36" s="11">
        <f t="shared" si="2"/>
        <v>71428.57</v>
      </c>
      <c r="R36" s="95">
        <f t="shared" si="3"/>
        <v>0.689999953799999</v>
      </c>
      <c r="S36" s="95">
        <f t="shared" si="4"/>
        <v>4.620000094E-08</v>
      </c>
    </row>
    <row r="37" spans="1:19" ht="54.75" customHeight="1">
      <c r="A37" s="4">
        <v>32</v>
      </c>
      <c r="B37" s="102">
        <v>34</v>
      </c>
      <c r="C37" s="33" t="s">
        <v>37</v>
      </c>
      <c r="D37" s="85" t="s">
        <v>43</v>
      </c>
      <c r="E37" s="4" t="s">
        <v>6</v>
      </c>
      <c r="F37" s="20">
        <v>389703.62</v>
      </c>
      <c r="G37" s="48"/>
      <c r="H37" s="113">
        <f>F37/I37</f>
        <v>0.7</v>
      </c>
      <c r="I37" s="21">
        <v>556719.46</v>
      </c>
      <c r="J37" s="11">
        <v>49285.71</v>
      </c>
      <c r="K37" s="112">
        <v>0.69</v>
      </c>
      <c r="L37" s="11">
        <v>714.29</v>
      </c>
      <c r="M37" s="112">
        <v>0.01</v>
      </c>
      <c r="N37" s="11">
        <v>50000</v>
      </c>
      <c r="O37" s="11">
        <f t="shared" si="0"/>
        <v>50000</v>
      </c>
      <c r="P37" s="11">
        <f t="shared" si="1"/>
        <v>0</v>
      </c>
      <c r="Q37" s="11">
        <f t="shared" si="2"/>
        <v>71428.57</v>
      </c>
      <c r="R37" s="95">
        <f t="shared" si="3"/>
        <v>0.689999953799999</v>
      </c>
      <c r="S37" s="95">
        <f t="shared" si="4"/>
        <v>4.620000094E-08</v>
      </c>
    </row>
    <row r="38" spans="1:19" ht="54.75" customHeight="1">
      <c r="A38" s="3">
        <v>33</v>
      </c>
      <c r="B38" s="102">
        <v>46</v>
      </c>
      <c r="C38" s="34" t="s">
        <v>57</v>
      </c>
      <c r="D38" s="85" t="s">
        <v>58</v>
      </c>
      <c r="E38" s="4" t="s">
        <v>6</v>
      </c>
      <c r="F38" s="20">
        <v>10000</v>
      </c>
      <c r="G38" s="48"/>
      <c r="H38" s="113">
        <f>F38/I38</f>
        <v>0.44</v>
      </c>
      <c r="I38" s="21">
        <v>22569.6</v>
      </c>
      <c r="J38" s="11">
        <v>4928.57</v>
      </c>
      <c r="K38" s="112">
        <v>0.69</v>
      </c>
      <c r="L38" s="11">
        <v>71.43</v>
      </c>
      <c r="M38" s="112">
        <v>0.01</v>
      </c>
      <c r="N38" s="11">
        <v>5000</v>
      </c>
      <c r="O38" s="11">
        <f t="shared" si="0"/>
        <v>5000</v>
      </c>
      <c r="P38" s="11">
        <f t="shared" si="1"/>
        <v>0</v>
      </c>
      <c r="Q38" s="11">
        <f t="shared" si="2"/>
        <v>7142.86</v>
      </c>
      <c r="R38" s="95">
        <f t="shared" si="3"/>
        <v>0.68999952400019</v>
      </c>
      <c r="S38" s="95">
        <f t="shared" si="4"/>
        <v>4.759998099E-07</v>
      </c>
    </row>
    <row r="39" spans="1:19" ht="54.75" customHeight="1">
      <c r="A39" s="4">
        <v>34</v>
      </c>
      <c r="B39" s="103">
        <v>50</v>
      </c>
      <c r="C39" s="33" t="s">
        <v>61</v>
      </c>
      <c r="D39" s="85" t="s">
        <v>307</v>
      </c>
      <c r="E39" s="4" t="s">
        <v>6</v>
      </c>
      <c r="F39" s="20">
        <v>203192.42</v>
      </c>
      <c r="G39" s="48"/>
      <c r="H39" s="113">
        <f>F39/I39</f>
        <v>0.67</v>
      </c>
      <c r="I39" s="21">
        <v>303192.42</v>
      </c>
      <c r="J39" s="11">
        <v>69000</v>
      </c>
      <c r="K39" s="112">
        <v>0.69</v>
      </c>
      <c r="L39" s="11">
        <v>1000</v>
      </c>
      <c r="M39" s="112">
        <v>0.01</v>
      </c>
      <c r="N39" s="11">
        <v>70000</v>
      </c>
      <c r="O39" s="11">
        <f t="shared" si="0"/>
        <v>70000</v>
      </c>
      <c r="P39" s="11">
        <f t="shared" si="1"/>
        <v>0</v>
      </c>
      <c r="Q39" s="11">
        <f t="shared" si="2"/>
        <v>100000</v>
      </c>
      <c r="R39" s="95">
        <f t="shared" si="3"/>
        <v>0.69</v>
      </c>
      <c r="S39" s="95">
        <f t="shared" si="4"/>
        <v>0</v>
      </c>
    </row>
    <row r="40" spans="1:19" ht="54.75" customHeight="1">
      <c r="A40" s="3">
        <v>35</v>
      </c>
      <c r="B40" s="102">
        <v>54</v>
      </c>
      <c r="C40" s="68" t="s">
        <v>114</v>
      </c>
      <c r="D40" s="85" t="s">
        <v>380</v>
      </c>
      <c r="E40" s="4" t="s">
        <v>6</v>
      </c>
      <c r="F40" s="20">
        <v>84000</v>
      </c>
      <c r="G40" s="22">
        <v>77066.67</v>
      </c>
      <c r="H40" s="113">
        <v>0.7</v>
      </c>
      <c r="I40" s="21">
        <v>230095.25</v>
      </c>
      <c r="J40" s="11">
        <v>78857.14</v>
      </c>
      <c r="K40" s="112">
        <v>0.69</v>
      </c>
      <c r="L40" s="11">
        <v>1142.86</v>
      </c>
      <c r="M40" s="112">
        <v>0.01</v>
      </c>
      <c r="N40" s="11">
        <v>80000</v>
      </c>
      <c r="O40" s="11">
        <f t="shared" si="0"/>
        <v>80000</v>
      </c>
      <c r="P40" s="11">
        <f t="shared" si="1"/>
        <v>0</v>
      </c>
      <c r="Q40" s="11">
        <f t="shared" si="2"/>
        <v>114285.71</v>
      </c>
      <c r="R40" s="95">
        <f t="shared" si="3"/>
        <v>0.690000000875</v>
      </c>
      <c r="S40" s="95">
        <f t="shared" si="4"/>
        <v>-8.7500007E-10</v>
      </c>
    </row>
    <row r="41" spans="1:19" ht="54.75" customHeight="1">
      <c r="A41" s="4">
        <v>36</v>
      </c>
      <c r="B41" s="102">
        <v>59</v>
      </c>
      <c r="C41" s="33" t="s">
        <v>71</v>
      </c>
      <c r="D41" s="85" t="s">
        <v>72</v>
      </c>
      <c r="E41" s="4" t="s">
        <v>6</v>
      </c>
      <c r="F41" s="20">
        <v>539010.86</v>
      </c>
      <c r="G41" s="45"/>
      <c r="H41" s="112">
        <f>F41/I41</f>
        <v>0.7</v>
      </c>
      <c r="I41" s="21">
        <v>770015.51</v>
      </c>
      <c r="J41" s="11">
        <v>49285.71</v>
      </c>
      <c r="K41" s="112">
        <v>0.69</v>
      </c>
      <c r="L41" s="11">
        <v>714.29</v>
      </c>
      <c r="M41" s="112">
        <v>0.01</v>
      </c>
      <c r="N41" s="11">
        <v>50000</v>
      </c>
      <c r="O41" s="11">
        <f t="shared" si="0"/>
        <v>50000</v>
      </c>
      <c r="P41" s="11">
        <f t="shared" si="1"/>
        <v>0</v>
      </c>
      <c r="Q41" s="11">
        <f t="shared" si="2"/>
        <v>71428.57</v>
      </c>
      <c r="R41" s="95">
        <f t="shared" si="3"/>
        <v>0.689999953799999</v>
      </c>
      <c r="S41" s="95">
        <f t="shared" si="4"/>
        <v>4.620000094E-08</v>
      </c>
    </row>
    <row r="42" spans="1:19" ht="54.75" customHeight="1">
      <c r="A42" s="3">
        <v>37</v>
      </c>
      <c r="B42" s="103">
        <v>71</v>
      </c>
      <c r="C42" s="33" t="s">
        <v>92</v>
      </c>
      <c r="D42" s="85" t="s">
        <v>306</v>
      </c>
      <c r="E42" s="4" t="s">
        <v>6</v>
      </c>
      <c r="F42" s="20">
        <v>62040</v>
      </c>
      <c r="G42" s="29"/>
      <c r="H42" s="113">
        <f>F42/I42</f>
        <v>0.7</v>
      </c>
      <c r="I42" s="21">
        <v>88630.74</v>
      </c>
      <c r="J42" s="11">
        <v>29571.43</v>
      </c>
      <c r="K42" s="112">
        <v>0.69</v>
      </c>
      <c r="L42" s="11">
        <v>428.57</v>
      </c>
      <c r="M42" s="112">
        <v>0.01</v>
      </c>
      <c r="N42" s="11">
        <v>30000</v>
      </c>
      <c r="O42" s="11">
        <f t="shared" si="0"/>
        <v>30000</v>
      </c>
      <c r="P42" s="11">
        <f t="shared" si="1"/>
        <v>0</v>
      </c>
      <c r="Q42" s="11">
        <f t="shared" si="2"/>
        <v>42857.14</v>
      </c>
      <c r="R42" s="95">
        <f t="shared" si="3"/>
        <v>0.690000079333339</v>
      </c>
      <c r="S42" s="95">
        <f t="shared" si="4"/>
        <v>-7.933333901E-08</v>
      </c>
    </row>
    <row r="43" spans="1:19" ht="54.75" customHeight="1">
      <c r="A43" s="4">
        <v>38</v>
      </c>
      <c r="B43" s="102">
        <v>101</v>
      </c>
      <c r="C43" s="8" t="s">
        <v>247</v>
      </c>
      <c r="D43" s="86" t="s">
        <v>137</v>
      </c>
      <c r="E43" s="5" t="s">
        <v>6</v>
      </c>
      <c r="F43" s="23">
        <v>87947.57</v>
      </c>
      <c r="G43" s="46"/>
      <c r="H43" s="114">
        <f>F43/I43</f>
        <v>0.7</v>
      </c>
      <c r="I43" s="25">
        <v>125639.38</v>
      </c>
      <c r="J43" s="11">
        <v>19714.29</v>
      </c>
      <c r="K43" s="112">
        <v>0.69</v>
      </c>
      <c r="L43" s="11">
        <v>285.71</v>
      </c>
      <c r="M43" s="112">
        <v>0.01</v>
      </c>
      <c r="N43" s="11">
        <v>20000</v>
      </c>
      <c r="O43" s="11">
        <f t="shared" si="0"/>
        <v>20000</v>
      </c>
      <c r="P43" s="11">
        <f t="shared" si="1"/>
        <v>0</v>
      </c>
      <c r="Q43" s="11">
        <f t="shared" si="2"/>
        <v>28571.43</v>
      </c>
      <c r="R43" s="95">
        <f t="shared" si="3"/>
        <v>0.690000115499994</v>
      </c>
      <c r="S43" s="95">
        <f t="shared" si="4"/>
        <v>-1.1549999401E-07</v>
      </c>
    </row>
    <row r="44" spans="1:19" ht="54.75" customHeight="1">
      <c r="A44" s="3">
        <v>39</v>
      </c>
      <c r="B44" s="102">
        <v>127</v>
      </c>
      <c r="C44" s="10" t="s">
        <v>168</v>
      </c>
      <c r="D44" s="85" t="s">
        <v>169</v>
      </c>
      <c r="E44" s="4" t="s">
        <v>6</v>
      </c>
      <c r="F44" s="20">
        <v>200000</v>
      </c>
      <c r="G44" s="47"/>
      <c r="H44" s="112">
        <v>0.66</v>
      </c>
      <c r="I44" s="20">
        <v>302680.21</v>
      </c>
      <c r="J44" s="11">
        <v>49285.71</v>
      </c>
      <c r="K44" s="112">
        <v>0.69</v>
      </c>
      <c r="L44" s="11">
        <v>714.29</v>
      </c>
      <c r="M44" s="112">
        <v>0.01</v>
      </c>
      <c r="N44" s="11">
        <v>50000</v>
      </c>
      <c r="O44" s="11">
        <f t="shared" si="0"/>
        <v>50000</v>
      </c>
      <c r="P44" s="11">
        <f t="shared" si="1"/>
        <v>0</v>
      </c>
      <c r="Q44" s="11">
        <f t="shared" si="2"/>
        <v>71428.57</v>
      </c>
      <c r="R44" s="95">
        <f t="shared" si="3"/>
        <v>0.689999953799999</v>
      </c>
      <c r="S44" s="95">
        <f t="shared" si="4"/>
        <v>4.620000094E-08</v>
      </c>
    </row>
    <row r="45" spans="1:19" ht="54.75" customHeight="1">
      <c r="A45" s="4">
        <v>40</v>
      </c>
      <c r="B45" s="102">
        <v>168</v>
      </c>
      <c r="C45" s="15" t="s">
        <v>209</v>
      </c>
      <c r="D45" s="87" t="s">
        <v>277</v>
      </c>
      <c r="E45" s="13" t="s">
        <v>6</v>
      </c>
      <c r="F45" s="28">
        <v>913207.15</v>
      </c>
      <c r="G45" s="32"/>
      <c r="H45" s="116">
        <f aca="true" t="shared" si="5" ref="H45:H53">F45/I45</f>
        <v>0.97</v>
      </c>
      <c r="I45" s="28">
        <v>938207.15</v>
      </c>
      <c r="J45" s="11">
        <v>64071.43</v>
      </c>
      <c r="K45" s="112">
        <v>0.69</v>
      </c>
      <c r="L45" s="11">
        <v>928.57</v>
      </c>
      <c r="M45" s="112">
        <v>0.01</v>
      </c>
      <c r="N45" s="11">
        <v>65000</v>
      </c>
      <c r="O45" s="11">
        <f t="shared" si="0"/>
        <v>65000</v>
      </c>
      <c r="P45" s="11">
        <f t="shared" si="1"/>
        <v>0</v>
      </c>
      <c r="Q45" s="11">
        <f t="shared" si="2"/>
        <v>92857.14</v>
      </c>
      <c r="R45" s="95">
        <f t="shared" si="3"/>
        <v>0.690000036615386</v>
      </c>
      <c r="S45" s="95">
        <f t="shared" si="4"/>
        <v>-3.661538606E-08</v>
      </c>
    </row>
    <row r="46" spans="1:19" ht="63" customHeight="1">
      <c r="A46" s="3">
        <v>41</v>
      </c>
      <c r="B46" s="102">
        <v>9</v>
      </c>
      <c r="C46" s="33" t="s">
        <v>255</v>
      </c>
      <c r="D46" s="85" t="s">
        <v>324</v>
      </c>
      <c r="E46" s="4" t="s">
        <v>6</v>
      </c>
      <c r="F46" s="20">
        <v>250000</v>
      </c>
      <c r="G46" s="29"/>
      <c r="H46" s="113">
        <f t="shared" si="5"/>
        <v>0.69</v>
      </c>
      <c r="I46" s="21">
        <v>361834.75</v>
      </c>
      <c r="J46" s="11">
        <v>59142.86</v>
      </c>
      <c r="K46" s="112">
        <v>0.69</v>
      </c>
      <c r="L46" s="11">
        <v>857.14</v>
      </c>
      <c r="M46" s="112">
        <v>0.01</v>
      </c>
      <c r="N46" s="11">
        <v>60000</v>
      </c>
      <c r="O46" s="11">
        <f t="shared" si="0"/>
        <v>60000</v>
      </c>
      <c r="P46" s="11">
        <f t="shared" si="1"/>
        <v>0</v>
      </c>
      <c r="Q46" s="11">
        <f t="shared" si="2"/>
        <v>85714.29</v>
      </c>
      <c r="R46" s="95">
        <f t="shared" si="3"/>
        <v>0.689999998833333</v>
      </c>
      <c r="S46" s="95">
        <f t="shared" si="4"/>
        <v>1.16666699E-09</v>
      </c>
    </row>
    <row r="47" spans="1:19" ht="76.5" customHeight="1">
      <c r="A47" s="4">
        <v>42</v>
      </c>
      <c r="B47" s="102">
        <v>26</v>
      </c>
      <c r="C47" s="33" t="s">
        <v>31</v>
      </c>
      <c r="D47" s="85" t="s">
        <v>32</v>
      </c>
      <c r="E47" s="4" t="s">
        <v>6</v>
      </c>
      <c r="F47" s="20">
        <v>169399.36</v>
      </c>
      <c r="G47" s="29"/>
      <c r="H47" s="113">
        <f t="shared" si="5"/>
        <v>1</v>
      </c>
      <c r="I47" s="21">
        <v>169399.36</v>
      </c>
      <c r="J47" s="11">
        <v>39428.57</v>
      </c>
      <c r="K47" s="112">
        <v>0.69</v>
      </c>
      <c r="L47" s="11">
        <v>571.43</v>
      </c>
      <c r="M47" s="112">
        <v>0.01</v>
      </c>
      <c r="N47" s="11">
        <v>40000</v>
      </c>
      <c r="O47" s="11">
        <f t="shared" si="0"/>
        <v>40000</v>
      </c>
      <c r="P47" s="11">
        <f t="shared" si="1"/>
        <v>0</v>
      </c>
      <c r="Q47" s="11">
        <f t="shared" si="2"/>
        <v>57142.86</v>
      </c>
      <c r="R47" s="95">
        <f t="shared" si="3"/>
        <v>0.689999940500003</v>
      </c>
      <c r="S47" s="95">
        <f t="shared" si="4"/>
        <v>5.949999693E-08</v>
      </c>
    </row>
    <row r="48" spans="1:19" ht="65.25" customHeight="1">
      <c r="A48" s="3">
        <v>43</v>
      </c>
      <c r="B48" s="102">
        <v>29</v>
      </c>
      <c r="C48" s="33" t="s">
        <v>37</v>
      </c>
      <c r="D48" s="85" t="s">
        <v>38</v>
      </c>
      <c r="E48" s="4" t="s">
        <v>6</v>
      </c>
      <c r="F48" s="20">
        <v>153649.88</v>
      </c>
      <c r="G48" s="29"/>
      <c r="H48" s="113">
        <f t="shared" si="5"/>
        <v>0.7</v>
      </c>
      <c r="I48" s="21">
        <v>219499.83</v>
      </c>
      <c r="J48" s="11">
        <v>19714.29</v>
      </c>
      <c r="K48" s="112">
        <v>0.69</v>
      </c>
      <c r="L48" s="11">
        <v>285.71</v>
      </c>
      <c r="M48" s="112">
        <v>0.01</v>
      </c>
      <c r="N48" s="11">
        <v>20000</v>
      </c>
      <c r="O48" s="11">
        <f t="shared" si="0"/>
        <v>20000</v>
      </c>
      <c r="P48" s="11">
        <f t="shared" si="1"/>
        <v>0</v>
      </c>
      <c r="Q48" s="11">
        <f t="shared" si="2"/>
        <v>28571.43</v>
      </c>
      <c r="R48" s="95">
        <f t="shared" si="3"/>
        <v>0.690000115499994</v>
      </c>
      <c r="S48" s="95">
        <f t="shared" si="4"/>
        <v>-1.1549999401E-07</v>
      </c>
    </row>
    <row r="49" spans="1:19" ht="54.75" customHeight="1">
      <c r="A49" s="4">
        <v>44</v>
      </c>
      <c r="B49" s="103">
        <v>42</v>
      </c>
      <c r="C49" s="33" t="s">
        <v>51</v>
      </c>
      <c r="D49" s="85" t="s">
        <v>52</v>
      </c>
      <c r="E49" s="4" t="s">
        <v>6</v>
      </c>
      <c r="F49" s="20">
        <v>87787.5</v>
      </c>
      <c r="G49" s="29"/>
      <c r="H49" s="113">
        <f t="shared" si="5"/>
        <v>0.5</v>
      </c>
      <c r="I49" s="21">
        <v>175575</v>
      </c>
      <c r="J49" s="11">
        <v>49285.71</v>
      </c>
      <c r="K49" s="112">
        <v>0.69</v>
      </c>
      <c r="L49" s="11">
        <v>714.29</v>
      </c>
      <c r="M49" s="112">
        <v>0.01</v>
      </c>
      <c r="N49" s="11">
        <v>50000</v>
      </c>
      <c r="O49" s="11">
        <f t="shared" si="0"/>
        <v>50000</v>
      </c>
      <c r="P49" s="11">
        <f t="shared" si="1"/>
        <v>0</v>
      </c>
      <c r="Q49" s="11">
        <f t="shared" si="2"/>
        <v>71428.57</v>
      </c>
      <c r="R49" s="95">
        <f t="shared" si="3"/>
        <v>0.689999953799999</v>
      </c>
      <c r="S49" s="95">
        <f t="shared" si="4"/>
        <v>4.620000094E-08</v>
      </c>
    </row>
    <row r="50" spans="1:19" ht="54.75" customHeight="1">
      <c r="A50" s="3">
        <v>45</v>
      </c>
      <c r="B50" s="103">
        <v>51</v>
      </c>
      <c r="C50" s="33" t="s">
        <v>62</v>
      </c>
      <c r="D50" s="85" t="s">
        <v>63</v>
      </c>
      <c r="E50" s="4" t="s">
        <v>6</v>
      </c>
      <c r="F50" s="20">
        <v>41490.8</v>
      </c>
      <c r="G50" s="29"/>
      <c r="H50" s="113">
        <f t="shared" si="5"/>
        <v>0.7</v>
      </c>
      <c r="I50" s="21">
        <v>59272.55</v>
      </c>
      <c r="J50" s="11">
        <v>24642.86</v>
      </c>
      <c r="K50" s="112">
        <v>0.69</v>
      </c>
      <c r="L50" s="11">
        <v>357.14</v>
      </c>
      <c r="M50" s="112">
        <v>0.01</v>
      </c>
      <c r="N50" s="11">
        <v>25000</v>
      </c>
      <c r="O50" s="11">
        <f t="shared" si="0"/>
        <v>25000</v>
      </c>
      <c r="P50" s="11">
        <f t="shared" si="1"/>
        <v>0</v>
      </c>
      <c r="Q50" s="11">
        <f t="shared" si="2"/>
        <v>35714.29</v>
      </c>
      <c r="R50" s="95">
        <f t="shared" si="3"/>
        <v>0.6899999972</v>
      </c>
      <c r="S50" s="95">
        <f t="shared" si="4"/>
        <v>2.7999999E-09</v>
      </c>
    </row>
    <row r="51" spans="1:19" ht="54.75" customHeight="1">
      <c r="A51" s="4">
        <v>46</v>
      </c>
      <c r="B51" s="103">
        <v>56</v>
      </c>
      <c r="C51" s="33" t="s">
        <v>68</v>
      </c>
      <c r="D51" s="85" t="s">
        <v>69</v>
      </c>
      <c r="E51" s="4" t="s">
        <v>6</v>
      </c>
      <c r="F51" s="20">
        <v>35000</v>
      </c>
      <c r="G51" s="29"/>
      <c r="H51" s="113">
        <f t="shared" si="5"/>
        <v>0.46</v>
      </c>
      <c r="I51" s="21">
        <v>76159.24</v>
      </c>
      <c r="J51" s="11">
        <v>19714.29</v>
      </c>
      <c r="K51" s="112">
        <v>0.69</v>
      </c>
      <c r="L51" s="11">
        <v>285.71</v>
      </c>
      <c r="M51" s="112">
        <v>0.01</v>
      </c>
      <c r="N51" s="11">
        <v>20000</v>
      </c>
      <c r="O51" s="11">
        <f t="shared" si="0"/>
        <v>20000</v>
      </c>
      <c r="P51" s="11">
        <f t="shared" si="1"/>
        <v>0</v>
      </c>
      <c r="Q51" s="11">
        <f t="shared" si="2"/>
        <v>28571.43</v>
      </c>
      <c r="R51" s="95">
        <f t="shared" si="3"/>
        <v>0.690000115499994</v>
      </c>
      <c r="S51" s="95">
        <f t="shared" si="4"/>
        <v>-1.1549999401E-07</v>
      </c>
    </row>
    <row r="52" spans="1:19" ht="54.75" customHeight="1">
      <c r="A52" s="3">
        <v>47</v>
      </c>
      <c r="B52" s="102">
        <v>76</v>
      </c>
      <c r="C52" s="33" t="s">
        <v>98</v>
      </c>
      <c r="D52" s="85" t="s">
        <v>99</v>
      </c>
      <c r="E52" s="4" t="s">
        <v>6</v>
      </c>
      <c r="F52" s="20">
        <v>359955.39</v>
      </c>
      <c r="G52" s="29"/>
      <c r="H52" s="113">
        <f t="shared" si="5"/>
        <v>0.78</v>
      </c>
      <c r="I52" s="21">
        <v>463860.06</v>
      </c>
      <c r="J52" s="11">
        <v>78857.14</v>
      </c>
      <c r="K52" s="112">
        <v>0.69</v>
      </c>
      <c r="L52" s="11">
        <v>1142.86</v>
      </c>
      <c r="M52" s="112">
        <v>0.01</v>
      </c>
      <c r="N52" s="11">
        <v>80000</v>
      </c>
      <c r="O52" s="11">
        <f t="shared" si="0"/>
        <v>80000</v>
      </c>
      <c r="P52" s="11">
        <f t="shared" si="1"/>
        <v>0</v>
      </c>
      <c r="Q52" s="11">
        <f t="shared" si="2"/>
        <v>114285.71</v>
      </c>
      <c r="R52" s="95">
        <f t="shared" si="3"/>
        <v>0.690000000875</v>
      </c>
      <c r="S52" s="95">
        <f t="shared" si="4"/>
        <v>-8.7500007E-10</v>
      </c>
    </row>
    <row r="53" spans="1:19" ht="54.75" customHeight="1">
      <c r="A53" s="4">
        <v>48</v>
      </c>
      <c r="B53" s="102">
        <v>89</v>
      </c>
      <c r="C53" s="8" t="s">
        <v>340</v>
      </c>
      <c r="D53" s="86" t="s">
        <v>341</v>
      </c>
      <c r="E53" s="5" t="s">
        <v>6</v>
      </c>
      <c r="F53" s="23">
        <v>150771.42</v>
      </c>
      <c r="G53" s="46"/>
      <c r="H53" s="114">
        <f t="shared" si="5"/>
        <v>0.7</v>
      </c>
      <c r="I53" s="25">
        <v>215387.75</v>
      </c>
      <c r="J53" s="11">
        <v>78857.14</v>
      </c>
      <c r="K53" s="112">
        <v>0.69</v>
      </c>
      <c r="L53" s="11">
        <v>1142.86</v>
      </c>
      <c r="M53" s="112">
        <v>0.01</v>
      </c>
      <c r="N53" s="11">
        <v>80000</v>
      </c>
      <c r="O53" s="11">
        <f t="shared" si="0"/>
        <v>80000</v>
      </c>
      <c r="P53" s="11">
        <f t="shared" si="1"/>
        <v>0</v>
      </c>
      <c r="Q53" s="11">
        <f t="shared" si="2"/>
        <v>114285.71</v>
      </c>
      <c r="R53" s="95">
        <f t="shared" si="3"/>
        <v>0.690000000875</v>
      </c>
      <c r="S53" s="95">
        <f t="shared" si="4"/>
        <v>-8.7500007E-10</v>
      </c>
    </row>
    <row r="54" spans="1:19" ht="54.75" customHeight="1">
      <c r="A54" s="3">
        <v>49</v>
      </c>
      <c r="B54" s="102">
        <v>91</v>
      </c>
      <c r="C54" s="66" t="s">
        <v>239</v>
      </c>
      <c r="D54" s="87" t="s">
        <v>240</v>
      </c>
      <c r="E54" s="13" t="s">
        <v>6</v>
      </c>
      <c r="F54" s="28">
        <v>155816.48</v>
      </c>
      <c r="G54" s="30">
        <f>F54</f>
        <v>155816.48</v>
      </c>
      <c r="H54" s="112">
        <v>0.7</v>
      </c>
      <c r="I54" s="28">
        <v>667784.92</v>
      </c>
      <c r="J54" s="11">
        <v>78857.14</v>
      </c>
      <c r="K54" s="112">
        <v>0.69</v>
      </c>
      <c r="L54" s="11">
        <v>1142.86</v>
      </c>
      <c r="M54" s="112">
        <v>0.01</v>
      </c>
      <c r="N54" s="11">
        <v>80000</v>
      </c>
      <c r="O54" s="11">
        <f t="shared" si="0"/>
        <v>80000</v>
      </c>
      <c r="P54" s="11">
        <f t="shared" si="1"/>
        <v>0</v>
      </c>
      <c r="Q54" s="11">
        <f t="shared" si="2"/>
        <v>114285.71</v>
      </c>
      <c r="R54" s="95">
        <f t="shared" si="3"/>
        <v>0.690000000875</v>
      </c>
      <c r="S54" s="95">
        <f t="shared" si="4"/>
        <v>-8.7500007E-10</v>
      </c>
    </row>
    <row r="55" spans="1:19" ht="54.75" customHeight="1">
      <c r="A55" s="4">
        <v>50</v>
      </c>
      <c r="B55" s="102">
        <v>106</v>
      </c>
      <c r="C55" s="8" t="s">
        <v>141</v>
      </c>
      <c r="D55" s="86" t="s">
        <v>347</v>
      </c>
      <c r="E55" s="5" t="s">
        <v>6</v>
      </c>
      <c r="F55" s="23">
        <v>50687.93</v>
      </c>
      <c r="G55" s="46"/>
      <c r="H55" s="114">
        <f>F55/I55</f>
        <v>0.7</v>
      </c>
      <c r="I55" s="25">
        <v>72411.33</v>
      </c>
      <c r="J55" s="11">
        <v>19714.29</v>
      </c>
      <c r="K55" s="112">
        <v>0.69</v>
      </c>
      <c r="L55" s="11">
        <v>285.71</v>
      </c>
      <c r="M55" s="112">
        <v>0.01</v>
      </c>
      <c r="N55" s="11">
        <v>20000</v>
      </c>
      <c r="O55" s="11">
        <f t="shared" si="0"/>
        <v>20000</v>
      </c>
      <c r="P55" s="11">
        <f t="shared" si="1"/>
        <v>0</v>
      </c>
      <c r="Q55" s="11">
        <f t="shared" si="2"/>
        <v>28571.43</v>
      </c>
      <c r="R55" s="95">
        <f t="shared" si="3"/>
        <v>0.690000115499994</v>
      </c>
      <c r="S55" s="95">
        <f t="shared" si="4"/>
        <v>-1.1549999401E-07</v>
      </c>
    </row>
    <row r="56" spans="1:19" ht="54.75" customHeight="1">
      <c r="A56" s="3">
        <v>51</v>
      </c>
      <c r="B56" s="102">
        <v>107</v>
      </c>
      <c r="C56" s="8" t="s">
        <v>142</v>
      </c>
      <c r="D56" s="86" t="s">
        <v>305</v>
      </c>
      <c r="E56" s="5" t="s">
        <v>6</v>
      </c>
      <c r="F56" s="23">
        <v>265562.82</v>
      </c>
      <c r="G56" s="46"/>
      <c r="H56" s="114">
        <f>F56/I56</f>
        <v>0.7</v>
      </c>
      <c r="I56" s="25">
        <v>379375.45</v>
      </c>
      <c r="J56" s="11">
        <v>49285.71</v>
      </c>
      <c r="K56" s="112">
        <v>0.69</v>
      </c>
      <c r="L56" s="11">
        <v>714.29</v>
      </c>
      <c r="M56" s="112">
        <v>0.01</v>
      </c>
      <c r="N56" s="11">
        <v>50000</v>
      </c>
      <c r="O56" s="11">
        <f t="shared" si="0"/>
        <v>50000</v>
      </c>
      <c r="P56" s="11">
        <f t="shared" si="1"/>
        <v>0</v>
      </c>
      <c r="Q56" s="11">
        <f t="shared" si="2"/>
        <v>71428.57</v>
      </c>
      <c r="R56" s="95">
        <f t="shared" si="3"/>
        <v>0.689999953799999</v>
      </c>
      <c r="S56" s="95">
        <f t="shared" si="4"/>
        <v>4.620000094E-08</v>
      </c>
    </row>
    <row r="57" spans="1:19" ht="54.75" customHeight="1">
      <c r="A57" s="4">
        <v>52</v>
      </c>
      <c r="B57" s="102">
        <v>115</v>
      </c>
      <c r="C57" s="8" t="s">
        <v>152</v>
      </c>
      <c r="D57" s="86" t="s">
        <v>153</v>
      </c>
      <c r="E57" s="5" t="s">
        <v>6</v>
      </c>
      <c r="F57" s="23">
        <v>212930.43</v>
      </c>
      <c r="G57" s="46"/>
      <c r="H57" s="114">
        <f>F57/I57</f>
        <v>0.7</v>
      </c>
      <c r="I57" s="25">
        <v>304186.33</v>
      </c>
      <c r="J57" s="11">
        <v>39428.57</v>
      </c>
      <c r="K57" s="112">
        <v>0.69</v>
      </c>
      <c r="L57" s="11">
        <v>571.43</v>
      </c>
      <c r="M57" s="112">
        <v>0.01</v>
      </c>
      <c r="N57" s="11">
        <v>40000</v>
      </c>
      <c r="O57" s="11">
        <f t="shared" si="0"/>
        <v>40000</v>
      </c>
      <c r="P57" s="11">
        <f t="shared" si="1"/>
        <v>0</v>
      </c>
      <c r="Q57" s="11">
        <f t="shared" si="2"/>
        <v>57142.86</v>
      </c>
      <c r="R57" s="95">
        <f t="shared" si="3"/>
        <v>0.689999940500003</v>
      </c>
      <c r="S57" s="95">
        <f t="shared" si="4"/>
        <v>5.949999693E-08</v>
      </c>
    </row>
    <row r="58" spans="1:19" ht="54.75" customHeight="1">
      <c r="A58" s="3">
        <v>53</v>
      </c>
      <c r="B58" s="102">
        <v>116</v>
      </c>
      <c r="C58" s="8" t="s">
        <v>154</v>
      </c>
      <c r="D58" s="86" t="s">
        <v>283</v>
      </c>
      <c r="E58" s="5" t="s">
        <v>6</v>
      </c>
      <c r="F58" s="23">
        <v>250000</v>
      </c>
      <c r="G58" s="46"/>
      <c r="H58" s="114">
        <f>F58/I58</f>
        <v>0.81</v>
      </c>
      <c r="I58" s="25">
        <v>310200</v>
      </c>
      <c r="J58" s="11">
        <v>39428.57</v>
      </c>
      <c r="K58" s="112">
        <v>0.69</v>
      </c>
      <c r="L58" s="11">
        <v>571.43</v>
      </c>
      <c r="M58" s="112">
        <v>0.01</v>
      </c>
      <c r="N58" s="11">
        <v>40000</v>
      </c>
      <c r="O58" s="11">
        <f t="shared" si="0"/>
        <v>40000</v>
      </c>
      <c r="P58" s="11">
        <f t="shared" si="1"/>
        <v>0</v>
      </c>
      <c r="Q58" s="11">
        <f t="shared" si="2"/>
        <v>57142.86</v>
      </c>
      <c r="R58" s="95">
        <f t="shared" si="3"/>
        <v>0.689999940500003</v>
      </c>
      <c r="S58" s="95">
        <f t="shared" si="4"/>
        <v>5.949999693E-08</v>
      </c>
    </row>
    <row r="59" spans="1:19" ht="54.75" customHeight="1">
      <c r="A59" s="4">
        <v>54</v>
      </c>
      <c r="B59" s="102">
        <v>150</v>
      </c>
      <c r="C59" s="10" t="s">
        <v>188</v>
      </c>
      <c r="D59" s="85" t="s">
        <v>282</v>
      </c>
      <c r="E59" s="4" t="s">
        <v>6</v>
      </c>
      <c r="F59" s="20">
        <v>30000</v>
      </c>
      <c r="G59" s="47"/>
      <c r="H59" s="113">
        <v>0.74</v>
      </c>
      <c r="I59" s="21">
        <v>40397.5</v>
      </c>
      <c r="J59" s="11">
        <v>14785.71</v>
      </c>
      <c r="K59" s="112">
        <v>0.69</v>
      </c>
      <c r="L59" s="11">
        <f>N59-J59</f>
        <v>214.29</v>
      </c>
      <c r="M59" s="112">
        <v>0.01</v>
      </c>
      <c r="N59" s="11">
        <v>15000</v>
      </c>
      <c r="O59" s="11">
        <f t="shared" si="0"/>
        <v>15000</v>
      </c>
      <c r="P59" s="11">
        <f t="shared" si="1"/>
        <v>0</v>
      </c>
      <c r="Q59" s="11">
        <f t="shared" si="2"/>
        <v>21428.57</v>
      </c>
      <c r="R59" s="95">
        <f t="shared" si="3"/>
        <v>0.68999984599999</v>
      </c>
      <c r="S59" s="95">
        <f t="shared" si="4"/>
        <v>1.5400000997E-07</v>
      </c>
    </row>
    <row r="60" spans="1:19" ht="67.5" customHeight="1">
      <c r="A60" s="3">
        <v>55</v>
      </c>
      <c r="B60" s="102">
        <v>172</v>
      </c>
      <c r="C60" s="15" t="s">
        <v>367</v>
      </c>
      <c r="D60" s="87" t="s">
        <v>368</v>
      </c>
      <c r="E60" s="13" t="s">
        <v>213</v>
      </c>
      <c r="F60" s="28">
        <v>922847.39</v>
      </c>
      <c r="G60" s="32"/>
      <c r="H60" s="115">
        <f>F60/I60</f>
        <v>0.96</v>
      </c>
      <c r="I60" s="26">
        <v>962847.39</v>
      </c>
      <c r="J60" s="11">
        <v>78857.14</v>
      </c>
      <c r="K60" s="112">
        <v>0.69</v>
      </c>
      <c r="L60" s="11">
        <f aca="true" t="shared" si="6" ref="L60:L123">N60-J60</f>
        <v>1142.86</v>
      </c>
      <c r="M60" s="112">
        <v>0.01</v>
      </c>
      <c r="N60" s="11">
        <v>80000</v>
      </c>
      <c r="O60" s="11">
        <f t="shared" si="0"/>
        <v>80000</v>
      </c>
      <c r="P60" s="11">
        <f t="shared" si="1"/>
        <v>0</v>
      </c>
      <c r="Q60" s="11">
        <f t="shared" si="2"/>
        <v>114285.71</v>
      </c>
      <c r="R60" s="95">
        <f t="shared" si="3"/>
        <v>0.690000000875</v>
      </c>
      <c r="S60" s="95">
        <f t="shared" si="4"/>
        <v>-8.7500007E-10</v>
      </c>
    </row>
    <row r="61" spans="1:19" ht="54.75" customHeight="1">
      <c r="A61" s="4">
        <v>56</v>
      </c>
      <c r="B61" s="102">
        <v>174</v>
      </c>
      <c r="C61" s="15" t="s">
        <v>215</v>
      </c>
      <c r="D61" s="87" t="s">
        <v>284</v>
      </c>
      <c r="E61" s="13" t="s">
        <v>6</v>
      </c>
      <c r="F61" s="28">
        <v>260000</v>
      </c>
      <c r="G61" s="32"/>
      <c r="H61" s="116">
        <f>F61/I61</f>
        <v>0.81</v>
      </c>
      <c r="I61" s="28">
        <v>320180.61</v>
      </c>
      <c r="J61" s="11">
        <v>78857.14</v>
      </c>
      <c r="K61" s="112">
        <v>0.69</v>
      </c>
      <c r="L61" s="11">
        <f t="shared" si="6"/>
        <v>1142.86</v>
      </c>
      <c r="M61" s="112">
        <v>0.01</v>
      </c>
      <c r="N61" s="11">
        <v>80000</v>
      </c>
      <c r="O61" s="11">
        <f t="shared" si="0"/>
        <v>80000</v>
      </c>
      <c r="P61" s="11">
        <f t="shared" si="1"/>
        <v>0</v>
      </c>
      <c r="Q61" s="11">
        <f t="shared" si="2"/>
        <v>114285.71</v>
      </c>
      <c r="R61" s="95">
        <f t="shared" si="3"/>
        <v>0.690000000875</v>
      </c>
      <c r="S61" s="95">
        <f t="shared" si="4"/>
        <v>-8.7500007E-10</v>
      </c>
    </row>
    <row r="62" spans="1:19" ht="54.75" customHeight="1">
      <c r="A62" s="3">
        <v>57</v>
      </c>
      <c r="B62" s="102">
        <v>176</v>
      </c>
      <c r="C62" s="15" t="s">
        <v>212</v>
      </c>
      <c r="D62" s="87" t="s">
        <v>256</v>
      </c>
      <c r="E62" s="13" t="s">
        <v>5</v>
      </c>
      <c r="F62" s="28">
        <v>140000</v>
      </c>
      <c r="G62" s="32"/>
      <c r="H62" s="116">
        <f>F62/I62</f>
        <v>0.75</v>
      </c>
      <c r="I62" s="28">
        <v>185530.92</v>
      </c>
      <c r="J62" s="11">
        <v>49285.71</v>
      </c>
      <c r="K62" s="112">
        <v>0.69</v>
      </c>
      <c r="L62" s="11">
        <f t="shared" si="6"/>
        <v>714.29</v>
      </c>
      <c r="M62" s="112">
        <v>0.01</v>
      </c>
      <c r="N62" s="11">
        <v>50000</v>
      </c>
      <c r="O62" s="11">
        <f t="shared" si="0"/>
        <v>50000</v>
      </c>
      <c r="P62" s="11">
        <f t="shared" si="1"/>
        <v>0</v>
      </c>
      <c r="Q62" s="11">
        <f t="shared" si="2"/>
        <v>71428.57</v>
      </c>
      <c r="R62" s="95">
        <f t="shared" si="3"/>
        <v>0.689999953799999</v>
      </c>
      <c r="S62" s="95">
        <f t="shared" si="4"/>
        <v>4.620000094E-08</v>
      </c>
    </row>
    <row r="63" spans="1:19" ht="54.75" customHeight="1">
      <c r="A63" s="4">
        <v>58</v>
      </c>
      <c r="B63" s="102">
        <v>205</v>
      </c>
      <c r="C63" s="77" t="s">
        <v>209</v>
      </c>
      <c r="D63" s="91" t="s">
        <v>234</v>
      </c>
      <c r="E63" s="12" t="s">
        <v>6</v>
      </c>
      <c r="F63" s="31">
        <v>153596.8</v>
      </c>
      <c r="G63" s="31">
        <v>140000</v>
      </c>
      <c r="H63" s="112">
        <v>0.7</v>
      </c>
      <c r="I63" s="59">
        <v>419424</v>
      </c>
      <c r="J63" s="11">
        <v>59142.86</v>
      </c>
      <c r="K63" s="112">
        <v>0.69</v>
      </c>
      <c r="L63" s="11">
        <f t="shared" si="6"/>
        <v>857.14</v>
      </c>
      <c r="M63" s="112">
        <v>0.01</v>
      </c>
      <c r="N63" s="11">
        <v>60000</v>
      </c>
      <c r="O63" s="11">
        <f t="shared" si="0"/>
        <v>60000</v>
      </c>
      <c r="P63" s="11">
        <f t="shared" si="1"/>
        <v>0</v>
      </c>
      <c r="Q63" s="11">
        <f t="shared" si="2"/>
        <v>85714.29</v>
      </c>
      <c r="R63" s="95">
        <f t="shared" si="3"/>
        <v>0.689999998833333</v>
      </c>
      <c r="S63" s="95">
        <f t="shared" si="4"/>
        <v>1.16666699E-09</v>
      </c>
    </row>
    <row r="64" spans="1:19" ht="54.75" customHeight="1">
      <c r="A64" s="3">
        <v>59</v>
      </c>
      <c r="B64" s="103">
        <v>2</v>
      </c>
      <c r="C64" s="34" t="s">
        <v>125</v>
      </c>
      <c r="D64" s="85" t="s">
        <v>9</v>
      </c>
      <c r="E64" s="6" t="s">
        <v>6</v>
      </c>
      <c r="F64" s="22">
        <v>78481.74</v>
      </c>
      <c r="G64" s="58"/>
      <c r="H64" s="117">
        <f aca="true" t="shared" si="7" ref="H64:H71">F64/I64</f>
        <v>0.7</v>
      </c>
      <c r="I64" s="22">
        <v>112116.76</v>
      </c>
      <c r="J64" s="11">
        <v>24642.86</v>
      </c>
      <c r="K64" s="112">
        <v>0.69</v>
      </c>
      <c r="L64" s="11">
        <f t="shared" si="6"/>
        <v>357.14</v>
      </c>
      <c r="M64" s="112">
        <v>0.01</v>
      </c>
      <c r="N64" s="11">
        <v>25000</v>
      </c>
      <c r="O64" s="11">
        <f t="shared" si="0"/>
        <v>25000</v>
      </c>
      <c r="P64" s="11">
        <f t="shared" si="1"/>
        <v>0</v>
      </c>
      <c r="Q64" s="11">
        <f t="shared" si="2"/>
        <v>35714.29</v>
      </c>
      <c r="R64" s="95">
        <f t="shared" si="3"/>
        <v>0.6899999972</v>
      </c>
      <c r="S64" s="95">
        <f t="shared" si="4"/>
        <v>2.7999999E-09</v>
      </c>
    </row>
    <row r="65" spans="1:19" ht="54.75" customHeight="1">
      <c r="A65" s="4">
        <v>60</v>
      </c>
      <c r="B65" s="102">
        <v>18</v>
      </c>
      <c r="C65" s="33" t="s">
        <v>25</v>
      </c>
      <c r="D65" s="85" t="s">
        <v>26</v>
      </c>
      <c r="E65" s="7" t="s">
        <v>5</v>
      </c>
      <c r="F65" s="22">
        <v>142360.76</v>
      </c>
      <c r="G65" s="48"/>
      <c r="H65" s="112">
        <f t="shared" si="7"/>
        <v>0.7</v>
      </c>
      <c r="I65" s="20">
        <v>203372.52</v>
      </c>
      <c r="J65" s="11">
        <v>39428.57</v>
      </c>
      <c r="K65" s="112">
        <v>0.69</v>
      </c>
      <c r="L65" s="11">
        <f t="shared" si="6"/>
        <v>571.43</v>
      </c>
      <c r="M65" s="112">
        <v>0.01</v>
      </c>
      <c r="N65" s="11">
        <v>40000</v>
      </c>
      <c r="O65" s="11">
        <f t="shared" si="0"/>
        <v>40000</v>
      </c>
      <c r="P65" s="11">
        <f t="shared" si="1"/>
        <v>0</v>
      </c>
      <c r="Q65" s="11">
        <f t="shared" si="2"/>
        <v>57142.86</v>
      </c>
      <c r="R65" s="95">
        <f t="shared" si="3"/>
        <v>0.689999940500003</v>
      </c>
      <c r="S65" s="95">
        <f t="shared" si="4"/>
        <v>5.949999693E-08</v>
      </c>
    </row>
    <row r="66" spans="1:19" ht="54.75" customHeight="1">
      <c r="A66" s="3">
        <v>61</v>
      </c>
      <c r="B66" s="103">
        <v>49</v>
      </c>
      <c r="C66" s="34" t="s">
        <v>59</v>
      </c>
      <c r="D66" s="85" t="s">
        <v>60</v>
      </c>
      <c r="E66" s="4" t="s">
        <v>5</v>
      </c>
      <c r="F66" s="20">
        <v>595849.44</v>
      </c>
      <c r="G66" s="29"/>
      <c r="H66" s="112">
        <f t="shared" si="7"/>
        <v>0.7</v>
      </c>
      <c r="I66" s="20">
        <v>851213.48</v>
      </c>
      <c r="J66" s="11">
        <v>74914.29</v>
      </c>
      <c r="K66" s="112">
        <v>0.69</v>
      </c>
      <c r="L66" s="11">
        <f t="shared" si="6"/>
        <v>1085.71</v>
      </c>
      <c r="M66" s="112">
        <v>0.01</v>
      </c>
      <c r="N66" s="11">
        <v>76000</v>
      </c>
      <c r="O66" s="11">
        <f t="shared" si="0"/>
        <v>76000</v>
      </c>
      <c r="P66" s="11">
        <f t="shared" si="1"/>
        <v>0</v>
      </c>
      <c r="Q66" s="11">
        <f t="shared" si="2"/>
        <v>108571.43</v>
      </c>
      <c r="R66" s="95">
        <f t="shared" si="3"/>
        <v>0.690000030394736</v>
      </c>
      <c r="S66" s="95">
        <f t="shared" si="4"/>
        <v>-3.039473606E-08</v>
      </c>
    </row>
    <row r="67" spans="1:19" ht="65.25" customHeight="1">
      <c r="A67" s="4">
        <v>62</v>
      </c>
      <c r="B67" s="102">
        <v>61</v>
      </c>
      <c r="C67" s="33" t="s">
        <v>74</v>
      </c>
      <c r="D67" s="85" t="s">
        <v>75</v>
      </c>
      <c r="E67" s="4" t="s">
        <v>6</v>
      </c>
      <c r="F67" s="20">
        <v>1342880</v>
      </c>
      <c r="G67" s="29"/>
      <c r="H67" s="112">
        <f t="shared" si="7"/>
        <v>0.77</v>
      </c>
      <c r="I67" s="20">
        <v>1745744</v>
      </c>
      <c r="J67" s="11">
        <v>29571.43</v>
      </c>
      <c r="K67" s="112">
        <v>0.69</v>
      </c>
      <c r="L67" s="11">
        <f t="shared" si="6"/>
        <v>428.57</v>
      </c>
      <c r="M67" s="112">
        <v>0.01</v>
      </c>
      <c r="N67" s="11">
        <v>30000</v>
      </c>
      <c r="O67" s="11">
        <f t="shared" si="0"/>
        <v>30000</v>
      </c>
      <c r="P67" s="11">
        <f t="shared" si="1"/>
        <v>0</v>
      </c>
      <c r="Q67" s="11">
        <f t="shared" si="2"/>
        <v>42857.14</v>
      </c>
      <c r="R67" s="95">
        <f t="shared" si="3"/>
        <v>0.690000079333339</v>
      </c>
      <c r="S67" s="95">
        <f t="shared" si="4"/>
        <v>-7.933333901E-08</v>
      </c>
    </row>
    <row r="68" spans="1:19" ht="54.75" customHeight="1">
      <c r="A68" s="3">
        <v>63</v>
      </c>
      <c r="B68" s="102">
        <v>66</v>
      </c>
      <c r="C68" s="33" t="s">
        <v>84</v>
      </c>
      <c r="D68" s="85" t="s">
        <v>304</v>
      </c>
      <c r="E68" s="4" t="s">
        <v>6</v>
      </c>
      <c r="F68" s="20">
        <v>207908.71</v>
      </c>
      <c r="G68" s="29"/>
      <c r="H68" s="112">
        <f t="shared" si="7"/>
        <v>0.7</v>
      </c>
      <c r="I68" s="20">
        <v>297012.45</v>
      </c>
      <c r="J68" s="11">
        <v>19714.29</v>
      </c>
      <c r="K68" s="112">
        <v>0.69</v>
      </c>
      <c r="L68" s="11">
        <f t="shared" si="6"/>
        <v>285.71</v>
      </c>
      <c r="M68" s="112">
        <v>0.01</v>
      </c>
      <c r="N68" s="11">
        <v>20000</v>
      </c>
      <c r="O68" s="11">
        <f t="shared" si="0"/>
        <v>20000</v>
      </c>
      <c r="P68" s="11">
        <f t="shared" si="1"/>
        <v>0</v>
      </c>
      <c r="Q68" s="11">
        <f t="shared" si="2"/>
        <v>28571.43</v>
      </c>
      <c r="R68" s="95">
        <f t="shared" si="3"/>
        <v>0.690000115499994</v>
      </c>
      <c r="S68" s="95">
        <f t="shared" si="4"/>
        <v>-1.1549999401E-07</v>
      </c>
    </row>
    <row r="69" spans="1:19" ht="54.75" customHeight="1">
      <c r="A69" s="4">
        <v>64</v>
      </c>
      <c r="B69" s="102">
        <v>74</v>
      </c>
      <c r="C69" s="33" t="s">
        <v>95</v>
      </c>
      <c r="D69" s="85" t="s">
        <v>96</v>
      </c>
      <c r="E69" s="4" t="s">
        <v>6</v>
      </c>
      <c r="F69" s="20">
        <v>315000</v>
      </c>
      <c r="G69" s="29"/>
      <c r="H69" s="112">
        <f t="shared" si="7"/>
        <v>0.7</v>
      </c>
      <c r="I69" s="20">
        <v>450000</v>
      </c>
      <c r="J69" s="11">
        <v>49285.71</v>
      </c>
      <c r="K69" s="112">
        <v>0.69</v>
      </c>
      <c r="L69" s="11">
        <f t="shared" si="6"/>
        <v>714.29</v>
      </c>
      <c r="M69" s="112">
        <v>0.01</v>
      </c>
      <c r="N69" s="11">
        <v>50000</v>
      </c>
      <c r="O69" s="11">
        <f t="shared" si="0"/>
        <v>50000</v>
      </c>
      <c r="P69" s="11">
        <f t="shared" si="1"/>
        <v>0</v>
      </c>
      <c r="Q69" s="11">
        <f t="shared" si="2"/>
        <v>71428.57</v>
      </c>
      <c r="R69" s="95">
        <f t="shared" si="3"/>
        <v>0.689999953799999</v>
      </c>
      <c r="S69" s="95">
        <f t="shared" si="4"/>
        <v>4.620000094E-08</v>
      </c>
    </row>
    <row r="70" spans="1:19" ht="54.75" customHeight="1">
      <c r="A70" s="3">
        <v>65</v>
      </c>
      <c r="B70" s="102">
        <v>88</v>
      </c>
      <c r="C70" s="8" t="s">
        <v>122</v>
      </c>
      <c r="D70" s="86" t="s">
        <v>123</v>
      </c>
      <c r="E70" s="7" t="s">
        <v>6</v>
      </c>
      <c r="F70" s="23">
        <v>158658.98</v>
      </c>
      <c r="G70" s="46"/>
      <c r="H70" s="118">
        <f t="shared" si="7"/>
        <v>0.7</v>
      </c>
      <c r="I70" s="23">
        <v>226655.69</v>
      </c>
      <c r="J70" s="11">
        <v>39428.57</v>
      </c>
      <c r="K70" s="112">
        <v>0.69</v>
      </c>
      <c r="L70" s="11">
        <f t="shared" si="6"/>
        <v>571.43</v>
      </c>
      <c r="M70" s="112">
        <v>0.01</v>
      </c>
      <c r="N70" s="11">
        <v>40000</v>
      </c>
      <c r="O70" s="11">
        <f t="shared" si="0"/>
        <v>40000</v>
      </c>
      <c r="P70" s="11">
        <f t="shared" si="1"/>
        <v>0</v>
      </c>
      <c r="Q70" s="11">
        <f t="shared" si="2"/>
        <v>57142.86</v>
      </c>
      <c r="R70" s="95">
        <f t="shared" si="3"/>
        <v>0.689999940500003</v>
      </c>
      <c r="S70" s="95">
        <f t="shared" si="4"/>
        <v>5.949999693E-08</v>
      </c>
    </row>
    <row r="71" spans="1:19" ht="54.75" customHeight="1">
      <c r="A71" s="4">
        <v>66</v>
      </c>
      <c r="B71" s="102">
        <v>118</v>
      </c>
      <c r="C71" s="8" t="s">
        <v>155</v>
      </c>
      <c r="D71" s="86" t="s">
        <v>156</v>
      </c>
      <c r="E71" s="5" t="s">
        <v>6</v>
      </c>
      <c r="F71" s="23">
        <v>177458.4</v>
      </c>
      <c r="G71" s="46"/>
      <c r="H71" s="118">
        <f t="shared" si="7"/>
        <v>0.7</v>
      </c>
      <c r="I71" s="23">
        <v>253512</v>
      </c>
      <c r="J71" s="11">
        <v>19714.29</v>
      </c>
      <c r="K71" s="112">
        <v>0.69</v>
      </c>
      <c r="L71" s="11">
        <f t="shared" si="6"/>
        <v>285.71</v>
      </c>
      <c r="M71" s="112">
        <v>0.01</v>
      </c>
      <c r="N71" s="11">
        <v>20000</v>
      </c>
      <c r="O71" s="11">
        <f aca="true" t="shared" si="8" ref="O71:O134">J71+L71</f>
        <v>20000</v>
      </c>
      <c r="P71" s="11">
        <f aca="true" t="shared" si="9" ref="P71:P134">O71-N71</f>
        <v>0</v>
      </c>
      <c r="Q71" s="11">
        <f aca="true" t="shared" si="10" ref="Q71:Q134">(N71*100%)/70%</f>
        <v>28571.43</v>
      </c>
      <c r="R71" s="95">
        <f aca="true" t="shared" si="11" ref="R71:R134">J71/Q71</f>
        <v>0.690000115499994</v>
      </c>
      <c r="S71" s="95">
        <f aca="true" t="shared" si="12" ref="S71:S134">69%-R71</f>
        <v>-1.1549999401E-07</v>
      </c>
    </row>
    <row r="72" spans="1:19" ht="54.75" customHeight="1">
      <c r="A72" s="3">
        <v>67</v>
      </c>
      <c r="B72" s="102">
        <v>125</v>
      </c>
      <c r="C72" s="10" t="s">
        <v>166</v>
      </c>
      <c r="D72" s="85" t="s">
        <v>352</v>
      </c>
      <c r="E72" s="4" t="s">
        <v>6</v>
      </c>
      <c r="F72" s="20">
        <v>155081.36</v>
      </c>
      <c r="G72" s="47"/>
      <c r="H72" s="112">
        <v>0.8</v>
      </c>
      <c r="I72" s="20">
        <v>193851.7</v>
      </c>
      <c r="J72" s="11">
        <v>49285.71</v>
      </c>
      <c r="K72" s="112">
        <v>0.69</v>
      </c>
      <c r="L72" s="11">
        <f t="shared" si="6"/>
        <v>714.29</v>
      </c>
      <c r="M72" s="112">
        <v>0.01</v>
      </c>
      <c r="N72" s="11">
        <v>50000</v>
      </c>
      <c r="O72" s="11">
        <f t="shared" si="8"/>
        <v>50000</v>
      </c>
      <c r="P72" s="11">
        <f t="shared" si="9"/>
        <v>0</v>
      </c>
      <c r="Q72" s="11">
        <f t="shared" si="10"/>
        <v>71428.57</v>
      </c>
      <c r="R72" s="95">
        <f t="shared" si="11"/>
        <v>0.689999953799999</v>
      </c>
      <c r="S72" s="95">
        <f t="shared" si="12"/>
        <v>4.620000094E-08</v>
      </c>
    </row>
    <row r="73" spans="1:19" ht="54.75" customHeight="1">
      <c r="A73" s="4">
        <v>68</v>
      </c>
      <c r="B73" s="102">
        <v>126</v>
      </c>
      <c r="C73" s="10" t="s">
        <v>167</v>
      </c>
      <c r="D73" s="85" t="s">
        <v>303</v>
      </c>
      <c r="E73" s="4" t="s">
        <v>6</v>
      </c>
      <c r="F73" s="20">
        <v>29408.47</v>
      </c>
      <c r="G73" s="47"/>
      <c r="H73" s="112">
        <v>0.7</v>
      </c>
      <c r="I73" s="20">
        <v>42012.1</v>
      </c>
      <c r="J73" s="11">
        <v>9857.14</v>
      </c>
      <c r="K73" s="112">
        <v>0.69</v>
      </c>
      <c r="L73" s="11">
        <f t="shared" si="6"/>
        <v>142.86</v>
      </c>
      <c r="M73" s="112">
        <v>0.01</v>
      </c>
      <c r="N73" s="11">
        <v>10000</v>
      </c>
      <c r="O73" s="11">
        <f t="shared" si="8"/>
        <v>10000</v>
      </c>
      <c r="P73" s="11">
        <f t="shared" si="9"/>
        <v>0</v>
      </c>
      <c r="Q73" s="11">
        <f t="shared" si="10"/>
        <v>14285.71</v>
      </c>
      <c r="R73" s="95">
        <f t="shared" si="11"/>
        <v>0.690000007000002</v>
      </c>
      <c r="S73" s="95">
        <f t="shared" si="12"/>
        <v>-7.00000202E-09</v>
      </c>
    </row>
    <row r="74" spans="1:19" ht="54.75" customHeight="1">
      <c r="A74" s="3">
        <v>69</v>
      </c>
      <c r="B74" s="102">
        <v>161</v>
      </c>
      <c r="C74" s="15" t="s">
        <v>204</v>
      </c>
      <c r="D74" s="87" t="s">
        <v>257</v>
      </c>
      <c r="E74" s="13" t="s">
        <v>5</v>
      </c>
      <c r="F74" s="28">
        <v>219030</v>
      </c>
      <c r="G74" s="32"/>
      <c r="H74" s="116">
        <f aca="true" t="shared" si="13" ref="H74:H86">F74/I74</f>
        <v>0.75</v>
      </c>
      <c r="I74" s="28">
        <v>294000</v>
      </c>
      <c r="J74" s="11">
        <v>19714.29</v>
      </c>
      <c r="K74" s="112">
        <v>0.69</v>
      </c>
      <c r="L74" s="11">
        <f t="shared" si="6"/>
        <v>285.71</v>
      </c>
      <c r="M74" s="112">
        <v>0.01</v>
      </c>
      <c r="N74" s="11">
        <v>20000</v>
      </c>
      <c r="O74" s="11">
        <f t="shared" si="8"/>
        <v>20000</v>
      </c>
      <c r="P74" s="11">
        <f t="shared" si="9"/>
        <v>0</v>
      </c>
      <c r="Q74" s="11">
        <f t="shared" si="10"/>
        <v>28571.43</v>
      </c>
      <c r="R74" s="95">
        <f t="shared" si="11"/>
        <v>0.690000115499994</v>
      </c>
      <c r="S74" s="95">
        <f t="shared" si="12"/>
        <v>-1.1549999401E-07</v>
      </c>
    </row>
    <row r="75" spans="1:19" ht="54.75" customHeight="1">
      <c r="A75" s="4">
        <v>70</v>
      </c>
      <c r="B75" s="102">
        <v>169</v>
      </c>
      <c r="C75" s="15" t="s">
        <v>210</v>
      </c>
      <c r="D75" s="87" t="s">
        <v>211</v>
      </c>
      <c r="E75" s="13" t="s">
        <v>6</v>
      </c>
      <c r="F75" s="28">
        <v>300000</v>
      </c>
      <c r="G75" s="32"/>
      <c r="H75" s="116">
        <f t="shared" si="13"/>
        <v>0.5</v>
      </c>
      <c r="I75" s="28">
        <v>605703.8</v>
      </c>
      <c r="J75" s="11">
        <v>78857.14</v>
      </c>
      <c r="K75" s="112">
        <v>0.69</v>
      </c>
      <c r="L75" s="11">
        <f t="shared" si="6"/>
        <v>1142.86</v>
      </c>
      <c r="M75" s="112">
        <v>0.01</v>
      </c>
      <c r="N75" s="11">
        <v>80000</v>
      </c>
      <c r="O75" s="11">
        <f t="shared" si="8"/>
        <v>80000</v>
      </c>
      <c r="P75" s="11">
        <f t="shared" si="9"/>
        <v>0</v>
      </c>
      <c r="Q75" s="11">
        <f t="shared" si="10"/>
        <v>114285.71</v>
      </c>
      <c r="R75" s="95">
        <f t="shared" si="11"/>
        <v>0.690000000875</v>
      </c>
      <c r="S75" s="95">
        <f t="shared" si="12"/>
        <v>-8.7500007E-10</v>
      </c>
    </row>
    <row r="76" spans="1:19" ht="54.75" customHeight="1">
      <c r="A76" s="3">
        <v>71</v>
      </c>
      <c r="B76" s="102">
        <v>185</v>
      </c>
      <c r="C76" s="15" t="s">
        <v>155</v>
      </c>
      <c r="D76" s="87" t="s">
        <v>224</v>
      </c>
      <c r="E76" s="13" t="s">
        <v>6</v>
      </c>
      <c r="F76" s="28">
        <v>39632.63</v>
      </c>
      <c r="G76" s="32"/>
      <c r="H76" s="116">
        <f t="shared" si="13"/>
        <v>0.7</v>
      </c>
      <c r="I76" s="28">
        <v>56618.04</v>
      </c>
      <c r="J76" s="11">
        <v>19714.29</v>
      </c>
      <c r="K76" s="112">
        <v>0.69</v>
      </c>
      <c r="L76" s="11">
        <f t="shared" si="6"/>
        <v>285.71</v>
      </c>
      <c r="M76" s="112">
        <v>0.01</v>
      </c>
      <c r="N76" s="11">
        <v>20000</v>
      </c>
      <c r="O76" s="11">
        <f t="shared" si="8"/>
        <v>20000</v>
      </c>
      <c r="P76" s="11">
        <f t="shared" si="9"/>
        <v>0</v>
      </c>
      <c r="Q76" s="11">
        <f t="shared" si="10"/>
        <v>28571.43</v>
      </c>
      <c r="R76" s="95">
        <f t="shared" si="11"/>
        <v>0.690000115499994</v>
      </c>
      <c r="S76" s="95">
        <f t="shared" si="12"/>
        <v>-1.1549999401E-07</v>
      </c>
    </row>
    <row r="77" spans="1:19" ht="54.75" customHeight="1">
      <c r="A77" s="4">
        <v>72</v>
      </c>
      <c r="B77" s="102">
        <v>1</v>
      </c>
      <c r="C77" s="33" t="s">
        <v>4</v>
      </c>
      <c r="D77" s="85" t="s">
        <v>8</v>
      </c>
      <c r="E77" s="4" t="s">
        <v>5</v>
      </c>
      <c r="F77" s="20">
        <v>337636</v>
      </c>
      <c r="G77" s="29"/>
      <c r="H77" s="112">
        <f t="shared" si="13"/>
        <v>0.8</v>
      </c>
      <c r="I77" s="20">
        <v>422045</v>
      </c>
      <c r="J77" s="11">
        <v>147857.14</v>
      </c>
      <c r="K77" s="112">
        <v>0.69</v>
      </c>
      <c r="L77" s="11">
        <f t="shared" si="6"/>
        <v>2142.86</v>
      </c>
      <c r="M77" s="112">
        <v>0.01</v>
      </c>
      <c r="N77" s="11">
        <v>150000</v>
      </c>
      <c r="O77" s="11">
        <f t="shared" si="8"/>
        <v>150000</v>
      </c>
      <c r="P77" s="11">
        <f t="shared" si="9"/>
        <v>0</v>
      </c>
      <c r="Q77" s="11">
        <f t="shared" si="10"/>
        <v>214285.71</v>
      </c>
      <c r="R77" s="95">
        <f t="shared" si="11"/>
        <v>0.690000000466667</v>
      </c>
      <c r="S77" s="95">
        <f t="shared" si="12"/>
        <v>-4.6666704E-10</v>
      </c>
    </row>
    <row r="78" spans="1:19" ht="54.75" customHeight="1">
      <c r="A78" s="3">
        <v>73</v>
      </c>
      <c r="B78" s="102">
        <v>3</v>
      </c>
      <c r="C78" s="33" t="s">
        <v>7</v>
      </c>
      <c r="D78" s="85" t="s">
        <v>10</v>
      </c>
      <c r="E78" s="4" t="s">
        <v>6</v>
      </c>
      <c r="F78" s="20">
        <v>67810.9</v>
      </c>
      <c r="G78" s="29"/>
      <c r="H78" s="112">
        <f t="shared" si="13"/>
        <v>0.7</v>
      </c>
      <c r="I78" s="20">
        <v>96872.72</v>
      </c>
      <c r="J78" s="11">
        <v>19714.29</v>
      </c>
      <c r="K78" s="112">
        <v>0.69</v>
      </c>
      <c r="L78" s="11">
        <f t="shared" si="6"/>
        <v>285.71</v>
      </c>
      <c r="M78" s="112">
        <v>0.01</v>
      </c>
      <c r="N78" s="11">
        <v>20000</v>
      </c>
      <c r="O78" s="11">
        <f t="shared" si="8"/>
        <v>20000</v>
      </c>
      <c r="P78" s="11">
        <f t="shared" si="9"/>
        <v>0</v>
      </c>
      <c r="Q78" s="11">
        <f t="shared" si="10"/>
        <v>28571.43</v>
      </c>
      <c r="R78" s="95">
        <f t="shared" si="11"/>
        <v>0.690000115499994</v>
      </c>
      <c r="S78" s="95">
        <f t="shared" si="12"/>
        <v>-1.1549999401E-07</v>
      </c>
    </row>
    <row r="79" spans="1:19" ht="54.75" customHeight="1">
      <c r="A79" s="4">
        <v>74</v>
      </c>
      <c r="B79" s="102">
        <v>20</v>
      </c>
      <c r="C79" s="33" t="s">
        <v>27</v>
      </c>
      <c r="D79" s="85" t="s">
        <v>258</v>
      </c>
      <c r="E79" s="7" t="s">
        <v>5</v>
      </c>
      <c r="F79" s="20">
        <v>49860.15</v>
      </c>
      <c r="G79" s="29"/>
      <c r="H79" s="112">
        <f t="shared" si="13"/>
        <v>0.7</v>
      </c>
      <c r="I79" s="20">
        <v>71228.78</v>
      </c>
      <c r="J79" s="11">
        <v>14785.71</v>
      </c>
      <c r="K79" s="112">
        <v>0.69</v>
      </c>
      <c r="L79" s="11">
        <f t="shared" si="6"/>
        <v>214.29</v>
      </c>
      <c r="M79" s="112">
        <v>0.01</v>
      </c>
      <c r="N79" s="11">
        <v>15000</v>
      </c>
      <c r="O79" s="11">
        <f t="shared" si="8"/>
        <v>15000</v>
      </c>
      <c r="P79" s="11">
        <f t="shared" si="9"/>
        <v>0</v>
      </c>
      <c r="Q79" s="11">
        <f t="shared" si="10"/>
        <v>21428.57</v>
      </c>
      <c r="R79" s="95">
        <f t="shared" si="11"/>
        <v>0.68999984599999</v>
      </c>
      <c r="S79" s="95">
        <f t="shared" si="12"/>
        <v>1.5400000997E-07</v>
      </c>
    </row>
    <row r="80" spans="1:19" ht="84.75" customHeight="1">
      <c r="A80" s="3">
        <v>75</v>
      </c>
      <c r="B80" s="102">
        <v>67</v>
      </c>
      <c r="C80" s="33" t="s">
        <v>85</v>
      </c>
      <c r="D80" s="85" t="s">
        <v>86</v>
      </c>
      <c r="E80" s="4" t="s">
        <v>6</v>
      </c>
      <c r="F80" s="20">
        <v>39341.49</v>
      </c>
      <c r="G80" s="29"/>
      <c r="H80" s="112">
        <f t="shared" si="13"/>
        <v>0.8</v>
      </c>
      <c r="I80" s="20">
        <v>49176.86</v>
      </c>
      <c r="J80" s="11">
        <v>19714.29</v>
      </c>
      <c r="K80" s="112">
        <v>0.69</v>
      </c>
      <c r="L80" s="11">
        <f t="shared" si="6"/>
        <v>285.71</v>
      </c>
      <c r="M80" s="112">
        <v>0.01</v>
      </c>
      <c r="N80" s="11">
        <v>20000</v>
      </c>
      <c r="O80" s="11">
        <f t="shared" si="8"/>
        <v>20000</v>
      </c>
      <c r="P80" s="11">
        <f t="shared" si="9"/>
        <v>0</v>
      </c>
      <c r="Q80" s="11">
        <f t="shared" si="10"/>
        <v>28571.43</v>
      </c>
      <c r="R80" s="95">
        <f t="shared" si="11"/>
        <v>0.690000115499994</v>
      </c>
      <c r="S80" s="95">
        <f t="shared" si="12"/>
        <v>-1.1549999401E-07</v>
      </c>
    </row>
    <row r="81" spans="1:19" ht="54.75" customHeight="1">
      <c r="A81" s="4">
        <v>76</v>
      </c>
      <c r="B81" s="102">
        <v>68</v>
      </c>
      <c r="C81" s="33" t="s">
        <v>87</v>
      </c>
      <c r="D81" s="85" t="s">
        <v>88</v>
      </c>
      <c r="E81" s="4" t="s">
        <v>6</v>
      </c>
      <c r="F81" s="20">
        <v>162108</v>
      </c>
      <c r="G81" s="29"/>
      <c r="H81" s="112">
        <f t="shared" si="13"/>
        <v>0.7</v>
      </c>
      <c r="I81" s="20">
        <v>231585.41</v>
      </c>
      <c r="J81" s="11">
        <v>19714.29</v>
      </c>
      <c r="K81" s="112">
        <v>0.69</v>
      </c>
      <c r="L81" s="11">
        <f t="shared" si="6"/>
        <v>285.71</v>
      </c>
      <c r="M81" s="112">
        <v>0.01</v>
      </c>
      <c r="N81" s="11">
        <v>20000</v>
      </c>
      <c r="O81" s="11">
        <f t="shared" si="8"/>
        <v>20000</v>
      </c>
      <c r="P81" s="11">
        <f t="shared" si="9"/>
        <v>0</v>
      </c>
      <c r="Q81" s="11">
        <f t="shared" si="10"/>
        <v>28571.43</v>
      </c>
      <c r="R81" s="95">
        <f t="shared" si="11"/>
        <v>0.690000115499994</v>
      </c>
      <c r="S81" s="95">
        <f t="shared" si="12"/>
        <v>-1.1549999401E-07</v>
      </c>
    </row>
    <row r="82" spans="1:19" ht="54.75" customHeight="1">
      <c r="A82" s="3">
        <v>77</v>
      </c>
      <c r="B82" s="102">
        <v>75</v>
      </c>
      <c r="C82" s="33" t="s">
        <v>97</v>
      </c>
      <c r="D82" s="85" t="s">
        <v>250</v>
      </c>
      <c r="E82" s="4" t="s">
        <v>6</v>
      </c>
      <c r="F82" s="20">
        <v>60000</v>
      </c>
      <c r="G82" s="29"/>
      <c r="H82" s="112">
        <f t="shared" si="13"/>
        <v>0.71</v>
      </c>
      <c r="I82" s="20">
        <v>84624</v>
      </c>
      <c r="J82" s="11">
        <f>(69%*N82)/70%</f>
        <v>19714.29</v>
      </c>
      <c r="K82" s="112">
        <v>0.69</v>
      </c>
      <c r="L82" s="11">
        <f t="shared" si="6"/>
        <v>285.71</v>
      </c>
      <c r="M82" s="112">
        <v>0.01</v>
      </c>
      <c r="N82" s="11">
        <v>20000</v>
      </c>
      <c r="O82" s="11">
        <f t="shared" si="8"/>
        <v>20000</v>
      </c>
      <c r="P82" s="11">
        <f t="shared" si="9"/>
        <v>0</v>
      </c>
      <c r="Q82" s="11">
        <f t="shared" si="10"/>
        <v>28571.43</v>
      </c>
      <c r="R82" s="95">
        <f t="shared" si="11"/>
        <v>0.690000115499994</v>
      </c>
      <c r="S82" s="95">
        <f t="shared" si="12"/>
        <v>-1.1549999401E-07</v>
      </c>
    </row>
    <row r="83" spans="1:19" ht="54.75" customHeight="1">
      <c r="A83" s="4">
        <v>78</v>
      </c>
      <c r="B83" s="102">
        <v>77</v>
      </c>
      <c r="C83" s="33" t="s">
        <v>100</v>
      </c>
      <c r="D83" s="85" t="s">
        <v>101</v>
      </c>
      <c r="E83" s="4" t="s">
        <v>6</v>
      </c>
      <c r="F83" s="20">
        <v>60000</v>
      </c>
      <c r="G83" s="29"/>
      <c r="H83" s="112">
        <f t="shared" si="13"/>
        <v>0.67</v>
      </c>
      <c r="I83" s="20">
        <v>89935.5</v>
      </c>
      <c r="J83" s="11">
        <f>(69%*N83)/70%</f>
        <v>19714.29</v>
      </c>
      <c r="K83" s="112">
        <v>0.69</v>
      </c>
      <c r="L83" s="11">
        <f t="shared" si="6"/>
        <v>285.71</v>
      </c>
      <c r="M83" s="112">
        <v>0.01</v>
      </c>
      <c r="N83" s="11">
        <v>20000</v>
      </c>
      <c r="O83" s="11">
        <f t="shared" si="8"/>
        <v>20000</v>
      </c>
      <c r="P83" s="11">
        <f t="shared" si="9"/>
        <v>0</v>
      </c>
      <c r="Q83" s="11">
        <f t="shared" si="10"/>
        <v>28571.43</v>
      </c>
      <c r="R83" s="95">
        <f t="shared" si="11"/>
        <v>0.690000115499994</v>
      </c>
      <c r="S83" s="95">
        <f t="shared" si="12"/>
        <v>-1.1549999401E-07</v>
      </c>
    </row>
    <row r="84" spans="1:19" ht="54.75" customHeight="1">
      <c r="A84" s="3">
        <v>79</v>
      </c>
      <c r="B84" s="102">
        <v>87</v>
      </c>
      <c r="C84" s="8" t="s">
        <v>339</v>
      </c>
      <c r="D84" s="86" t="s">
        <v>338</v>
      </c>
      <c r="E84" s="5" t="s">
        <v>6</v>
      </c>
      <c r="F84" s="23">
        <v>137028.04</v>
      </c>
      <c r="G84" s="46"/>
      <c r="H84" s="118">
        <f t="shared" si="13"/>
        <v>0.85</v>
      </c>
      <c r="I84" s="23">
        <v>161209.46</v>
      </c>
      <c r="J84" s="11">
        <v>39428.57</v>
      </c>
      <c r="K84" s="112">
        <v>0.69</v>
      </c>
      <c r="L84" s="11">
        <f t="shared" si="6"/>
        <v>571.43</v>
      </c>
      <c r="M84" s="112">
        <v>0.01</v>
      </c>
      <c r="N84" s="11">
        <v>40000</v>
      </c>
      <c r="O84" s="11">
        <f t="shared" si="8"/>
        <v>40000</v>
      </c>
      <c r="P84" s="11">
        <f t="shared" si="9"/>
        <v>0</v>
      </c>
      <c r="Q84" s="11">
        <f t="shared" si="10"/>
        <v>57142.86</v>
      </c>
      <c r="R84" s="95">
        <f t="shared" si="11"/>
        <v>0.689999940500003</v>
      </c>
      <c r="S84" s="95">
        <f t="shared" si="12"/>
        <v>5.949999693E-08</v>
      </c>
    </row>
    <row r="85" spans="1:19" ht="54.75" customHeight="1">
      <c r="A85" s="4">
        <v>80</v>
      </c>
      <c r="B85" s="102">
        <v>110</v>
      </c>
      <c r="C85" s="8" t="s">
        <v>70</v>
      </c>
      <c r="D85" s="86" t="s">
        <v>145</v>
      </c>
      <c r="E85" s="5" t="s">
        <v>6</v>
      </c>
      <c r="F85" s="23">
        <v>400000</v>
      </c>
      <c r="G85" s="46"/>
      <c r="H85" s="118">
        <f t="shared" si="13"/>
        <v>0.78</v>
      </c>
      <c r="I85" s="23">
        <v>510342.92</v>
      </c>
      <c r="J85" s="11">
        <v>19714.29</v>
      </c>
      <c r="K85" s="112">
        <v>0.69</v>
      </c>
      <c r="L85" s="11">
        <f t="shared" si="6"/>
        <v>285.71</v>
      </c>
      <c r="M85" s="112">
        <v>0.01</v>
      </c>
      <c r="N85" s="11">
        <v>20000</v>
      </c>
      <c r="O85" s="11">
        <f t="shared" si="8"/>
        <v>20000</v>
      </c>
      <c r="P85" s="11">
        <f t="shared" si="9"/>
        <v>0</v>
      </c>
      <c r="Q85" s="11">
        <f t="shared" si="10"/>
        <v>28571.43</v>
      </c>
      <c r="R85" s="95">
        <f t="shared" si="11"/>
        <v>0.690000115499994</v>
      </c>
      <c r="S85" s="95">
        <f t="shared" si="12"/>
        <v>-1.1549999401E-07</v>
      </c>
    </row>
    <row r="86" spans="1:19" ht="54.75" customHeight="1">
      <c r="A86" s="3">
        <v>81</v>
      </c>
      <c r="B86" s="102">
        <v>117</v>
      </c>
      <c r="C86" s="8" t="s">
        <v>351</v>
      </c>
      <c r="D86" s="86" t="s">
        <v>302</v>
      </c>
      <c r="E86" s="5" t="s">
        <v>6</v>
      </c>
      <c r="F86" s="23">
        <v>90000</v>
      </c>
      <c r="G86" s="46"/>
      <c r="H86" s="118">
        <f t="shared" si="13"/>
        <v>0.72</v>
      </c>
      <c r="I86" s="23">
        <v>125629</v>
      </c>
      <c r="J86" s="11">
        <v>19714.29</v>
      </c>
      <c r="K86" s="112">
        <v>0.69</v>
      </c>
      <c r="L86" s="11">
        <f t="shared" si="6"/>
        <v>285.71</v>
      </c>
      <c r="M86" s="112">
        <v>0.01</v>
      </c>
      <c r="N86" s="11">
        <v>20000</v>
      </c>
      <c r="O86" s="11">
        <f t="shared" si="8"/>
        <v>20000</v>
      </c>
      <c r="P86" s="11">
        <f t="shared" si="9"/>
        <v>0</v>
      </c>
      <c r="Q86" s="11">
        <f t="shared" si="10"/>
        <v>28571.43</v>
      </c>
      <c r="R86" s="95">
        <f t="shared" si="11"/>
        <v>0.690000115499994</v>
      </c>
      <c r="S86" s="95">
        <f t="shared" si="12"/>
        <v>-1.1549999401E-07</v>
      </c>
    </row>
    <row r="87" spans="1:19" ht="64.5" customHeight="1">
      <c r="A87" s="4">
        <v>82</v>
      </c>
      <c r="B87" s="102">
        <v>137</v>
      </c>
      <c r="C87" s="10" t="s">
        <v>248</v>
      </c>
      <c r="D87" s="85" t="s">
        <v>356</v>
      </c>
      <c r="E87" s="4" t="s">
        <v>5</v>
      </c>
      <c r="F87" s="20">
        <v>361918.62</v>
      </c>
      <c r="G87" s="47"/>
      <c r="H87" s="112">
        <v>0.7</v>
      </c>
      <c r="I87" s="20">
        <v>517026.6</v>
      </c>
      <c r="J87" s="11">
        <v>69000</v>
      </c>
      <c r="K87" s="112">
        <v>0.69</v>
      </c>
      <c r="L87" s="11">
        <f t="shared" si="6"/>
        <v>1000</v>
      </c>
      <c r="M87" s="112">
        <v>0.01</v>
      </c>
      <c r="N87" s="11">
        <v>70000</v>
      </c>
      <c r="O87" s="11">
        <f t="shared" si="8"/>
        <v>70000</v>
      </c>
      <c r="P87" s="11">
        <f t="shared" si="9"/>
        <v>0</v>
      </c>
      <c r="Q87" s="11">
        <f t="shared" si="10"/>
        <v>100000</v>
      </c>
      <c r="R87" s="95">
        <f t="shared" si="11"/>
        <v>0.69</v>
      </c>
      <c r="S87" s="95">
        <f t="shared" si="12"/>
        <v>0</v>
      </c>
    </row>
    <row r="88" spans="1:19" ht="54.75" customHeight="1">
      <c r="A88" s="3">
        <v>83</v>
      </c>
      <c r="B88" s="102">
        <v>142</v>
      </c>
      <c r="C88" s="10" t="s">
        <v>184</v>
      </c>
      <c r="D88" s="85" t="s">
        <v>252</v>
      </c>
      <c r="E88" s="4" t="s">
        <v>5</v>
      </c>
      <c r="F88" s="20">
        <v>375487.68</v>
      </c>
      <c r="G88" s="47"/>
      <c r="H88" s="112">
        <v>0.7</v>
      </c>
      <c r="I88" s="20">
        <v>536410.97</v>
      </c>
      <c r="J88" s="11">
        <v>69000</v>
      </c>
      <c r="K88" s="112">
        <v>0.69</v>
      </c>
      <c r="L88" s="11">
        <f t="shared" si="6"/>
        <v>1000</v>
      </c>
      <c r="M88" s="112">
        <v>0.01</v>
      </c>
      <c r="N88" s="11">
        <v>70000</v>
      </c>
      <c r="O88" s="11">
        <f t="shared" si="8"/>
        <v>70000</v>
      </c>
      <c r="P88" s="11">
        <f t="shared" si="9"/>
        <v>0</v>
      </c>
      <c r="Q88" s="11">
        <f t="shared" si="10"/>
        <v>100000</v>
      </c>
      <c r="R88" s="95">
        <f t="shared" si="11"/>
        <v>0.69</v>
      </c>
      <c r="S88" s="95">
        <f t="shared" si="12"/>
        <v>0</v>
      </c>
    </row>
    <row r="89" spans="1:19" ht="54.75" customHeight="1">
      <c r="A89" s="4">
        <v>84</v>
      </c>
      <c r="B89" s="102">
        <v>145</v>
      </c>
      <c r="C89" s="10" t="s">
        <v>357</v>
      </c>
      <c r="D89" s="85" t="s">
        <v>358</v>
      </c>
      <c r="E89" s="4" t="s">
        <v>6</v>
      </c>
      <c r="F89" s="20">
        <v>88396</v>
      </c>
      <c r="G89" s="47"/>
      <c r="H89" s="112">
        <v>0.7</v>
      </c>
      <c r="I89" s="20">
        <v>126280</v>
      </c>
      <c r="J89" s="11">
        <v>19714.29</v>
      </c>
      <c r="K89" s="112">
        <v>0.69</v>
      </c>
      <c r="L89" s="11">
        <f t="shared" si="6"/>
        <v>285.71</v>
      </c>
      <c r="M89" s="112">
        <v>0.01</v>
      </c>
      <c r="N89" s="11">
        <v>20000</v>
      </c>
      <c r="O89" s="11">
        <f t="shared" si="8"/>
        <v>20000</v>
      </c>
      <c r="P89" s="11">
        <f t="shared" si="9"/>
        <v>0</v>
      </c>
      <c r="Q89" s="11">
        <f t="shared" si="10"/>
        <v>28571.43</v>
      </c>
      <c r="R89" s="95">
        <f t="shared" si="11"/>
        <v>0.690000115499994</v>
      </c>
      <c r="S89" s="95">
        <f t="shared" si="12"/>
        <v>-1.1549999401E-07</v>
      </c>
    </row>
    <row r="90" spans="1:19" ht="54.75" customHeight="1">
      <c r="A90" s="3">
        <v>85</v>
      </c>
      <c r="B90" s="102">
        <v>156</v>
      </c>
      <c r="C90" s="10" t="s">
        <v>193</v>
      </c>
      <c r="D90" s="85" t="s">
        <v>301</v>
      </c>
      <c r="E90" s="4" t="s">
        <v>6</v>
      </c>
      <c r="F90" s="20">
        <v>230354.02</v>
      </c>
      <c r="G90" s="47"/>
      <c r="H90" s="112">
        <v>0.9</v>
      </c>
      <c r="I90" s="20">
        <v>230354.02</v>
      </c>
      <c r="J90" s="11">
        <v>39428.57</v>
      </c>
      <c r="K90" s="112">
        <v>0.69</v>
      </c>
      <c r="L90" s="11">
        <f t="shared" si="6"/>
        <v>571.43</v>
      </c>
      <c r="M90" s="112">
        <v>0.01</v>
      </c>
      <c r="N90" s="11">
        <v>40000</v>
      </c>
      <c r="O90" s="11">
        <f t="shared" si="8"/>
        <v>40000</v>
      </c>
      <c r="P90" s="11">
        <f t="shared" si="9"/>
        <v>0</v>
      </c>
      <c r="Q90" s="11">
        <f t="shared" si="10"/>
        <v>57142.86</v>
      </c>
      <c r="R90" s="95">
        <f t="shared" si="11"/>
        <v>0.689999940500003</v>
      </c>
      <c r="S90" s="95">
        <f t="shared" si="12"/>
        <v>5.949999693E-08</v>
      </c>
    </row>
    <row r="91" spans="1:19" ht="68.25" customHeight="1">
      <c r="A91" s="4">
        <v>86</v>
      </c>
      <c r="B91" s="102">
        <v>167</v>
      </c>
      <c r="C91" s="15" t="s">
        <v>208</v>
      </c>
      <c r="D91" s="87" t="s">
        <v>259</v>
      </c>
      <c r="E91" s="13" t="s">
        <v>202</v>
      </c>
      <c r="F91" s="28">
        <v>1100000</v>
      </c>
      <c r="G91" s="32"/>
      <c r="H91" s="116">
        <f aca="true" t="shared" si="14" ref="H91:H99">F91/I91</f>
        <v>0.94</v>
      </c>
      <c r="I91" s="28">
        <v>1164446.19</v>
      </c>
      <c r="J91" s="11">
        <v>69000</v>
      </c>
      <c r="K91" s="112">
        <v>0.69</v>
      </c>
      <c r="L91" s="11">
        <f t="shared" si="6"/>
        <v>1000</v>
      </c>
      <c r="M91" s="112">
        <v>0.01</v>
      </c>
      <c r="N91" s="11">
        <v>70000</v>
      </c>
      <c r="O91" s="11">
        <f t="shared" si="8"/>
        <v>70000</v>
      </c>
      <c r="P91" s="11">
        <f t="shared" si="9"/>
        <v>0</v>
      </c>
      <c r="Q91" s="11">
        <f t="shared" si="10"/>
        <v>100000</v>
      </c>
      <c r="R91" s="95">
        <f t="shared" si="11"/>
        <v>0.69</v>
      </c>
      <c r="S91" s="95">
        <f t="shared" si="12"/>
        <v>0</v>
      </c>
    </row>
    <row r="92" spans="1:19" ht="54.75" customHeight="1">
      <c r="A92" s="3">
        <v>87</v>
      </c>
      <c r="B92" s="102">
        <v>181</v>
      </c>
      <c r="C92" s="15" t="s">
        <v>220</v>
      </c>
      <c r="D92" s="87" t="s">
        <v>260</v>
      </c>
      <c r="E92" s="13" t="s">
        <v>6</v>
      </c>
      <c r="F92" s="28">
        <v>102654.95</v>
      </c>
      <c r="G92" s="32"/>
      <c r="H92" s="116">
        <f t="shared" si="14"/>
        <v>0.7</v>
      </c>
      <c r="I92" s="28">
        <v>146649.93</v>
      </c>
      <c r="J92" s="11">
        <v>19714.29</v>
      </c>
      <c r="K92" s="112">
        <v>0.69</v>
      </c>
      <c r="L92" s="11">
        <f t="shared" si="6"/>
        <v>285.71</v>
      </c>
      <c r="M92" s="112">
        <v>0.01</v>
      </c>
      <c r="N92" s="11">
        <v>20000</v>
      </c>
      <c r="O92" s="11">
        <f t="shared" si="8"/>
        <v>20000</v>
      </c>
      <c r="P92" s="11">
        <f t="shared" si="9"/>
        <v>0</v>
      </c>
      <c r="Q92" s="11">
        <f t="shared" si="10"/>
        <v>28571.43</v>
      </c>
      <c r="R92" s="95">
        <f t="shared" si="11"/>
        <v>0.690000115499994</v>
      </c>
      <c r="S92" s="97">
        <f t="shared" si="12"/>
        <v>-1.1549999401E-07</v>
      </c>
    </row>
    <row r="93" spans="1:19" ht="72.75" customHeight="1">
      <c r="A93" s="4">
        <v>88</v>
      </c>
      <c r="B93" s="102">
        <v>187</v>
      </c>
      <c r="C93" s="15" t="s">
        <v>226</v>
      </c>
      <c r="D93" s="87" t="s">
        <v>261</v>
      </c>
      <c r="E93" s="13" t="s">
        <v>6</v>
      </c>
      <c r="F93" s="28">
        <v>171513.65</v>
      </c>
      <c r="G93" s="32"/>
      <c r="H93" s="116">
        <f t="shared" si="14"/>
        <v>0.85</v>
      </c>
      <c r="I93" s="28">
        <v>201780.76</v>
      </c>
      <c r="J93" s="11">
        <v>39428.57</v>
      </c>
      <c r="K93" s="112">
        <v>0.69</v>
      </c>
      <c r="L93" s="11">
        <f t="shared" si="6"/>
        <v>571.43</v>
      </c>
      <c r="M93" s="112">
        <v>0.01</v>
      </c>
      <c r="N93" s="11">
        <v>40000</v>
      </c>
      <c r="O93" s="11">
        <f t="shared" si="8"/>
        <v>40000</v>
      </c>
      <c r="P93" s="11">
        <f t="shared" si="9"/>
        <v>0</v>
      </c>
      <c r="Q93" s="11">
        <f t="shared" si="10"/>
        <v>57142.86</v>
      </c>
      <c r="R93" s="95">
        <f t="shared" si="11"/>
        <v>0.689999940500003</v>
      </c>
      <c r="S93" s="95">
        <f t="shared" si="12"/>
        <v>5.949999693E-08</v>
      </c>
    </row>
    <row r="94" spans="1:19" ht="54.75" customHeight="1">
      <c r="A94" s="3">
        <v>89</v>
      </c>
      <c r="B94" s="102">
        <v>12</v>
      </c>
      <c r="C94" s="33" t="s">
        <v>325</v>
      </c>
      <c r="D94" s="85" t="s">
        <v>300</v>
      </c>
      <c r="E94" s="4" t="s">
        <v>5</v>
      </c>
      <c r="F94" s="20">
        <v>169157.11</v>
      </c>
      <c r="G94" s="29"/>
      <c r="H94" s="113">
        <f t="shared" si="14"/>
        <v>0.7</v>
      </c>
      <c r="I94" s="21">
        <v>241653.01</v>
      </c>
      <c r="J94" s="11">
        <v>14785.71</v>
      </c>
      <c r="K94" s="112">
        <v>0.69</v>
      </c>
      <c r="L94" s="11">
        <f t="shared" si="6"/>
        <v>214.29</v>
      </c>
      <c r="M94" s="112">
        <v>0.01</v>
      </c>
      <c r="N94" s="11">
        <v>15000</v>
      </c>
      <c r="O94" s="11">
        <f t="shared" si="8"/>
        <v>15000</v>
      </c>
      <c r="P94" s="11">
        <f t="shared" si="9"/>
        <v>0</v>
      </c>
      <c r="Q94" s="11">
        <f t="shared" si="10"/>
        <v>21428.57</v>
      </c>
      <c r="R94" s="95">
        <f t="shared" si="11"/>
        <v>0.68999984599999</v>
      </c>
      <c r="S94" s="95">
        <f t="shared" si="12"/>
        <v>1.5400000997E-07</v>
      </c>
    </row>
    <row r="95" spans="1:19" ht="54.75" customHeight="1">
      <c r="A95" s="4">
        <v>90</v>
      </c>
      <c r="B95" s="102">
        <v>17</v>
      </c>
      <c r="C95" s="33" t="s">
        <v>22</v>
      </c>
      <c r="D95" s="85" t="s">
        <v>23</v>
      </c>
      <c r="E95" s="7" t="s">
        <v>6</v>
      </c>
      <c r="F95" s="20">
        <v>78361.25</v>
      </c>
      <c r="G95" s="29"/>
      <c r="H95" s="113">
        <f t="shared" si="14"/>
        <v>0.7</v>
      </c>
      <c r="I95" s="21">
        <v>111944.64</v>
      </c>
      <c r="J95" s="11">
        <v>29571.43</v>
      </c>
      <c r="K95" s="112">
        <v>0.69</v>
      </c>
      <c r="L95" s="11">
        <f t="shared" si="6"/>
        <v>428.57</v>
      </c>
      <c r="M95" s="112">
        <v>0.01</v>
      </c>
      <c r="N95" s="11">
        <v>30000</v>
      </c>
      <c r="O95" s="11">
        <f t="shared" si="8"/>
        <v>30000</v>
      </c>
      <c r="P95" s="11">
        <f t="shared" si="9"/>
        <v>0</v>
      </c>
      <c r="Q95" s="11">
        <f t="shared" si="10"/>
        <v>42857.14</v>
      </c>
      <c r="R95" s="95">
        <f t="shared" si="11"/>
        <v>0.690000079333339</v>
      </c>
      <c r="S95" s="97">
        <f t="shared" si="12"/>
        <v>-7.933333901E-08</v>
      </c>
    </row>
    <row r="96" spans="1:19" ht="54.75" customHeight="1">
      <c r="A96" s="3">
        <v>91</v>
      </c>
      <c r="B96" s="102">
        <v>24</v>
      </c>
      <c r="C96" s="33" t="s">
        <v>116</v>
      </c>
      <c r="D96" s="85" t="s">
        <v>117</v>
      </c>
      <c r="E96" s="7" t="s">
        <v>5</v>
      </c>
      <c r="F96" s="20">
        <v>282783.63</v>
      </c>
      <c r="G96" s="29"/>
      <c r="H96" s="113">
        <f t="shared" si="14"/>
        <v>0.8</v>
      </c>
      <c r="I96" s="21">
        <v>353479.54</v>
      </c>
      <c r="J96" s="11">
        <v>59142.86</v>
      </c>
      <c r="K96" s="112">
        <v>0.69</v>
      </c>
      <c r="L96" s="11">
        <f t="shared" si="6"/>
        <v>857.14</v>
      </c>
      <c r="M96" s="112">
        <v>0.01</v>
      </c>
      <c r="N96" s="11">
        <v>60000</v>
      </c>
      <c r="O96" s="11">
        <f t="shared" si="8"/>
        <v>60000</v>
      </c>
      <c r="P96" s="11">
        <f t="shared" si="9"/>
        <v>0</v>
      </c>
      <c r="Q96" s="11">
        <f t="shared" si="10"/>
        <v>85714.29</v>
      </c>
      <c r="R96" s="95">
        <f t="shared" si="11"/>
        <v>0.689999998833333</v>
      </c>
      <c r="S96" s="95">
        <f t="shared" si="12"/>
        <v>1.16666699E-09</v>
      </c>
    </row>
    <row r="97" spans="1:19" ht="54.75" customHeight="1">
      <c r="A97" s="4">
        <v>92</v>
      </c>
      <c r="B97" s="102">
        <v>35</v>
      </c>
      <c r="C97" s="33" t="s">
        <v>327</v>
      </c>
      <c r="D97" s="85" t="s">
        <v>44</v>
      </c>
      <c r="E97" s="4" t="s">
        <v>6</v>
      </c>
      <c r="F97" s="20">
        <v>216817.32</v>
      </c>
      <c r="G97" s="29"/>
      <c r="H97" s="113">
        <f t="shared" si="14"/>
        <v>0.7</v>
      </c>
      <c r="I97" s="21">
        <v>309739.03</v>
      </c>
      <c r="J97" s="11">
        <v>19714.29</v>
      </c>
      <c r="K97" s="112">
        <v>0.69</v>
      </c>
      <c r="L97" s="11">
        <f t="shared" si="6"/>
        <v>285.71</v>
      </c>
      <c r="M97" s="112">
        <v>0.01</v>
      </c>
      <c r="N97" s="11">
        <v>20000</v>
      </c>
      <c r="O97" s="11">
        <f t="shared" si="8"/>
        <v>20000</v>
      </c>
      <c r="P97" s="11">
        <f t="shared" si="9"/>
        <v>0</v>
      </c>
      <c r="Q97" s="11">
        <f t="shared" si="10"/>
        <v>28571.43</v>
      </c>
      <c r="R97" s="95">
        <f t="shared" si="11"/>
        <v>0.690000115499994</v>
      </c>
      <c r="S97" s="97">
        <f t="shared" si="12"/>
        <v>-1.1549999401E-07</v>
      </c>
    </row>
    <row r="98" spans="1:19" ht="54.75" customHeight="1">
      <c r="A98" s="3">
        <v>93</v>
      </c>
      <c r="B98" s="103">
        <v>52</v>
      </c>
      <c r="C98" s="33" t="s">
        <v>64</v>
      </c>
      <c r="D98" s="85" t="s">
        <v>65</v>
      </c>
      <c r="E98" s="4" t="s">
        <v>6</v>
      </c>
      <c r="F98" s="20">
        <v>156121.85</v>
      </c>
      <c r="G98" s="29"/>
      <c r="H98" s="113">
        <f t="shared" si="14"/>
        <v>0.7</v>
      </c>
      <c r="I98" s="21">
        <v>223031.21</v>
      </c>
      <c r="J98" s="11">
        <v>29571.43</v>
      </c>
      <c r="K98" s="112">
        <v>0.69</v>
      </c>
      <c r="L98" s="11">
        <f t="shared" si="6"/>
        <v>428.57</v>
      </c>
      <c r="M98" s="112">
        <v>0.01</v>
      </c>
      <c r="N98" s="11">
        <v>30000</v>
      </c>
      <c r="O98" s="11">
        <f t="shared" si="8"/>
        <v>30000</v>
      </c>
      <c r="P98" s="11">
        <f t="shared" si="9"/>
        <v>0</v>
      </c>
      <c r="Q98" s="11">
        <f t="shared" si="10"/>
        <v>42857.14</v>
      </c>
      <c r="R98" s="95">
        <f t="shared" si="11"/>
        <v>0.690000079333339</v>
      </c>
      <c r="S98" s="97">
        <f t="shared" si="12"/>
        <v>-7.933333901E-08</v>
      </c>
    </row>
    <row r="99" spans="1:19" ht="54.75" customHeight="1">
      <c r="A99" s="4">
        <v>94</v>
      </c>
      <c r="B99" s="102">
        <v>121</v>
      </c>
      <c r="C99" s="8" t="s">
        <v>159</v>
      </c>
      <c r="D99" s="86" t="s">
        <v>160</v>
      </c>
      <c r="E99" s="5" t="s">
        <v>6</v>
      </c>
      <c r="F99" s="23">
        <v>239594.66</v>
      </c>
      <c r="G99" s="46"/>
      <c r="H99" s="114">
        <f t="shared" si="14"/>
        <v>0.7</v>
      </c>
      <c r="I99" s="25">
        <v>342278.09</v>
      </c>
      <c r="J99" s="11">
        <v>59142.86</v>
      </c>
      <c r="K99" s="112">
        <v>0.69</v>
      </c>
      <c r="L99" s="11">
        <f t="shared" si="6"/>
        <v>857.14</v>
      </c>
      <c r="M99" s="112">
        <v>0.01</v>
      </c>
      <c r="N99" s="11">
        <v>60000</v>
      </c>
      <c r="O99" s="11">
        <f t="shared" si="8"/>
        <v>60000</v>
      </c>
      <c r="P99" s="11">
        <f t="shared" si="9"/>
        <v>0</v>
      </c>
      <c r="Q99" s="11">
        <f t="shared" si="10"/>
        <v>85714.29</v>
      </c>
      <c r="R99" s="95">
        <f t="shared" si="11"/>
        <v>0.689999998833333</v>
      </c>
      <c r="S99" s="95">
        <f t="shared" si="12"/>
        <v>1.16666699E-09</v>
      </c>
    </row>
    <row r="100" spans="1:19" ht="54.75" customHeight="1">
      <c r="A100" s="3">
        <v>95</v>
      </c>
      <c r="B100" s="102">
        <v>128</v>
      </c>
      <c r="C100" s="10" t="s">
        <v>170</v>
      </c>
      <c r="D100" s="85" t="s">
        <v>353</v>
      </c>
      <c r="E100" s="4" t="s">
        <v>6</v>
      </c>
      <c r="F100" s="20">
        <v>432136.4</v>
      </c>
      <c r="G100" s="47"/>
      <c r="H100" s="113">
        <v>0.85</v>
      </c>
      <c r="I100" s="21">
        <v>508395.76</v>
      </c>
      <c r="J100" s="11">
        <v>49285.71</v>
      </c>
      <c r="K100" s="112">
        <v>0.69</v>
      </c>
      <c r="L100" s="11">
        <f t="shared" si="6"/>
        <v>714.29</v>
      </c>
      <c r="M100" s="112">
        <v>0.01</v>
      </c>
      <c r="N100" s="11">
        <v>50000</v>
      </c>
      <c r="O100" s="11">
        <f t="shared" si="8"/>
        <v>50000</v>
      </c>
      <c r="P100" s="11">
        <f t="shared" si="9"/>
        <v>0</v>
      </c>
      <c r="Q100" s="11">
        <f t="shared" si="10"/>
        <v>71428.57</v>
      </c>
      <c r="R100" s="95">
        <f t="shared" si="11"/>
        <v>0.689999953799999</v>
      </c>
      <c r="S100" s="95">
        <f t="shared" si="12"/>
        <v>4.620000094E-08</v>
      </c>
    </row>
    <row r="101" spans="1:19" ht="54.75" customHeight="1">
      <c r="A101" s="4">
        <v>96</v>
      </c>
      <c r="B101" s="102">
        <v>131</v>
      </c>
      <c r="C101" s="10" t="s">
        <v>389</v>
      </c>
      <c r="D101" s="85" t="s">
        <v>299</v>
      </c>
      <c r="E101" s="4" t="s">
        <v>6</v>
      </c>
      <c r="F101" s="20">
        <v>50000</v>
      </c>
      <c r="G101" s="47"/>
      <c r="H101" s="113" t="s">
        <v>173</v>
      </c>
      <c r="I101" s="21">
        <v>62977.14</v>
      </c>
      <c r="J101" s="11">
        <v>19714.29</v>
      </c>
      <c r="K101" s="112">
        <v>0.69</v>
      </c>
      <c r="L101" s="11">
        <f t="shared" si="6"/>
        <v>285.71</v>
      </c>
      <c r="M101" s="112">
        <v>0.01</v>
      </c>
      <c r="N101" s="11">
        <v>20000</v>
      </c>
      <c r="O101" s="11">
        <f t="shared" si="8"/>
        <v>20000</v>
      </c>
      <c r="P101" s="11">
        <f t="shared" si="9"/>
        <v>0</v>
      </c>
      <c r="Q101" s="11">
        <f t="shared" si="10"/>
        <v>28571.43</v>
      </c>
      <c r="R101" s="95">
        <f t="shared" si="11"/>
        <v>0.690000115499994</v>
      </c>
      <c r="S101" s="97">
        <f t="shared" si="12"/>
        <v>-1.1549999401E-07</v>
      </c>
    </row>
    <row r="102" spans="1:19" ht="54.75" customHeight="1">
      <c r="A102" s="3">
        <v>97</v>
      </c>
      <c r="B102" s="102">
        <v>140</v>
      </c>
      <c r="C102" s="10" t="s">
        <v>182</v>
      </c>
      <c r="D102" s="85" t="s">
        <v>298</v>
      </c>
      <c r="E102" s="4" t="s">
        <v>6</v>
      </c>
      <c r="F102" s="20">
        <v>99442.34</v>
      </c>
      <c r="G102" s="47"/>
      <c r="H102" s="113">
        <v>0.7</v>
      </c>
      <c r="I102" s="21">
        <v>142060.48</v>
      </c>
      <c r="J102" s="11">
        <v>29571.43</v>
      </c>
      <c r="K102" s="112">
        <v>0.69</v>
      </c>
      <c r="L102" s="11">
        <f t="shared" si="6"/>
        <v>428.57</v>
      </c>
      <c r="M102" s="112">
        <v>0.01</v>
      </c>
      <c r="N102" s="11">
        <v>30000</v>
      </c>
      <c r="O102" s="11">
        <f t="shared" si="8"/>
        <v>30000</v>
      </c>
      <c r="P102" s="11">
        <f t="shared" si="9"/>
        <v>0</v>
      </c>
      <c r="Q102" s="11">
        <f t="shared" si="10"/>
        <v>42857.14</v>
      </c>
      <c r="R102" s="95">
        <f t="shared" si="11"/>
        <v>0.690000079333339</v>
      </c>
      <c r="S102" s="97">
        <f t="shared" si="12"/>
        <v>-7.933333901E-08</v>
      </c>
    </row>
    <row r="103" spans="1:19" ht="54.75" customHeight="1">
      <c r="A103" s="4">
        <v>98</v>
      </c>
      <c r="B103" s="102">
        <v>146</v>
      </c>
      <c r="C103" s="10" t="s">
        <v>187</v>
      </c>
      <c r="D103" s="85" t="s">
        <v>262</v>
      </c>
      <c r="E103" s="4" t="s">
        <v>6</v>
      </c>
      <c r="F103" s="20">
        <v>400092</v>
      </c>
      <c r="G103" s="47"/>
      <c r="H103" s="113">
        <v>0.7</v>
      </c>
      <c r="I103" s="21">
        <v>571560</v>
      </c>
      <c r="J103" s="11">
        <v>29571.43</v>
      </c>
      <c r="K103" s="112">
        <v>0.69</v>
      </c>
      <c r="L103" s="11">
        <f t="shared" si="6"/>
        <v>428.57</v>
      </c>
      <c r="M103" s="112">
        <v>0.01</v>
      </c>
      <c r="N103" s="11">
        <v>30000</v>
      </c>
      <c r="O103" s="11">
        <f t="shared" si="8"/>
        <v>30000</v>
      </c>
      <c r="P103" s="11">
        <f t="shared" si="9"/>
        <v>0</v>
      </c>
      <c r="Q103" s="11">
        <f t="shared" si="10"/>
        <v>42857.14</v>
      </c>
      <c r="R103" s="95">
        <f t="shared" si="11"/>
        <v>0.690000079333339</v>
      </c>
      <c r="S103" s="97">
        <f t="shared" si="12"/>
        <v>-7.933333901E-08</v>
      </c>
    </row>
    <row r="104" spans="1:19" ht="54.75" customHeight="1">
      <c r="A104" s="3">
        <v>99</v>
      </c>
      <c r="B104" s="102">
        <v>166</v>
      </c>
      <c r="C104" s="15" t="s">
        <v>139</v>
      </c>
      <c r="D104" s="87" t="s">
        <v>364</v>
      </c>
      <c r="E104" s="13" t="s">
        <v>6</v>
      </c>
      <c r="F104" s="28">
        <v>295259.77</v>
      </c>
      <c r="G104" s="32"/>
      <c r="H104" s="115">
        <f>F104/I104</f>
        <v>0.66</v>
      </c>
      <c r="I104" s="26">
        <v>447363.29</v>
      </c>
      <c r="J104" s="11">
        <v>39428.57</v>
      </c>
      <c r="K104" s="112">
        <v>0.69</v>
      </c>
      <c r="L104" s="11">
        <f t="shared" si="6"/>
        <v>571.43</v>
      </c>
      <c r="M104" s="112">
        <v>0.01</v>
      </c>
      <c r="N104" s="11">
        <v>40000</v>
      </c>
      <c r="O104" s="11">
        <f t="shared" si="8"/>
        <v>40000</v>
      </c>
      <c r="P104" s="11">
        <f t="shared" si="9"/>
        <v>0</v>
      </c>
      <c r="Q104" s="11">
        <f t="shared" si="10"/>
        <v>57142.86</v>
      </c>
      <c r="R104" s="95">
        <f t="shared" si="11"/>
        <v>0.689999940500003</v>
      </c>
      <c r="S104" s="95">
        <f t="shared" si="12"/>
        <v>5.949999693E-08</v>
      </c>
    </row>
    <row r="105" spans="1:19" ht="58.5" customHeight="1">
      <c r="A105" s="4">
        <v>100</v>
      </c>
      <c r="B105" s="102">
        <v>173</v>
      </c>
      <c r="C105" s="15" t="s">
        <v>214</v>
      </c>
      <c r="D105" s="87" t="s">
        <v>369</v>
      </c>
      <c r="E105" s="13" t="s">
        <v>5</v>
      </c>
      <c r="F105" s="28">
        <v>702800</v>
      </c>
      <c r="G105" s="26"/>
      <c r="H105" s="115">
        <f>F105/I105</f>
        <v>0.74</v>
      </c>
      <c r="I105" s="26">
        <v>949730</v>
      </c>
      <c r="J105" s="11">
        <v>78857.14</v>
      </c>
      <c r="K105" s="112">
        <v>0.69</v>
      </c>
      <c r="L105" s="11">
        <f t="shared" si="6"/>
        <v>1142.86</v>
      </c>
      <c r="M105" s="112">
        <v>0.01</v>
      </c>
      <c r="N105" s="11">
        <v>80000</v>
      </c>
      <c r="O105" s="11">
        <f t="shared" si="8"/>
        <v>80000</v>
      </c>
      <c r="P105" s="11">
        <f t="shared" si="9"/>
        <v>0</v>
      </c>
      <c r="Q105" s="11">
        <f t="shared" si="10"/>
        <v>114285.71</v>
      </c>
      <c r="R105" s="95">
        <f t="shared" si="11"/>
        <v>0.690000000875</v>
      </c>
      <c r="S105" s="97">
        <f t="shared" si="12"/>
        <v>-8.7500007E-10</v>
      </c>
    </row>
    <row r="106" spans="1:19" ht="54.75" customHeight="1">
      <c r="A106" s="3">
        <v>101</v>
      </c>
      <c r="B106" s="102">
        <v>198</v>
      </c>
      <c r="C106" s="68" t="s">
        <v>162</v>
      </c>
      <c r="D106" s="90" t="s">
        <v>163</v>
      </c>
      <c r="E106" s="5" t="s">
        <v>6</v>
      </c>
      <c r="F106" s="71">
        <v>157640.14</v>
      </c>
      <c r="G106" s="64">
        <v>147257.9</v>
      </c>
      <c r="H106" s="112">
        <v>0.7</v>
      </c>
      <c r="I106" s="23">
        <v>435568.63</v>
      </c>
      <c r="J106" s="11">
        <v>69000</v>
      </c>
      <c r="K106" s="112">
        <v>0.69</v>
      </c>
      <c r="L106" s="11">
        <f t="shared" si="6"/>
        <v>1000</v>
      </c>
      <c r="M106" s="112">
        <v>0.01</v>
      </c>
      <c r="N106" s="11">
        <v>70000</v>
      </c>
      <c r="O106" s="11">
        <f t="shared" si="8"/>
        <v>70000</v>
      </c>
      <c r="P106" s="11">
        <f t="shared" si="9"/>
        <v>0</v>
      </c>
      <c r="Q106" s="11">
        <f t="shared" si="10"/>
        <v>100000</v>
      </c>
      <c r="R106" s="95">
        <f t="shared" si="11"/>
        <v>0.69</v>
      </c>
      <c r="S106" s="95">
        <f t="shared" si="12"/>
        <v>0</v>
      </c>
    </row>
    <row r="107" spans="1:19" ht="54.75" customHeight="1">
      <c r="A107" s="4">
        <v>102</v>
      </c>
      <c r="B107" s="102">
        <v>199</v>
      </c>
      <c r="C107" s="68" t="s">
        <v>382</v>
      </c>
      <c r="D107" s="85" t="s">
        <v>297</v>
      </c>
      <c r="E107" s="5" t="s">
        <v>6</v>
      </c>
      <c r="F107" s="64">
        <v>159447.24</v>
      </c>
      <c r="G107" s="64">
        <v>356887.94</v>
      </c>
      <c r="H107" s="112">
        <v>0.7</v>
      </c>
      <c r="I107" s="23">
        <v>1339431.92</v>
      </c>
      <c r="J107" s="11">
        <v>69000</v>
      </c>
      <c r="K107" s="112">
        <v>0.69</v>
      </c>
      <c r="L107" s="11">
        <f t="shared" si="6"/>
        <v>1000</v>
      </c>
      <c r="M107" s="112">
        <v>0.01</v>
      </c>
      <c r="N107" s="11">
        <v>70000</v>
      </c>
      <c r="O107" s="11">
        <f t="shared" si="8"/>
        <v>70000</v>
      </c>
      <c r="P107" s="11">
        <f t="shared" si="9"/>
        <v>0</v>
      </c>
      <c r="Q107" s="11">
        <f t="shared" si="10"/>
        <v>100000</v>
      </c>
      <c r="R107" s="95">
        <f t="shared" si="11"/>
        <v>0.69</v>
      </c>
      <c r="S107" s="95">
        <f t="shared" si="12"/>
        <v>0</v>
      </c>
    </row>
    <row r="108" spans="1:19" ht="54.75" customHeight="1">
      <c r="A108" s="3">
        <v>103</v>
      </c>
      <c r="B108" s="103">
        <v>31</v>
      </c>
      <c r="C108" s="68" t="s">
        <v>106</v>
      </c>
      <c r="D108" s="85" t="s">
        <v>317</v>
      </c>
      <c r="E108" s="4" t="s">
        <v>6</v>
      </c>
      <c r="F108" s="22">
        <v>50193.99</v>
      </c>
      <c r="G108" s="22">
        <v>47011.94</v>
      </c>
      <c r="H108" s="112">
        <v>0.7</v>
      </c>
      <c r="I108" s="20">
        <v>188387.3</v>
      </c>
      <c r="J108" s="11">
        <v>23657.14</v>
      </c>
      <c r="K108" s="112">
        <v>0.69</v>
      </c>
      <c r="L108" s="11">
        <f t="shared" si="6"/>
        <v>342.86</v>
      </c>
      <c r="M108" s="112">
        <v>0.01</v>
      </c>
      <c r="N108" s="11">
        <v>24000</v>
      </c>
      <c r="O108" s="11">
        <f t="shared" si="8"/>
        <v>24000</v>
      </c>
      <c r="P108" s="11">
        <f t="shared" si="9"/>
        <v>0</v>
      </c>
      <c r="Q108" s="11">
        <f t="shared" si="10"/>
        <v>34285.71</v>
      </c>
      <c r="R108" s="95">
        <f t="shared" si="11"/>
        <v>0.690000002916667</v>
      </c>
      <c r="S108" s="97">
        <f t="shared" si="12"/>
        <v>-2.91666702E-09</v>
      </c>
    </row>
    <row r="109" spans="1:19" ht="54.75" customHeight="1">
      <c r="A109" s="4">
        <v>104</v>
      </c>
      <c r="B109" s="103">
        <v>33</v>
      </c>
      <c r="C109" s="33" t="s">
        <v>41</v>
      </c>
      <c r="D109" s="85" t="s">
        <v>42</v>
      </c>
      <c r="E109" s="4" t="s">
        <v>6</v>
      </c>
      <c r="F109" s="20">
        <v>102086.85</v>
      </c>
      <c r="G109" s="45"/>
      <c r="H109" s="112">
        <f aca="true" t="shared" si="15" ref="H109:H116">F109/I109</f>
        <v>0.66</v>
      </c>
      <c r="I109" s="20">
        <v>154677.05</v>
      </c>
      <c r="J109" s="11">
        <v>19714.29</v>
      </c>
      <c r="K109" s="112">
        <v>0.69</v>
      </c>
      <c r="L109" s="11">
        <f t="shared" si="6"/>
        <v>285.71</v>
      </c>
      <c r="M109" s="112">
        <v>0.01</v>
      </c>
      <c r="N109" s="11">
        <v>20000</v>
      </c>
      <c r="O109" s="11">
        <f t="shared" si="8"/>
        <v>20000</v>
      </c>
      <c r="P109" s="11">
        <f t="shared" si="9"/>
        <v>0</v>
      </c>
      <c r="Q109" s="11">
        <f t="shared" si="10"/>
        <v>28571.43</v>
      </c>
      <c r="R109" s="95">
        <f t="shared" si="11"/>
        <v>0.690000115499994</v>
      </c>
      <c r="S109" s="97">
        <f t="shared" si="12"/>
        <v>-1.1549999401E-07</v>
      </c>
    </row>
    <row r="110" spans="1:19" ht="54.75" customHeight="1">
      <c r="A110" s="3">
        <v>105</v>
      </c>
      <c r="B110" s="102">
        <v>79</v>
      </c>
      <c r="C110" s="33" t="s">
        <v>104</v>
      </c>
      <c r="D110" s="85" t="s">
        <v>285</v>
      </c>
      <c r="E110" s="4" t="s">
        <v>6</v>
      </c>
      <c r="F110" s="20">
        <v>180000</v>
      </c>
      <c r="G110" s="29"/>
      <c r="H110" s="113">
        <f t="shared" si="15"/>
        <v>0.8</v>
      </c>
      <c r="I110" s="21">
        <v>225386.7</v>
      </c>
      <c r="J110" s="11">
        <v>59142.86</v>
      </c>
      <c r="K110" s="112">
        <v>0.69</v>
      </c>
      <c r="L110" s="11">
        <f t="shared" si="6"/>
        <v>857.14</v>
      </c>
      <c r="M110" s="112">
        <v>0.01</v>
      </c>
      <c r="N110" s="11">
        <v>60000</v>
      </c>
      <c r="O110" s="11">
        <f t="shared" si="8"/>
        <v>60000</v>
      </c>
      <c r="P110" s="11">
        <f t="shared" si="9"/>
        <v>0</v>
      </c>
      <c r="Q110" s="11">
        <f t="shared" si="10"/>
        <v>85714.29</v>
      </c>
      <c r="R110" s="95">
        <f t="shared" si="11"/>
        <v>0.689999998833333</v>
      </c>
      <c r="S110" s="95">
        <f t="shared" si="12"/>
        <v>1.16666699E-09</v>
      </c>
    </row>
    <row r="111" spans="1:19" ht="54.75" customHeight="1">
      <c r="A111" s="4">
        <v>106</v>
      </c>
      <c r="B111" s="102">
        <v>84</v>
      </c>
      <c r="C111" s="8" t="s">
        <v>119</v>
      </c>
      <c r="D111" s="86" t="s">
        <v>336</v>
      </c>
      <c r="E111" s="7" t="s">
        <v>6</v>
      </c>
      <c r="F111" s="23">
        <v>453441.85</v>
      </c>
      <c r="G111" s="46"/>
      <c r="H111" s="114">
        <f t="shared" si="15"/>
        <v>0.85</v>
      </c>
      <c r="I111" s="25">
        <v>533461</v>
      </c>
      <c r="J111" s="11">
        <v>39428.57</v>
      </c>
      <c r="K111" s="112">
        <v>0.69</v>
      </c>
      <c r="L111" s="11">
        <f t="shared" si="6"/>
        <v>571.43</v>
      </c>
      <c r="M111" s="112">
        <v>0.01</v>
      </c>
      <c r="N111" s="11">
        <v>40000</v>
      </c>
      <c r="O111" s="11">
        <f t="shared" si="8"/>
        <v>40000</v>
      </c>
      <c r="P111" s="11">
        <f t="shared" si="9"/>
        <v>0</v>
      </c>
      <c r="Q111" s="11">
        <f t="shared" si="10"/>
        <v>57142.86</v>
      </c>
      <c r="R111" s="95">
        <f t="shared" si="11"/>
        <v>0.689999940500003</v>
      </c>
      <c r="S111" s="95">
        <f t="shared" si="12"/>
        <v>5.949999693E-08</v>
      </c>
    </row>
    <row r="112" spans="1:19" ht="54.75" customHeight="1">
      <c r="A112" s="3">
        <v>107</v>
      </c>
      <c r="B112" s="102">
        <v>90</v>
      </c>
      <c r="C112" s="8" t="s">
        <v>124</v>
      </c>
      <c r="D112" s="86" t="s">
        <v>286</v>
      </c>
      <c r="E112" s="5" t="s">
        <v>6</v>
      </c>
      <c r="F112" s="23">
        <v>389322.75</v>
      </c>
      <c r="G112" s="46"/>
      <c r="H112" s="114">
        <f t="shared" si="15"/>
        <v>0.85</v>
      </c>
      <c r="I112" s="25">
        <v>458026.76</v>
      </c>
      <c r="J112" s="11">
        <v>39428.57</v>
      </c>
      <c r="K112" s="112">
        <v>0.69</v>
      </c>
      <c r="L112" s="11">
        <f t="shared" si="6"/>
        <v>571.43</v>
      </c>
      <c r="M112" s="112">
        <v>0.01</v>
      </c>
      <c r="N112" s="11">
        <v>40000</v>
      </c>
      <c r="O112" s="11">
        <f t="shared" si="8"/>
        <v>40000</v>
      </c>
      <c r="P112" s="11">
        <f t="shared" si="9"/>
        <v>0</v>
      </c>
      <c r="Q112" s="11">
        <f t="shared" si="10"/>
        <v>57142.86</v>
      </c>
      <c r="R112" s="95">
        <f t="shared" si="11"/>
        <v>0.689999940500003</v>
      </c>
      <c r="S112" s="95">
        <f t="shared" si="12"/>
        <v>5.949999693E-08</v>
      </c>
    </row>
    <row r="113" spans="1:19" ht="54.75" customHeight="1">
      <c r="A113" s="4">
        <v>108</v>
      </c>
      <c r="B113" s="102">
        <v>97</v>
      </c>
      <c r="C113" s="9" t="s">
        <v>131</v>
      </c>
      <c r="D113" s="86" t="s">
        <v>132</v>
      </c>
      <c r="E113" s="5" t="s">
        <v>6</v>
      </c>
      <c r="F113" s="23">
        <v>43313</v>
      </c>
      <c r="G113" s="46"/>
      <c r="H113" s="114">
        <f t="shared" si="15"/>
        <v>0.7</v>
      </c>
      <c r="I113" s="25">
        <v>61876.95</v>
      </c>
      <c r="J113" s="11">
        <v>19714.29</v>
      </c>
      <c r="K113" s="112">
        <v>0.69</v>
      </c>
      <c r="L113" s="11">
        <f t="shared" si="6"/>
        <v>285.71</v>
      </c>
      <c r="M113" s="112">
        <v>0.01</v>
      </c>
      <c r="N113" s="11">
        <v>20000</v>
      </c>
      <c r="O113" s="11">
        <f t="shared" si="8"/>
        <v>20000</v>
      </c>
      <c r="P113" s="11">
        <f t="shared" si="9"/>
        <v>0</v>
      </c>
      <c r="Q113" s="11">
        <f t="shared" si="10"/>
        <v>28571.43</v>
      </c>
      <c r="R113" s="95">
        <f t="shared" si="11"/>
        <v>0.690000115499994</v>
      </c>
      <c r="S113" s="97">
        <f t="shared" si="12"/>
        <v>-1.1549999401E-07</v>
      </c>
    </row>
    <row r="114" spans="1:19" ht="54.75" customHeight="1">
      <c r="A114" s="3">
        <v>109</v>
      </c>
      <c r="B114" s="102">
        <v>102</v>
      </c>
      <c r="C114" s="9" t="s">
        <v>138</v>
      </c>
      <c r="D114" s="86" t="s">
        <v>287</v>
      </c>
      <c r="E114" s="35" t="s">
        <v>6</v>
      </c>
      <c r="F114" s="24">
        <v>35000</v>
      </c>
      <c r="G114" s="49"/>
      <c r="H114" s="119">
        <f t="shared" si="15"/>
        <v>0.83</v>
      </c>
      <c r="I114" s="38">
        <v>42157.97</v>
      </c>
      <c r="J114" s="11">
        <v>14785.71</v>
      </c>
      <c r="K114" s="112">
        <v>0.69</v>
      </c>
      <c r="L114" s="11">
        <f t="shared" si="6"/>
        <v>214.29</v>
      </c>
      <c r="M114" s="112">
        <v>0.01</v>
      </c>
      <c r="N114" s="11">
        <v>15000</v>
      </c>
      <c r="O114" s="11">
        <f t="shared" si="8"/>
        <v>15000</v>
      </c>
      <c r="P114" s="11">
        <f t="shared" si="9"/>
        <v>0</v>
      </c>
      <c r="Q114" s="11">
        <f t="shared" si="10"/>
        <v>21428.57</v>
      </c>
      <c r="R114" s="95">
        <f t="shared" si="11"/>
        <v>0.68999984599999</v>
      </c>
      <c r="S114" s="95">
        <f t="shared" si="12"/>
        <v>1.5400000997E-07</v>
      </c>
    </row>
    <row r="115" spans="1:19" ht="54.75" customHeight="1">
      <c r="A115" s="4">
        <v>110</v>
      </c>
      <c r="B115" s="102">
        <v>165</v>
      </c>
      <c r="C115" s="15" t="s">
        <v>207</v>
      </c>
      <c r="D115" s="87" t="s">
        <v>288</v>
      </c>
      <c r="E115" s="13" t="s">
        <v>6</v>
      </c>
      <c r="F115" s="28">
        <v>446774.41</v>
      </c>
      <c r="G115" s="32"/>
      <c r="H115" s="115">
        <f t="shared" si="15"/>
        <v>0.85</v>
      </c>
      <c r="I115" s="26">
        <v>525616.95</v>
      </c>
      <c r="J115" s="11">
        <v>69000</v>
      </c>
      <c r="K115" s="112">
        <v>0.69</v>
      </c>
      <c r="L115" s="11">
        <f t="shared" si="6"/>
        <v>1000</v>
      </c>
      <c r="M115" s="112">
        <v>0.01</v>
      </c>
      <c r="N115" s="11">
        <v>70000</v>
      </c>
      <c r="O115" s="11">
        <f t="shared" si="8"/>
        <v>70000</v>
      </c>
      <c r="P115" s="11">
        <f t="shared" si="9"/>
        <v>0</v>
      </c>
      <c r="Q115" s="11">
        <f t="shared" si="10"/>
        <v>100000</v>
      </c>
      <c r="R115" s="95">
        <f t="shared" si="11"/>
        <v>0.69</v>
      </c>
      <c r="S115" s="95">
        <f t="shared" si="12"/>
        <v>0</v>
      </c>
    </row>
    <row r="116" spans="1:19" ht="54.75" customHeight="1">
      <c r="A116" s="3">
        <v>111</v>
      </c>
      <c r="B116" s="102">
        <v>186</v>
      </c>
      <c r="C116" s="15" t="s">
        <v>374</v>
      </c>
      <c r="D116" s="87" t="s">
        <v>225</v>
      </c>
      <c r="E116" s="13" t="s">
        <v>6</v>
      </c>
      <c r="F116" s="28">
        <v>55000</v>
      </c>
      <c r="G116" s="26"/>
      <c r="H116" s="115">
        <f t="shared" si="15"/>
        <v>0.78</v>
      </c>
      <c r="I116" s="26">
        <v>70877.69</v>
      </c>
      <c r="J116" s="11">
        <v>29571.43</v>
      </c>
      <c r="K116" s="112">
        <v>0.69</v>
      </c>
      <c r="L116" s="11">
        <f t="shared" si="6"/>
        <v>428.57</v>
      </c>
      <c r="M116" s="112">
        <v>0.01</v>
      </c>
      <c r="N116" s="11">
        <v>30000</v>
      </c>
      <c r="O116" s="11">
        <f t="shared" si="8"/>
        <v>30000</v>
      </c>
      <c r="P116" s="11">
        <f t="shared" si="9"/>
        <v>0</v>
      </c>
      <c r="Q116" s="11">
        <f t="shared" si="10"/>
        <v>42857.14</v>
      </c>
      <c r="R116" s="95">
        <f t="shared" si="11"/>
        <v>0.690000079333339</v>
      </c>
      <c r="S116" s="97">
        <f t="shared" si="12"/>
        <v>-7.933333901E-08</v>
      </c>
    </row>
    <row r="117" spans="1:19" ht="62.25" customHeight="1">
      <c r="A117" s="4">
        <v>112</v>
      </c>
      <c r="B117" s="102">
        <v>200</v>
      </c>
      <c r="C117" s="68" t="s">
        <v>200</v>
      </c>
      <c r="D117" s="85" t="s">
        <v>289</v>
      </c>
      <c r="E117" s="5" t="s">
        <v>6</v>
      </c>
      <c r="F117" s="64">
        <v>42953.72</v>
      </c>
      <c r="G117" s="65">
        <v>40750.28</v>
      </c>
      <c r="H117" s="112">
        <v>0.85</v>
      </c>
      <c r="I117" s="25">
        <v>144153.09</v>
      </c>
      <c r="J117" s="11">
        <v>29571.43</v>
      </c>
      <c r="K117" s="112">
        <v>0.69</v>
      </c>
      <c r="L117" s="11">
        <f t="shared" si="6"/>
        <v>428.57</v>
      </c>
      <c r="M117" s="112">
        <v>0.01</v>
      </c>
      <c r="N117" s="11">
        <v>30000</v>
      </c>
      <c r="O117" s="11">
        <f t="shared" si="8"/>
        <v>30000</v>
      </c>
      <c r="P117" s="11">
        <f t="shared" si="9"/>
        <v>0</v>
      </c>
      <c r="Q117" s="11">
        <f t="shared" si="10"/>
        <v>42857.14</v>
      </c>
      <c r="R117" s="95">
        <f t="shared" si="11"/>
        <v>0.690000079333339</v>
      </c>
      <c r="S117" s="97">
        <f t="shared" si="12"/>
        <v>-7.933333901E-08</v>
      </c>
    </row>
    <row r="118" spans="1:19" ht="54.75" customHeight="1">
      <c r="A118" s="3">
        <v>113</v>
      </c>
      <c r="B118" s="102">
        <v>201</v>
      </c>
      <c r="C118" s="68" t="s">
        <v>201</v>
      </c>
      <c r="D118" s="85" t="s">
        <v>381</v>
      </c>
      <c r="E118" s="5" t="s">
        <v>202</v>
      </c>
      <c r="F118" s="64">
        <v>49164.95</v>
      </c>
      <c r="G118" s="70">
        <f>43447.43</f>
        <v>43447.43</v>
      </c>
      <c r="H118" s="112">
        <v>0.7</v>
      </c>
      <c r="I118" s="25">
        <v>194371.13</v>
      </c>
      <c r="J118" s="11">
        <v>19714.29</v>
      </c>
      <c r="K118" s="112">
        <v>0.69</v>
      </c>
      <c r="L118" s="11">
        <f t="shared" si="6"/>
        <v>285.71</v>
      </c>
      <c r="M118" s="112">
        <v>0.01</v>
      </c>
      <c r="N118" s="11">
        <v>20000</v>
      </c>
      <c r="O118" s="11">
        <f t="shared" si="8"/>
        <v>20000</v>
      </c>
      <c r="P118" s="11">
        <f t="shared" si="9"/>
        <v>0</v>
      </c>
      <c r="Q118" s="11">
        <f t="shared" si="10"/>
        <v>28571.43</v>
      </c>
      <c r="R118" s="95">
        <f t="shared" si="11"/>
        <v>0.690000115499994</v>
      </c>
      <c r="S118" s="97">
        <f t="shared" si="12"/>
        <v>-1.1549999401E-07</v>
      </c>
    </row>
    <row r="119" spans="1:19" ht="85.5" customHeight="1">
      <c r="A119" s="4">
        <v>114</v>
      </c>
      <c r="B119" s="102">
        <v>28</v>
      </c>
      <c r="C119" s="33" t="s">
        <v>35</v>
      </c>
      <c r="D119" s="85" t="s">
        <v>36</v>
      </c>
      <c r="E119" s="4" t="s">
        <v>6</v>
      </c>
      <c r="F119" s="20">
        <v>300315.34</v>
      </c>
      <c r="G119" s="45"/>
      <c r="H119" s="113">
        <f aca="true" t="shared" si="16" ref="H119:H127">F119/I119</f>
        <v>0.9</v>
      </c>
      <c r="I119" s="21">
        <v>333683.71</v>
      </c>
      <c r="J119" s="11">
        <v>19714.29</v>
      </c>
      <c r="K119" s="112">
        <v>0.69</v>
      </c>
      <c r="L119" s="11">
        <f t="shared" si="6"/>
        <v>285.71</v>
      </c>
      <c r="M119" s="112">
        <v>0.01</v>
      </c>
      <c r="N119" s="11">
        <v>20000</v>
      </c>
      <c r="O119" s="11">
        <f t="shared" si="8"/>
        <v>20000</v>
      </c>
      <c r="P119" s="11">
        <f t="shared" si="9"/>
        <v>0</v>
      </c>
      <c r="Q119" s="11">
        <f t="shared" si="10"/>
        <v>28571.43</v>
      </c>
      <c r="R119" s="95">
        <f t="shared" si="11"/>
        <v>0.690000115499994</v>
      </c>
      <c r="S119" s="97">
        <f t="shared" si="12"/>
        <v>-1.1549999401E-07</v>
      </c>
    </row>
    <row r="120" spans="1:19" ht="54.75" customHeight="1">
      <c r="A120" s="3">
        <v>115</v>
      </c>
      <c r="B120" s="102">
        <v>39</v>
      </c>
      <c r="C120" s="33" t="s">
        <v>328</v>
      </c>
      <c r="D120" s="85" t="s">
        <v>47</v>
      </c>
      <c r="E120" s="4" t="s">
        <v>6</v>
      </c>
      <c r="F120" s="20">
        <v>199706.86</v>
      </c>
      <c r="G120" s="29"/>
      <c r="H120" s="113">
        <f t="shared" si="16"/>
        <v>0.75</v>
      </c>
      <c r="I120" s="21">
        <v>266275.81</v>
      </c>
      <c r="J120" s="11">
        <v>19714.29</v>
      </c>
      <c r="K120" s="112">
        <v>0.69</v>
      </c>
      <c r="L120" s="11">
        <f t="shared" si="6"/>
        <v>285.71</v>
      </c>
      <c r="M120" s="112">
        <v>0.01</v>
      </c>
      <c r="N120" s="11">
        <v>20000</v>
      </c>
      <c r="O120" s="11">
        <f t="shared" si="8"/>
        <v>20000</v>
      </c>
      <c r="P120" s="11">
        <f t="shared" si="9"/>
        <v>0</v>
      </c>
      <c r="Q120" s="11">
        <f t="shared" si="10"/>
        <v>28571.43</v>
      </c>
      <c r="R120" s="95">
        <f t="shared" si="11"/>
        <v>0.690000115499994</v>
      </c>
      <c r="S120" s="97">
        <f t="shared" si="12"/>
        <v>-1.1549999401E-07</v>
      </c>
    </row>
    <row r="121" spans="1:19" ht="54.75" customHeight="1">
      <c r="A121" s="4">
        <v>116</v>
      </c>
      <c r="B121" s="102">
        <v>63</v>
      </c>
      <c r="C121" s="33" t="s">
        <v>78</v>
      </c>
      <c r="D121" s="85" t="s">
        <v>79</v>
      </c>
      <c r="E121" s="4" t="s">
        <v>5</v>
      </c>
      <c r="F121" s="20">
        <v>270072.71</v>
      </c>
      <c r="G121" s="29"/>
      <c r="H121" s="113">
        <f t="shared" si="16"/>
        <v>0.7</v>
      </c>
      <c r="I121" s="21">
        <v>385818.15</v>
      </c>
      <c r="J121" s="11">
        <v>49285.71</v>
      </c>
      <c r="K121" s="112">
        <v>0.69</v>
      </c>
      <c r="L121" s="11">
        <f t="shared" si="6"/>
        <v>714.29</v>
      </c>
      <c r="M121" s="112">
        <v>0.01</v>
      </c>
      <c r="N121" s="11">
        <v>50000</v>
      </c>
      <c r="O121" s="11">
        <f t="shared" si="8"/>
        <v>50000</v>
      </c>
      <c r="P121" s="11">
        <f t="shared" si="9"/>
        <v>0</v>
      </c>
      <c r="Q121" s="11">
        <f t="shared" si="10"/>
        <v>71428.57</v>
      </c>
      <c r="R121" s="95">
        <f t="shared" si="11"/>
        <v>0.689999953799999</v>
      </c>
      <c r="S121" s="95">
        <f t="shared" si="12"/>
        <v>4.620000094E-08</v>
      </c>
    </row>
    <row r="122" spans="1:19" ht="54.75" customHeight="1">
      <c r="A122" s="3">
        <v>117</v>
      </c>
      <c r="B122" s="102">
        <v>113</v>
      </c>
      <c r="C122" s="8" t="s">
        <v>149</v>
      </c>
      <c r="D122" s="86" t="s">
        <v>150</v>
      </c>
      <c r="E122" s="7" t="s">
        <v>5</v>
      </c>
      <c r="F122" s="23">
        <v>167446.16</v>
      </c>
      <c r="G122" s="46"/>
      <c r="H122" s="114">
        <f t="shared" si="16"/>
        <v>0.7</v>
      </c>
      <c r="I122" s="25">
        <v>239208.8</v>
      </c>
      <c r="J122" s="11">
        <v>39428.57</v>
      </c>
      <c r="K122" s="112">
        <v>0.69</v>
      </c>
      <c r="L122" s="11">
        <f t="shared" si="6"/>
        <v>571.43</v>
      </c>
      <c r="M122" s="112">
        <v>0.01</v>
      </c>
      <c r="N122" s="11">
        <v>40000</v>
      </c>
      <c r="O122" s="11">
        <f t="shared" si="8"/>
        <v>40000</v>
      </c>
      <c r="P122" s="11">
        <f t="shared" si="9"/>
        <v>0</v>
      </c>
      <c r="Q122" s="11">
        <f t="shared" si="10"/>
        <v>57142.86</v>
      </c>
      <c r="R122" s="95">
        <f t="shared" si="11"/>
        <v>0.689999940500003</v>
      </c>
      <c r="S122" s="95">
        <f t="shared" si="12"/>
        <v>5.949999693E-08</v>
      </c>
    </row>
    <row r="123" spans="1:19" ht="54.75" customHeight="1">
      <c r="A123" s="4">
        <v>118</v>
      </c>
      <c r="B123" s="102">
        <v>11</v>
      </c>
      <c r="C123" s="33" t="s">
        <v>263</v>
      </c>
      <c r="D123" s="85" t="s">
        <v>17</v>
      </c>
      <c r="E123" s="4" t="s">
        <v>6</v>
      </c>
      <c r="F123" s="20">
        <v>250000</v>
      </c>
      <c r="G123" s="29"/>
      <c r="H123" s="113">
        <f t="shared" si="16"/>
        <v>0.81</v>
      </c>
      <c r="I123" s="21">
        <v>308199.79</v>
      </c>
      <c r="J123" s="11">
        <v>49285.71</v>
      </c>
      <c r="K123" s="112">
        <v>0.69</v>
      </c>
      <c r="L123" s="11">
        <f t="shared" si="6"/>
        <v>714.29</v>
      </c>
      <c r="M123" s="112">
        <v>0.01</v>
      </c>
      <c r="N123" s="11">
        <v>50000</v>
      </c>
      <c r="O123" s="11">
        <f t="shared" si="8"/>
        <v>50000</v>
      </c>
      <c r="P123" s="11">
        <f t="shared" si="9"/>
        <v>0</v>
      </c>
      <c r="Q123" s="11">
        <f t="shared" si="10"/>
        <v>71428.57</v>
      </c>
      <c r="R123" s="95">
        <f t="shared" si="11"/>
        <v>0.689999953799999</v>
      </c>
      <c r="S123" s="95">
        <f t="shared" si="12"/>
        <v>4.620000094E-08</v>
      </c>
    </row>
    <row r="124" spans="1:19" ht="54.75" customHeight="1">
      <c r="A124" s="3">
        <v>119</v>
      </c>
      <c r="B124" s="102">
        <v>44</v>
      </c>
      <c r="C124" s="33" t="s">
        <v>53</v>
      </c>
      <c r="D124" s="85" t="s">
        <v>54</v>
      </c>
      <c r="E124" s="4" t="s">
        <v>5</v>
      </c>
      <c r="F124" s="20">
        <v>49703</v>
      </c>
      <c r="G124" s="29"/>
      <c r="H124" s="113">
        <f t="shared" si="16"/>
        <v>0.5</v>
      </c>
      <c r="I124" s="21">
        <v>99407.91</v>
      </c>
      <c r="J124" s="11">
        <v>29571.43</v>
      </c>
      <c r="K124" s="112">
        <v>0.69</v>
      </c>
      <c r="L124" s="11">
        <f aca="true" t="shared" si="17" ref="L124:L156">N124-J124</f>
        <v>428.57</v>
      </c>
      <c r="M124" s="112">
        <v>0.01</v>
      </c>
      <c r="N124" s="11">
        <v>30000</v>
      </c>
      <c r="O124" s="11">
        <f t="shared" si="8"/>
        <v>30000</v>
      </c>
      <c r="P124" s="11">
        <f t="shared" si="9"/>
        <v>0</v>
      </c>
      <c r="Q124" s="11">
        <f t="shared" si="10"/>
        <v>42857.14</v>
      </c>
      <c r="R124" s="95">
        <f t="shared" si="11"/>
        <v>0.690000079333339</v>
      </c>
      <c r="S124" s="97">
        <f t="shared" si="12"/>
        <v>-7.933333901E-08</v>
      </c>
    </row>
    <row r="125" spans="1:19" ht="54.75" customHeight="1">
      <c r="A125" s="4">
        <v>120</v>
      </c>
      <c r="B125" s="102">
        <v>80</v>
      </c>
      <c r="C125" s="33" t="s">
        <v>105</v>
      </c>
      <c r="D125" s="85" t="s">
        <v>290</v>
      </c>
      <c r="E125" s="4" t="s">
        <v>5</v>
      </c>
      <c r="F125" s="20">
        <v>731536</v>
      </c>
      <c r="G125" s="29"/>
      <c r="H125" s="113">
        <f t="shared" si="16"/>
        <v>0.74</v>
      </c>
      <c r="I125" s="21">
        <v>988562.53</v>
      </c>
      <c r="J125" s="11">
        <v>78857.14</v>
      </c>
      <c r="K125" s="112">
        <v>0.69</v>
      </c>
      <c r="L125" s="11">
        <f t="shared" si="17"/>
        <v>1142.86</v>
      </c>
      <c r="M125" s="112">
        <v>0.01</v>
      </c>
      <c r="N125" s="11">
        <v>80000</v>
      </c>
      <c r="O125" s="11">
        <f t="shared" si="8"/>
        <v>80000</v>
      </c>
      <c r="P125" s="11">
        <f t="shared" si="9"/>
        <v>0</v>
      </c>
      <c r="Q125" s="11">
        <f t="shared" si="10"/>
        <v>114285.71</v>
      </c>
      <c r="R125" s="95">
        <f t="shared" si="11"/>
        <v>0.690000000875</v>
      </c>
      <c r="S125" s="97">
        <f t="shared" si="12"/>
        <v>-8.7500007E-10</v>
      </c>
    </row>
    <row r="126" spans="1:19" ht="54.75" customHeight="1">
      <c r="A126" s="3">
        <v>121</v>
      </c>
      <c r="B126" s="102">
        <v>104</v>
      </c>
      <c r="C126" s="9" t="s">
        <v>139</v>
      </c>
      <c r="D126" s="86" t="s">
        <v>140</v>
      </c>
      <c r="E126" s="5" t="s">
        <v>6</v>
      </c>
      <c r="F126" s="23">
        <v>419132.34</v>
      </c>
      <c r="G126" s="46"/>
      <c r="H126" s="114">
        <f t="shared" si="16"/>
        <v>0.66</v>
      </c>
      <c r="I126" s="25">
        <v>635049</v>
      </c>
      <c r="J126" s="11">
        <v>49285.71</v>
      </c>
      <c r="K126" s="112">
        <v>0.69</v>
      </c>
      <c r="L126" s="11">
        <f t="shared" si="17"/>
        <v>714.29</v>
      </c>
      <c r="M126" s="112">
        <v>0.01</v>
      </c>
      <c r="N126" s="11">
        <v>50000</v>
      </c>
      <c r="O126" s="11">
        <f t="shared" si="8"/>
        <v>50000</v>
      </c>
      <c r="P126" s="11">
        <f t="shared" si="9"/>
        <v>0</v>
      </c>
      <c r="Q126" s="11">
        <f t="shared" si="10"/>
        <v>71428.57</v>
      </c>
      <c r="R126" s="95">
        <f t="shared" si="11"/>
        <v>0.689999953799999</v>
      </c>
      <c r="S126" s="95">
        <f t="shared" si="12"/>
        <v>4.620000094E-08</v>
      </c>
    </row>
    <row r="127" spans="1:19" ht="54.75" customHeight="1">
      <c r="A127" s="4">
        <v>122</v>
      </c>
      <c r="B127" s="102">
        <v>108</v>
      </c>
      <c r="C127" s="8" t="s">
        <v>143</v>
      </c>
      <c r="D127" s="86" t="s">
        <v>348</v>
      </c>
      <c r="E127" s="7" t="s">
        <v>5</v>
      </c>
      <c r="F127" s="23">
        <v>269208.28</v>
      </c>
      <c r="G127" s="46"/>
      <c r="H127" s="118">
        <f t="shared" si="16"/>
        <v>0.7</v>
      </c>
      <c r="I127" s="23">
        <v>384583.25</v>
      </c>
      <c r="J127" s="11">
        <v>44357.14</v>
      </c>
      <c r="K127" s="112">
        <v>0.69</v>
      </c>
      <c r="L127" s="11">
        <f t="shared" si="17"/>
        <v>642.86</v>
      </c>
      <c r="M127" s="112">
        <v>0.01</v>
      </c>
      <c r="N127" s="11">
        <v>45000</v>
      </c>
      <c r="O127" s="11">
        <f t="shared" si="8"/>
        <v>45000</v>
      </c>
      <c r="P127" s="11">
        <f t="shared" si="9"/>
        <v>0</v>
      </c>
      <c r="Q127" s="11">
        <f t="shared" si="10"/>
        <v>64285.71</v>
      </c>
      <c r="R127" s="95">
        <f t="shared" si="11"/>
        <v>0.690000001555556</v>
      </c>
      <c r="S127" s="97">
        <f t="shared" si="12"/>
        <v>-1.55555602E-09</v>
      </c>
    </row>
    <row r="128" spans="1:19" ht="54.75" customHeight="1">
      <c r="A128" s="3">
        <v>123</v>
      </c>
      <c r="B128" s="102">
        <v>129</v>
      </c>
      <c r="C128" s="10" t="s">
        <v>264</v>
      </c>
      <c r="D128" s="85" t="s">
        <v>354</v>
      </c>
      <c r="E128" s="4" t="s">
        <v>6</v>
      </c>
      <c r="F128" s="20">
        <v>60000</v>
      </c>
      <c r="G128" s="47"/>
      <c r="H128" s="112">
        <v>0.76</v>
      </c>
      <c r="I128" s="20">
        <v>79038.18</v>
      </c>
      <c r="J128" s="11">
        <v>19714.29</v>
      </c>
      <c r="K128" s="112">
        <v>0.69</v>
      </c>
      <c r="L128" s="11">
        <f t="shared" si="17"/>
        <v>285.71</v>
      </c>
      <c r="M128" s="112">
        <v>0.01</v>
      </c>
      <c r="N128" s="11">
        <v>20000</v>
      </c>
      <c r="O128" s="11">
        <f t="shared" si="8"/>
        <v>20000</v>
      </c>
      <c r="P128" s="11">
        <f t="shared" si="9"/>
        <v>0</v>
      </c>
      <c r="Q128" s="11">
        <f t="shared" si="10"/>
        <v>28571.43</v>
      </c>
      <c r="R128" s="95">
        <f t="shared" si="11"/>
        <v>0.690000115499994</v>
      </c>
      <c r="S128" s="97">
        <f t="shared" si="12"/>
        <v>-1.1549999401E-07</v>
      </c>
    </row>
    <row r="129" spans="1:19" ht="54.75" customHeight="1">
      <c r="A129" s="4">
        <v>124</v>
      </c>
      <c r="B129" s="102">
        <v>132</v>
      </c>
      <c r="C129" s="10" t="s">
        <v>174</v>
      </c>
      <c r="D129" s="85" t="s">
        <v>291</v>
      </c>
      <c r="E129" s="4" t="s">
        <v>6</v>
      </c>
      <c r="F129" s="20">
        <v>133000</v>
      </c>
      <c r="G129" s="47"/>
      <c r="H129" s="112">
        <v>0.7</v>
      </c>
      <c r="I129" s="20">
        <v>190000</v>
      </c>
      <c r="J129" s="11">
        <v>14785.71</v>
      </c>
      <c r="K129" s="112">
        <v>0.69</v>
      </c>
      <c r="L129" s="11">
        <f t="shared" si="17"/>
        <v>214.29</v>
      </c>
      <c r="M129" s="112">
        <v>0.01</v>
      </c>
      <c r="N129" s="11">
        <v>15000</v>
      </c>
      <c r="O129" s="11">
        <f t="shared" si="8"/>
        <v>15000</v>
      </c>
      <c r="P129" s="11">
        <f t="shared" si="9"/>
        <v>0</v>
      </c>
      <c r="Q129" s="11">
        <f t="shared" si="10"/>
        <v>21428.57</v>
      </c>
      <c r="R129" s="95">
        <f t="shared" si="11"/>
        <v>0.68999984599999</v>
      </c>
      <c r="S129" s="95">
        <f t="shared" si="12"/>
        <v>1.5400000997E-07</v>
      </c>
    </row>
    <row r="130" spans="1:19" ht="54.75" customHeight="1">
      <c r="A130" s="3">
        <v>125</v>
      </c>
      <c r="B130" s="102">
        <v>180</v>
      </c>
      <c r="C130" s="15" t="s">
        <v>219</v>
      </c>
      <c r="D130" s="87" t="s">
        <v>292</v>
      </c>
      <c r="E130" s="13" t="s">
        <v>6</v>
      </c>
      <c r="F130" s="28">
        <v>215030.39</v>
      </c>
      <c r="G130" s="32"/>
      <c r="H130" s="115">
        <f>F130/I130</f>
        <v>0.85</v>
      </c>
      <c r="I130" s="26">
        <v>252976.93</v>
      </c>
      <c r="J130" s="11">
        <v>49285.71</v>
      </c>
      <c r="K130" s="112">
        <v>0.69</v>
      </c>
      <c r="L130" s="11">
        <f t="shared" si="17"/>
        <v>714.29</v>
      </c>
      <c r="M130" s="112">
        <v>0.01</v>
      </c>
      <c r="N130" s="11">
        <v>50000</v>
      </c>
      <c r="O130" s="11">
        <f t="shared" si="8"/>
        <v>50000</v>
      </c>
      <c r="P130" s="11">
        <f t="shared" si="9"/>
        <v>0</v>
      </c>
      <c r="Q130" s="11">
        <f t="shared" si="10"/>
        <v>71428.57</v>
      </c>
      <c r="R130" s="95">
        <f t="shared" si="11"/>
        <v>0.689999953799999</v>
      </c>
      <c r="S130" s="95">
        <f t="shared" si="12"/>
        <v>4.620000094E-08</v>
      </c>
    </row>
    <row r="131" spans="1:19" ht="54.75" customHeight="1">
      <c r="A131" s="4">
        <v>126</v>
      </c>
      <c r="B131" s="102">
        <v>192</v>
      </c>
      <c r="C131" s="15" t="s">
        <v>229</v>
      </c>
      <c r="D131" s="87" t="s">
        <v>230</v>
      </c>
      <c r="E131" s="13" t="s">
        <v>5</v>
      </c>
      <c r="F131" s="28">
        <v>520863</v>
      </c>
      <c r="G131" s="32"/>
      <c r="H131" s="115">
        <f>F131/I131</f>
        <v>0.7</v>
      </c>
      <c r="I131" s="26">
        <v>744090</v>
      </c>
      <c r="J131" s="11">
        <v>19714.29</v>
      </c>
      <c r="K131" s="112">
        <v>0.69</v>
      </c>
      <c r="L131" s="11">
        <f t="shared" si="17"/>
        <v>285.71</v>
      </c>
      <c r="M131" s="112">
        <v>0.01</v>
      </c>
      <c r="N131" s="11">
        <v>20000</v>
      </c>
      <c r="O131" s="11">
        <f t="shared" si="8"/>
        <v>20000</v>
      </c>
      <c r="P131" s="11">
        <f t="shared" si="9"/>
        <v>0</v>
      </c>
      <c r="Q131" s="11">
        <f t="shared" si="10"/>
        <v>28571.43</v>
      </c>
      <c r="R131" s="95">
        <f t="shared" si="11"/>
        <v>0.690000115499994</v>
      </c>
      <c r="S131" s="97">
        <f t="shared" si="12"/>
        <v>-1.1549999401E-07</v>
      </c>
    </row>
    <row r="132" spans="1:19" ht="54.75" customHeight="1">
      <c r="A132" s="3">
        <v>127</v>
      </c>
      <c r="B132" s="102">
        <v>206</v>
      </c>
      <c r="C132" s="66" t="s">
        <v>235</v>
      </c>
      <c r="D132" s="87" t="s">
        <v>384</v>
      </c>
      <c r="E132" s="13" t="s">
        <v>5</v>
      </c>
      <c r="F132" s="30">
        <v>57713.37</v>
      </c>
      <c r="G132" s="30">
        <v>56000</v>
      </c>
      <c r="H132" s="113">
        <v>0.7</v>
      </c>
      <c r="I132" s="26">
        <v>162447.67</v>
      </c>
      <c r="J132" s="11">
        <v>39428.57</v>
      </c>
      <c r="K132" s="112">
        <v>0.69</v>
      </c>
      <c r="L132" s="11">
        <f t="shared" si="17"/>
        <v>571.43</v>
      </c>
      <c r="M132" s="112">
        <v>0.01</v>
      </c>
      <c r="N132" s="11">
        <v>40000</v>
      </c>
      <c r="O132" s="11">
        <f t="shared" si="8"/>
        <v>40000</v>
      </c>
      <c r="P132" s="11">
        <f t="shared" si="9"/>
        <v>0</v>
      </c>
      <c r="Q132" s="11">
        <f t="shared" si="10"/>
        <v>57142.86</v>
      </c>
      <c r="R132" s="95">
        <f t="shared" si="11"/>
        <v>0.689999940500003</v>
      </c>
      <c r="S132" s="95">
        <f t="shared" si="12"/>
        <v>5.949999693E-08</v>
      </c>
    </row>
    <row r="133" spans="1:19" ht="54.75" customHeight="1">
      <c r="A133" s="4">
        <v>128</v>
      </c>
      <c r="B133" s="102">
        <v>21</v>
      </c>
      <c r="C133" s="33" t="s">
        <v>28</v>
      </c>
      <c r="D133" s="85" t="s">
        <v>265</v>
      </c>
      <c r="E133" s="7" t="s">
        <v>5</v>
      </c>
      <c r="F133" s="22">
        <v>69176.44</v>
      </c>
      <c r="G133" s="39"/>
      <c r="H133" s="113">
        <f>F133/I133</f>
        <v>0.7</v>
      </c>
      <c r="I133" s="21">
        <v>98823.49</v>
      </c>
      <c r="J133" s="11">
        <v>14785.71</v>
      </c>
      <c r="K133" s="112">
        <v>0.69</v>
      </c>
      <c r="L133" s="11">
        <f t="shared" si="17"/>
        <v>214.29</v>
      </c>
      <c r="M133" s="112">
        <v>0.01</v>
      </c>
      <c r="N133" s="11">
        <v>15000</v>
      </c>
      <c r="O133" s="11">
        <f t="shared" si="8"/>
        <v>15000</v>
      </c>
      <c r="P133" s="11">
        <f t="shared" si="9"/>
        <v>0</v>
      </c>
      <c r="Q133" s="11">
        <f t="shared" si="10"/>
        <v>21428.57</v>
      </c>
      <c r="R133" s="95">
        <f t="shared" si="11"/>
        <v>0.68999984599999</v>
      </c>
      <c r="S133" s="95">
        <f t="shared" si="12"/>
        <v>1.5400000997E-07</v>
      </c>
    </row>
    <row r="134" spans="1:19" ht="54.75" customHeight="1">
      <c r="A134" s="3">
        <v>129</v>
      </c>
      <c r="B134" s="102">
        <v>32</v>
      </c>
      <c r="C134" s="68" t="s">
        <v>107</v>
      </c>
      <c r="D134" s="85" t="s">
        <v>293</v>
      </c>
      <c r="E134" s="4" t="s">
        <v>5</v>
      </c>
      <c r="F134" s="22">
        <v>75600</v>
      </c>
      <c r="G134" s="22">
        <f>F134</f>
        <v>75600</v>
      </c>
      <c r="H134" s="113">
        <v>0.7</v>
      </c>
      <c r="I134" s="21">
        <v>324000</v>
      </c>
      <c r="J134" s="11">
        <v>49285.71</v>
      </c>
      <c r="K134" s="112">
        <v>0.69</v>
      </c>
      <c r="L134" s="11">
        <f t="shared" si="17"/>
        <v>714.29</v>
      </c>
      <c r="M134" s="112">
        <v>0.01</v>
      </c>
      <c r="N134" s="11">
        <v>50000</v>
      </c>
      <c r="O134" s="11">
        <f t="shared" si="8"/>
        <v>50000</v>
      </c>
      <c r="P134" s="11">
        <f t="shared" si="9"/>
        <v>0</v>
      </c>
      <c r="Q134" s="11">
        <f t="shared" si="10"/>
        <v>71428.57</v>
      </c>
      <c r="R134" s="95">
        <f t="shared" si="11"/>
        <v>0.689999953799999</v>
      </c>
      <c r="S134" s="95">
        <f t="shared" si="12"/>
        <v>4.620000094E-08</v>
      </c>
    </row>
    <row r="135" spans="1:19" ht="54.75" customHeight="1">
      <c r="A135" s="4">
        <v>130</v>
      </c>
      <c r="B135" s="102">
        <v>58</v>
      </c>
      <c r="C135" s="33" t="s">
        <v>70</v>
      </c>
      <c r="D135" s="85" t="s">
        <v>331</v>
      </c>
      <c r="E135" s="4" t="s">
        <v>6</v>
      </c>
      <c r="F135" s="20">
        <v>35000</v>
      </c>
      <c r="G135" s="45"/>
      <c r="H135" s="113">
        <f>F135/I135</f>
        <v>0.86</v>
      </c>
      <c r="I135" s="21">
        <v>40582.65</v>
      </c>
      <c r="J135" s="11">
        <v>9857.14</v>
      </c>
      <c r="K135" s="112">
        <v>0.69</v>
      </c>
      <c r="L135" s="11">
        <f t="shared" si="17"/>
        <v>142.86</v>
      </c>
      <c r="M135" s="112">
        <v>0.01</v>
      </c>
      <c r="N135" s="11">
        <v>10000</v>
      </c>
      <c r="O135" s="11">
        <f aca="true" t="shared" si="18" ref="O135:O156">J135+L135</f>
        <v>10000</v>
      </c>
      <c r="P135" s="11">
        <f aca="true" t="shared" si="19" ref="P135:P156">O135-N135</f>
        <v>0</v>
      </c>
      <c r="Q135" s="11">
        <f aca="true" t="shared" si="20" ref="Q135:Q156">(N135*100%)/70%</f>
        <v>14285.71</v>
      </c>
      <c r="R135" s="95">
        <f aca="true" t="shared" si="21" ref="R135:R156">J135/Q135</f>
        <v>0.690000007000002</v>
      </c>
      <c r="S135" s="97">
        <f aca="true" t="shared" si="22" ref="S135:S156">69%-R135</f>
        <v>-7.00000202E-09</v>
      </c>
    </row>
    <row r="136" spans="1:19" ht="54.75" customHeight="1">
      <c r="A136" s="3">
        <v>131</v>
      </c>
      <c r="B136" s="102">
        <v>83</v>
      </c>
      <c r="C136" s="8" t="s">
        <v>119</v>
      </c>
      <c r="D136" s="86" t="s">
        <v>335</v>
      </c>
      <c r="E136" s="5" t="s">
        <v>6</v>
      </c>
      <c r="F136" s="23">
        <v>322187.4</v>
      </c>
      <c r="G136" s="46"/>
      <c r="H136" s="114">
        <f>F136/I136</f>
        <v>0.85</v>
      </c>
      <c r="I136" s="25">
        <v>379044</v>
      </c>
      <c r="J136" s="11">
        <v>19714.29</v>
      </c>
      <c r="K136" s="112">
        <v>0.69</v>
      </c>
      <c r="L136" s="11">
        <f t="shared" si="17"/>
        <v>285.71</v>
      </c>
      <c r="M136" s="112">
        <v>0.01</v>
      </c>
      <c r="N136" s="11">
        <v>20000</v>
      </c>
      <c r="O136" s="11">
        <f t="shared" si="18"/>
        <v>20000</v>
      </c>
      <c r="P136" s="11">
        <f t="shared" si="19"/>
        <v>0</v>
      </c>
      <c r="Q136" s="11">
        <f t="shared" si="20"/>
        <v>28571.43</v>
      </c>
      <c r="R136" s="95">
        <f t="shared" si="21"/>
        <v>0.690000115499994</v>
      </c>
      <c r="S136" s="97">
        <f t="shared" si="22"/>
        <v>-1.1549999401E-07</v>
      </c>
    </row>
    <row r="137" spans="1:19" ht="54.75" customHeight="1">
      <c r="A137" s="4">
        <v>132</v>
      </c>
      <c r="B137" s="102">
        <v>92</v>
      </c>
      <c r="C137" s="8" t="s">
        <v>126</v>
      </c>
      <c r="D137" s="86" t="s">
        <v>342</v>
      </c>
      <c r="E137" s="5" t="s">
        <v>5</v>
      </c>
      <c r="F137" s="23">
        <v>168506.62</v>
      </c>
      <c r="G137" s="46"/>
      <c r="H137" s="114">
        <f>F137/I137</f>
        <v>0.8</v>
      </c>
      <c r="I137" s="25">
        <v>210633.27</v>
      </c>
      <c r="J137" s="11">
        <v>39428.57</v>
      </c>
      <c r="K137" s="112">
        <v>0.69</v>
      </c>
      <c r="L137" s="11">
        <f t="shared" si="17"/>
        <v>571.43</v>
      </c>
      <c r="M137" s="112">
        <v>0.01</v>
      </c>
      <c r="N137" s="11">
        <v>40000</v>
      </c>
      <c r="O137" s="11">
        <f t="shared" si="18"/>
        <v>40000</v>
      </c>
      <c r="P137" s="11">
        <f t="shared" si="19"/>
        <v>0</v>
      </c>
      <c r="Q137" s="11">
        <f t="shared" si="20"/>
        <v>57142.86</v>
      </c>
      <c r="R137" s="95">
        <f t="shared" si="21"/>
        <v>0.689999940500003</v>
      </c>
      <c r="S137" s="95">
        <f t="shared" si="22"/>
        <v>5.949999693E-08</v>
      </c>
    </row>
    <row r="138" spans="1:19" ht="54.75" customHeight="1">
      <c r="A138" s="3">
        <v>133</v>
      </c>
      <c r="B138" s="102">
        <v>109</v>
      </c>
      <c r="C138" s="8" t="s">
        <v>144</v>
      </c>
      <c r="D138" s="86" t="s">
        <v>349</v>
      </c>
      <c r="E138" s="5" t="s">
        <v>6</v>
      </c>
      <c r="F138" s="23">
        <v>36594.15</v>
      </c>
      <c r="G138" s="46"/>
      <c r="H138" s="114">
        <f>F138/I138</f>
        <v>0.7</v>
      </c>
      <c r="I138" s="25">
        <v>52277.35</v>
      </c>
      <c r="J138" s="11">
        <v>19714.29</v>
      </c>
      <c r="K138" s="112">
        <v>0.69</v>
      </c>
      <c r="L138" s="11">
        <f t="shared" si="17"/>
        <v>285.71</v>
      </c>
      <c r="M138" s="112">
        <v>0.01</v>
      </c>
      <c r="N138" s="11">
        <v>20000</v>
      </c>
      <c r="O138" s="11">
        <f t="shared" si="18"/>
        <v>20000</v>
      </c>
      <c r="P138" s="11">
        <f t="shared" si="19"/>
        <v>0</v>
      </c>
      <c r="Q138" s="11">
        <f t="shared" si="20"/>
        <v>28571.43</v>
      </c>
      <c r="R138" s="95">
        <f t="shared" si="21"/>
        <v>0.690000115499994</v>
      </c>
      <c r="S138" s="97">
        <f t="shared" si="22"/>
        <v>-1.1549999401E-07</v>
      </c>
    </row>
    <row r="139" spans="1:19" ht="54.75" customHeight="1">
      <c r="A139" s="4">
        <v>134</v>
      </c>
      <c r="B139" s="102">
        <v>134</v>
      </c>
      <c r="C139" s="33" t="s">
        <v>176</v>
      </c>
      <c r="D139" s="85" t="s">
        <v>355</v>
      </c>
      <c r="E139" s="5" t="s">
        <v>6</v>
      </c>
      <c r="F139" s="20">
        <v>28560</v>
      </c>
      <c r="G139" s="47"/>
      <c r="H139" s="113">
        <v>0.7</v>
      </c>
      <c r="I139" s="21">
        <v>40800</v>
      </c>
      <c r="J139" s="11">
        <v>9857.14</v>
      </c>
      <c r="K139" s="112">
        <v>0.69</v>
      </c>
      <c r="L139" s="11">
        <f t="shared" si="17"/>
        <v>142.86</v>
      </c>
      <c r="M139" s="112">
        <v>0.01</v>
      </c>
      <c r="N139" s="11">
        <v>10000</v>
      </c>
      <c r="O139" s="11">
        <f t="shared" si="18"/>
        <v>10000</v>
      </c>
      <c r="P139" s="11">
        <f t="shared" si="19"/>
        <v>0</v>
      </c>
      <c r="Q139" s="11">
        <f t="shared" si="20"/>
        <v>14285.71</v>
      </c>
      <c r="R139" s="95">
        <f t="shared" si="21"/>
        <v>0.690000007000002</v>
      </c>
      <c r="S139" s="97">
        <f t="shared" si="22"/>
        <v>-7.00000202E-09</v>
      </c>
    </row>
    <row r="140" spans="1:19" ht="54.75" customHeight="1">
      <c r="A140" s="3">
        <v>135</v>
      </c>
      <c r="B140" s="102">
        <v>163</v>
      </c>
      <c r="C140" s="15" t="s">
        <v>363</v>
      </c>
      <c r="D140" s="87" t="s">
        <v>206</v>
      </c>
      <c r="E140" s="13" t="s">
        <v>6</v>
      </c>
      <c r="F140" s="28">
        <v>159610</v>
      </c>
      <c r="G140" s="32"/>
      <c r="H140" s="115">
        <f aca="true" t="shared" si="23" ref="H140:H145">F140/I140</f>
        <v>1</v>
      </c>
      <c r="I140" s="26">
        <v>159610</v>
      </c>
      <c r="J140" s="11">
        <v>19714.29</v>
      </c>
      <c r="K140" s="112">
        <v>0.69</v>
      </c>
      <c r="L140" s="11">
        <f t="shared" si="17"/>
        <v>285.71</v>
      </c>
      <c r="M140" s="112">
        <v>0.01</v>
      </c>
      <c r="N140" s="11">
        <v>20000</v>
      </c>
      <c r="O140" s="11">
        <f t="shared" si="18"/>
        <v>20000</v>
      </c>
      <c r="P140" s="11">
        <f t="shared" si="19"/>
        <v>0</v>
      </c>
      <c r="Q140" s="11">
        <f t="shared" si="20"/>
        <v>28571.43</v>
      </c>
      <c r="R140" s="95">
        <f t="shared" si="21"/>
        <v>0.690000115499994</v>
      </c>
      <c r="S140" s="97">
        <f t="shared" si="22"/>
        <v>-1.1549999401E-07</v>
      </c>
    </row>
    <row r="141" spans="1:19" ht="54.75" customHeight="1">
      <c r="A141" s="4">
        <v>136</v>
      </c>
      <c r="B141" s="102">
        <v>170</v>
      </c>
      <c r="C141" s="15" t="s">
        <v>365</v>
      </c>
      <c r="D141" s="87" t="s">
        <v>266</v>
      </c>
      <c r="E141" s="13" t="s">
        <v>5</v>
      </c>
      <c r="F141" s="28">
        <v>66500</v>
      </c>
      <c r="G141" s="32"/>
      <c r="H141" s="115">
        <f t="shared" si="23"/>
        <v>0.7</v>
      </c>
      <c r="I141" s="26">
        <v>95000</v>
      </c>
      <c r="J141" s="11">
        <v>14785.71</v>
      </c>
      <c r="K141" s="112">
        <v>0.69</v>
      </c>
      <c r="L141" s="11">
        <f t="shared" si="17"/>
        <v>214.29</v>
      </c>
      <c r="M141" s="112">
        <v>0.01</v>
      </c>
      <c r="N141" s="11">
        <v>15000</v>
      </c>
      <c r="O141" s="11">
        <f t="shared" si="18"/>
        <v>15000</v>
      </c>
      <c r="P141" s="11">
        <f t="shared" si="19"/>
        <v>0</v>
      </c>
      <c r="Q141" s="11">
        <f t="shared" si="20"/>
        <v>21428.57</v>
      </c>
      <c r="R141" s="95">
        <f t="shared" si="21"/>
        <v>0.68999984599999</v>
      </c>
      <c r="S141" s="95">
        <f t="shared" si="22"/>
        <v>1.5400000997E-07</v>
      </c>
    </row>
    <row r="142" spans="1:19" ht="54.75" customHeight="1">
      <c r="A142" s="3">
        <v>137</v>
      </c>
      <c r="B142" s="103">
        <v>183</v>
      </c>
      <c r="C142" s="17" t="s">
        <v>221</v>
      </c>
      <c r="D142" s="87" t="s">
        <v>294</v>
      </c>
      <c r="E142" s="14" t="s">
        <v>6</v>
      </c>
      <c r="F142" s="30">
        <v>91135.26</v>
      </c>
      <c r="G142" s="50"/>
      <c r="H142" s="120">
        <f t="shared" si="23"/>
        <v>0.6</v>
      </c>
      <c r="I142" s="27">
        <v>151892.1</v>
      </c>
      <c r="J142" s="11">
        <v>14785.71</v>
      </c>
      <c r="K142" s="112">
        <v>0.69</v>
      </c>
      <c r="L142" s="11">
        <f t="shared" si="17"/>
        <v>214.29</v>
      </c>
      <c r="M142" s="112">
        <v>0.01</v>
      </c>
      <c r="N142" s="11">
        <v>15000</v>
      </c>
      <c r="O142" s="11">
        <f t="shared" si="18"/>
        <v>15000</v>
      </c>
      <c r="P142" s="11">
        <f t="shared" si="19"/>
        <v>0</v>
      </c>
      <c r="Q142" s="11">
        <f t="shared" si="20"/>
        <v>21428.57</v>
      </c>
      <c r="R142" s="95">
        <f t="shared" si="21"/>
        <v>0.68999984599999</v>
      </c>
      <c r="S142" s="95">
        <f t="shared" si="22"/>
        <v>1.5400000997E-07</v>
      </c>
    </row>
    <row r="143" spans="1:19" ht="77.25" customHeight="1">
      <c r="A143" s="4">
        <v>138</v>
      </c>
      <c r="B143" s="102">
        <v>111</v>
      </c>
      <c r="C143" s="8" t="s">
        <v>85</v>
      </c>
      <c r="D143" s="86" t="s">
        <v>146</v>
      </c>
      <c r="E143" s="5" t="s">
        <v>6</v>
      </c>
      <c r="F143" s="23">
        <v>58162.3</v>
      </c>
      <c r="G143" s="46"/>
      <c r="H143" s="114">
        <f t="shared" si="23"/>
        <v>0.8</v>
      </c>
      <c r="I143" s="25">
        <v>72702.88</v>
      </c>
      <c r="J143" s="11">
        <v>9857.14</v>
      </c>
      <c r="K143" s="112">
        <v>0.69</v>
      </c>
      <c r="L143" s="11">
        <f t="shared" si="17"/>
        <v>142.86</v>
      </c>
      <c r="M143" s="112">
        <v>0.01</v>
      </c>
      <c r="N143" s="11">
        <v>10000</v>
      </c>
      <c r="O143" s="11">
        <f t="shared" si="18"/>
        <v>10000</v>
      </c>
      <c r="P143" s="11">
        <f t="shared" si="19"/>
        <v>0</v>
      </c>
      <c r="Q143" s="11">
        <f t="shared" si="20"/>
        <v>14285.71</v>
      </c>
      <c r="R143" s="95">
        <f t="shared" si="21"/>
        <v>0.690000007000002</v>
      </c>
      <c r="S143" s="97">
        <f t="shared" si="22"/>
        <v>-7.00000202E-09</v>
      </c>
    </row>
    <row r="144" spans="1:19" ht="54.75" customHeight="1">
      <c r="A144" s="3">
        <v>139</v>
      </c>
      <c r="B144" s="102">
        <v>190</v>
      </c>
      <c r="C144" s="15" t="s">
        <v>267</v>
      </c>
      <c r="D144" s="87" t="s">
        <v>268</v>
      </c>
      <c r="E144" s="13" t="s">
        <v>6</v>
      </c>
      <c r="F144" s="28">
        <v>100000</v>
      </c>
      <c r="G144" s="32"/>
      <c r="H144" s="115">
        <f t="shared" si="23"/>
        <v>0.74</v>
      </c>
      <c r="I144" s="26">
        <v>134246.38</v>
      </c>
      <c r="J144" s="11">
        <v>14785.71</v>
      </c>
      <c r="K144" s="112">
        <v>0.69</v>
      </c>
      <c r="L144" s="11">
        <f t="shared" si="17"/>
        <v>214.29</v>
      </c>
      <c r="M144" s="112">
        <v>0.01</v>
      </c>
      <c r="N144" s="11">
        <v>15000</v>
      </c>
      <c r="O144" s="11">
        <f t="shared" si="18"/>
        <v>15000</v>
      </c>
      <c r="P144" s="11">
        <f t="shared" si="19"/>
        <v>0</v>
      </c>
      <c r="Q144" s="11">
        <f t="shared" si="20"/>
        <v>21428.57</v>
      </c>
      <c r="R144" s="95">
        <f t="shared" si="21"/>
        <v>0.68999984599999</v>
      </c>
      <c r="S144" s="95">
        <f t="shared" si="22"/>
        <v>1.5400000997E-07</v>
      </c>
    </row>
    <row r="145" spans="1:19" ht="54.75" customHeight="1">
      <c r="A145" s="4">
        <v>140</v>
      </c>
      <c r="B145" s="103">
        <v>15</v>
      </c>
      <c r="C145" s="33" t="s">
        <v>269</v>
      </c>
      <c r="D145" s="85" t="s">
        <v>295</v>
      </c>
      <c r="E145" s="7" t="s">
        <v>5</v>
      </c>
      <c r="F145" s="20">
        <v>274612.66</v>
      </c>
      <c r="G145" s="29"/>
      <c r="H145" s="113">
        <f t="shared" si="23"/>
        <v>0.7</v>
      </c>
      <c r="I145" s="21">
        <v>392303.8</v>
      </c>
      <c r="J145" s="11">
        <v>78857.14</v>
      </c>
      <c r="K145" s="112">
        <v>0.69</v>
      </c>
      <c r="L145" s="11">
        <f t="shared" si="17"/>
        <v>1142.86</v>
      </c>
      <c r="M145" s="112">
        <v>0.01</v>
      </c>
      <c r="N145" s="11">
        <v>80000</v>
      </c>
      <c r="O145" s="11">
        <f t="shared" si="18"/>
        <v>80000</v>
      </c>
      <c r="P145" s="11">
        <f t="shared" si="19"/>
        <v>0</v>
      </c>
      <c r="Q145" s="11">
        <f t="shared" si="20"/>
        <v>114285.71</v>
      </c>
      <c r="R145" s="95">
        <f t="shared" si="21"/>
        <v>0.690000000875</v>
      </c>
      <c r="S145" s="97">
        <f t="shared" si="22"/>
        <v>-8.7500007E-10</v>
      </c>
    </row>
    <row r="146" spans="1:19" ht="54.75" customHeight="1">
      <c r="A146" s="3">
        <v>141</v>
      </c>
      <c r="B146" s="102">
        <v>124</v>
      </c>
      <c r="C146" s="10" t="s">
        <v>164</v>
      </c>
      <c r="D146" s="85" t="s">
        <v>165</v>
      </c>
      <c r="E146" s="4" t="s">
        <v>5</v>
      </c>
      <c r="F146" s="20">
        <v>79350.82</v>
      </c>
      <c r="G146" s="47"/>
      <c r="H146" s="113">
        <v>0.8</v>
      </c>
      <c r="I146" s="21">
        <v>99188.52</v>
      </c>
      <c r="J146" s="11">
        <v>19714.29</v>
      </c>
      <c r="K146" s="112">
        <v>0.69</v>
      </c>
      <c r="L146" s="11">
        <f t="shared" si="17"/>
        <v>285.71</v>
      </c>
      <c r="M146" s="112">
        <v>0.01</v>
      </c>
      <c r="N146" s="11">
        <v>20000</v>
      </c>
      <c r="O146" s="11">
        <f t="shared" si="18"/>
        <v>20000</v>
      </c>
      <c r="P146" s="11">
        <f t="shared" si="19"/>
        <v>0</v>
      </c>
      <c r="Q146" s="11">
        <f t="shared" si="20"/>
        <v>28571.43</v>
      </c>
      <c r="R146" s="95">
        <f t="shared" si="21"/>
        <v>0.690000115499994</v>
      </c>
      <c r="S146" s="97">
        <f t="shared" si="22"/>
        <v>-1.1549999401E-07</v>
      </c>
    </row>
    <row r="147" spans="1:19" ht="54.75" customHeight="1">
      <c r="A147" s="4">
        <v>142</v>
      </c>
      <c r="B147" s="102">
        <v>60</v>
      </c>
      <c r="C147" s="33" t="s">
        <v>70</v>
      </c>
      <c r="D147" s="85" t="s">
        <v>73</v>
      </c>
      <c r="E147" s="4" t="s">
        <v>6</v>
      </c>
      <c r="F147" s="20">
        <v>130000</v>
      </c>
      <c r="G147" s="29"/>
      <c r="H147" s="112">
        <f>F147/I147</f>
        <v>0.79</v>
      </c>
      <c r="I147" s="21">
        <v>165111</v>
      </c>
      <c r="J147" s="11">
        <v>29571.43</v>
      </c>
      <c r="K147" s="112">
        <v>0.69</v>
      </c>
      <c r="L147" s="11">
        <f t="shared" si="17"/>
        <v>428.57</v>
      </c>
      <c r="M147" s="112">
        <v>0.01</v>
      </c>
      <c r="N147" s="11">
        <v>30000</v>
      </c>
      <c r="O147" s="11">
        <f t="shared" si="18"/>
        <v>30000</v>
      </c>
      <c r="P147" s="11">
        <f t="shared" si="19"/>
        <v>0</v>
      </c>
      <c r="Q147" s="11">
        <f t="shared" si="20"/>
        <v>42857.14</v>
      </c>
      <c r="R147" s="95">
        <f t="shared" si="21"/>
        <v>0.690000079333339</v>
      </c>
      <c r="S147" s="97">
        <f t="shared" si="22"/>
        <v>-7.933333901E-08</v>
      </c>
    </row>
    <row r="148" spans="1:19" ht="54.75" customHeight="1">
      <c r="A148" s="3">
        <v>143</v>
      </c>
      <c r="B148" s="102">
        <v>138</v>
      </c>
      <c r="C148" s="10" t="s">
        <v>180</v>
      </c>
      <c r="D148" s="85" t="s">
        <v>296</v>
      </c>
      <c r="E148" s="4" t="s">
        <v>5</v>
      </c>
      <c r="F148" s="20">
        <v>128505.46</v>
      </c>
      <c r="G148" s="47"/>
      <c r="H148" s="112">
        <v>0.7</v>
      </c>
      <c r="I148" s="20">
        <v>183579.23</v>
      </c>
      <c r="J148" s="11">
        <v>29571.43</v>
      </c>
      <c r="K148" s="112">
        <v>0.69</v>
      </c>
      <c r="L148" s="11">
        <f t="shared" si="17"/>
        <v>428.57</v>
      </c>
      <c r="M148" s="112">
        <v>0.01</v>
      </c>
      <c r="N148" s="11">
        <v>30000</v>
      </c>
      <c r="O148" s="11">
        <f t="shared" si="18"/>
        <v>30000</v>
      </c>
      <c r="P148" s="11">
        <f t="shared" si="19"/>
        <v>0</v>
      </c>
      <c r="Q148" s="11">
        <f t="shared" si="20"/>
        <v>42857.14</v>
      </c>
      <c r="R148" s="95">
        <f t="shared" si="21"/>
        <v>0.690000079333339</v>
      </c>
      <c r="S148" s="97">
        <f t="shared" si="22"/>
        <v>-7.933333901E-08</v>
      </c>
    </row>
    <row r="149" spans="1:19" ht="54.75" customHeight="1">
      <c r="A149" s="4">
        <v>144</v>
      </c>
      <c r="B149" s="102">
        <v>36</v>
      </c>
      <c r="C149" s="68" t="s">
        <v>108</v>
      </c>
      <c r="D149" s="85" t="s">
        <v>379</v>
      </c>
      <c r="E149" s="4" t="s">
        <v>6</v>
      </c>
      <c r="F149" s="22">
        <v>84413.89</v>
      </c>
      <c r="G149" s="22">
        <f>F149</f>
        <v>84413.89</v>
      </c>
      <c r="H149" s="112">
        <v>0.7</v>
      </c>
      <c r="I149" s="20">
        <v>361773.8</v>
      </c>
      <c r="J149" s="11">
        <v>29571.43</v>
      </c>
      <c r="K149" s="112">
        <v>0.69</v>
      </c>
      <c r="L149" s="11">
        <f t="shared" si="17"/>
        <v>428.57</v>
      </c>
      <c r="M149" s="112">
        <v>0.01</v>
      </c>
      <c r="N149" s="11">
        <v>30000</v>
      </c>
      <c r="O149" s="11">
        <f t="shared" si="18"/>
        <v>30000</v>
      </c>
      <c r="P149" s="11">
        <f t="shared" si="19"/>
        <v>0</v>
      </c>
      <c r="Q149" s="11">
        <f t="shared" si="20"/>
        <v>42857.14</v>
      </c>
      <c r="R149" s="95">
        <f t="shared" si="21"/>
        <v>0.690000079333339</v>
      </c>
      <c r="S149" s="97">
        <f t="shared" si="22"/>
        <v>-7.933333901E-08</v>
      </c>
    </row>
    <row r="150" spans="1:19" ht="54.75" customHeight="1">
      <c r="A150" s="3">
        <v>145</v>
      </c>
      <c r="B150" s="102">
        <v>27</v>
      </c>
      <c r="C150" s="33" t="s">
        <v>33</v>
      </c>
      <c r="D150" s="85" t="s">
        <v>34</v>
      </c>
      <c r="E150" s="4" t="s">
        <v>6</v>
      </c>
      <c r="F150" s="20">
        <v>45675.42</v>
      </c>
      <c r="G150" s="45"/>
      <c r="H150" s="112">
        <f>F150/I150</f>
        <v>0.8</v>
      </c>
      <c r="I150" s="20">
        <v>57094.27</v>
      </c>
      <c r="J150" s="11">
        <v>14785.71</v>
      </c>
      <c r="K150" s="112">
        <v>0.69</v>
      </c>
      <c r="L150" s="11">
        <f t="shared" si="17"/>
        <v>214.29</v>
      </c>
      <c r="M150" s="112">
        <v>0.01</v>
      </c>
      <c r="N150" s="11">
        <v>15000</v>
      </c>
      <c r="O150" s="11">
        <f t="shared" si="18"/>
        <v>15000</v>
      </c>
      <c r="P150" s="11">
        <f t="shared" si="19"/>
        <v>0</v>
      </c>
      <c r="Q150" s="11">
        <f t="shared" si="20"/>
        <v>21428.57</v>
      </c>
      <c r="R150" s="95">
        <f t="shared" si="21"/>
        <v>0.68999984599999</v>
      </c>
      <c r="S150" s="95">
        <f t="shared" si="22"/>
        <v>1.5400000997E-07</v>
      </c>
    </row>
    <row r="151" spans="1:19" ht="54.75" customHeight="1">
      <c r="A151" s="4">
        <v>146</v>
      </c>
      <c r="B151" s="102">
        <v>30</v>
      </c>
      <c r="C151" s="33" t="s">
        <v>39</v>
      </c>
      <c r="D151" s="85" t="s">
        <v>40</v>
      </c>
      <c r="E151" s="6" t="s">
        <v>6</v>
      </c>
      <c r="F151" s="20">
        <v>61168.69</v>
      </c>
      <c r="G151" s="29"/>
      <c r="H151" s="112">
        <f>F151/I151</f>
        <v>0.7</v>
      </c>
      <c r="I151" s="21">
        <v>87383.84</v>
      </c>
      <c r="J151" s="11">
        <v>29571.43</v>
      </c>
      <c r="K151" s="112">
        <v>0.69</v>
      </c>
      <c r="L151" s="11">
        <f t="shared" si="17"/>
        <v>428.57</v>
      </c>
      <c r="M151" s="112">
        <v>0.01</v>
      </c>
      <c r="N151" s="11">
        <v>30000</v>
      </c>
      <c r="O151" s="11">
        <f t="shared" si="18"/>
        <v>30000</v>
      </c>
      <c r="P151" s="11">
        <f t="shared" si="19"/>
        <v>0</v>
      </c>
      <c r="Q151" s="11">
        <f t="shared" si="20"/>
        <v>42857.14</v>
      </c>
      <c r="R151" s="95">
        <f t="shared" si="21"/>
        <v>0.690000079333339</v>
      </c>
      <c r="S151" s="97">
        <f t="shared" si="22"/>
        <v>-7.933333901E-08</v>
      </c>
    </row>
    <row r="152" spans="1:19" ht="54.75" customHeight="1">
      <c r="A152" s="3">
        <v>147</v>
      </c>
      <c r="B152" s="102">
        <v>184</v>
      </c>
      <c r="C152" s="15" t="s">
        <v>222</v>
      </c>
      <c r="D152" s="87" t="s">
        <v>223</v>
      </c>
      <c r="E152" s="13" t="s">
        <v>5</v>
      </c>
      <c r="F152" s="28">
        <v>138731.56</v>
      </c>
      <c r="G152" s="51"/>
      <c r="H152" s="116">
        <f>F152/I152</f>
        <v>0.6</v>
      </c>
      <c r="I152" s="28">
        <v>231219.27</v>
      </c>
      <c r="J152" s="11">
        <v>39428.57</v>
      </c>
      <c r="K152" s="112">
        <v>0.69</v>
      </c>
      <c r="L152" s="11">
        <f t="shared" si="17"/>
        <v>571.43</v>
      </c>
      <c r="M152" s="112">
        <v>0.01</v>
      </c>
      <c r="N152" s="11">
        <v>40000</v>
      </c>
      <c r="O152" s="11">
        <f t="shared" si="18"/>
        <v>40000</v>
      </c>
      <c r="P152" s="11">
        <f t="shared" si="19"/>
        <v>0</v>
      </c>
      <c r="Q152" s="11">
        <f t="shared" si="20"/>
        <v>57142.86</v>
      </c>
      <c r="R152" s="95">
        <f t="shared" si="21"/>
        <v>0.689999940500003</v>
      </c>
      <c r="S152" s="95">
        <f t="shared" si="22"/>
        <v>5.949999693E-08</v>
      </c>
    </row>
    <row r="153" spans="1:19" ht="54.75" customHeight="1">
      <c r="A153" s="4">
        <v>148</v>
      </c>
      <c r="B153" s="102">
        <v>95</v>
      </c>
      <c r="C153" s="8" t="s">
        <v>344</v>
      </c>
      <c r="D153" s="86" t="s">
        <v>129</v>
      </c>
      <c r="E153" s="5" t="s">
        <v>5</v>
      </c>
      <c r="F153" s="23">
        <v>260000</v>
      </c>
      <c r="G153" s="52"/>
      <c r="H153" s="118">
        <f>F153/I153</f>
        <v>0.81</v>
      </c>
      <c r="I153" s="23">
        <v>320886.45</v>
      </c>
      <c r="J153" s="11">
        <v>49285.71</v>
      </c>
      <c r="K153" s="112">
        <v>0.69</v>
      </c>
      <c r="L153" s="11">
        <f t="shared" si="17"/>
        <v>714.29</v>
      </c>
      <c r="M153" s="112">
        <v>0.01</v>
      </c>
      <c r="N153" s="11">
        <v>50000</v>
      </c>
      <c r="O153" s="11">
        <f t="shared" si="18"/>
        <v>50000</v>
      </c>
      <c r="P153" s="11">
        <f t="shared" si="19"/>
        <v>0</v>
      </c>
      <c r="Q153" s="11">
        <f t="shared" si="20"/>
        <v>71428.57</v>
      </c>
      <c r="R153" s="95">
        <f t="shared" si="21"/>
        <v>0.689999953799999</v>
      </c>
      <c r="S153" s="95">
        <f t="shared" si="22"/>
        <v>4.620000094E-08</v>
      </c>
    </row>
    <row r="154" spans="1:19" ht="54.75" customHeight="1">
      <c r="A154" s="3">
        <v>149</v>
      </c>
      <c r="B154" s="102">
        <v>62</v>
      </c>
      <c r="C154" s="33" t="s">
        <v>76</v>
      </c>
      <c r="D154" s="85" t="s">
        <v>77</v>
      </c>
      <c r="E154" s="4" t="s">
        <v>5</v>
      </c>
      <c r="F154" s="20">
        <v>140000</v>
      </c>
      <c r="G154" s="53"/>
      <c r="H154" s="112">
        <f>F154/I154</f>
        <v>0.41</v>
      </c>
      <c r="I154" s="20">
        <v>342456.6</v>
      </c>
      <c r="J154" s="11">
        <v>39428.57</v>
      </c>
      <c r="K154" s="112">
        <v>0.69</v>
      </c>
      <c r="L154" s="11">
        <f t="shared" si="17"/>
        <v>571.43</v>
      </c>
      <c r="M154" s="112">
        <v>0.01</v>
      </c>
      <c r="N154" s="11">
        <v>40000</v>
      </c>
      <c r="O154" s="11">
        <f t="shared" si="18"/>
        <v>40000</v>
      </c>
      <c r="P154" s="11">
        <f t="shared" si="19"/>
        <v>0</v>
      </c>
      <c r="Q154" s="11">
        <f t="shared" si="20"/>
        <v>57142.86</v>
      </c>
      <c r="R154" s="95">
        <f t="shared" si="21"/>
        <v>0.689999940500003</v>
      </c>
      <c r="S154" s="95">
        <f t="shared" si="22"/>
        <v>5.949999693E-08</v>
      </c>
    </row>
    <row r="155" spans="1:19" ht="72" customHeight="1">
      <c r="A155" s="4">
        <v>150</v>
      </c>
      <c r="B155" s="102">
        <v>204</v>
      </c>
      <c r="C155" s="67" t="s">
        <v>383</v>
      </c>
      <c r="D155" s="85" t="s">
        <v>271</v>
      </c>
      <c r="E155" s="4" t="s">
        <v>6</v>
      </c>
      <c r="F155" s="22">
        <v>58216.49</v>
      </c>
      <c r="G155" s="22">
        <v>71860.51</v>
      </c>
      <c r="H155" s="112">
        <v>0.7</v>
      </c>
      <c r="I155" s="23">
        <v>185824.28</v>
      </c>
      <c r="J155" s="11">
        <v>19714.29</v>
      </c>
      <c r="K155" s="112">
        <v>0.69</v>
      </c>
      <c r="L155" s="11">
        <f t="shared" si="17"/>
        <v>285.71</v>
      </c>
      <c r="M155" s="112">
        <v>0.01</v>
      </c>
      <c r="N155" s="11">
        <v>20000</v>
      </c>
      <c r="O155" s="11">
        <f t="shared" si="18"/>
        <v>20000</v>
      </c>
      <c r="P155" s="11">
        <f t="shared" si="19"/>
        <v>0</v>
      </c>
      <c r="Q155" s="11">
        <f t="shared" si="20"/>
        <v>28571.43</v>
      </c>
      <c r="R155" s="95">
        <f t="shared" si="21"/>
        <v>0.690000115499994</v>
      </c>
      <c r="S155" s="96">
        <f t="shared" si="22"/>
        <v>-1.1549999401E-07</v>
      </c>
    </row>
    <row r="156" spans="1:19" ht="62.25" customHeight="1">
      <c r="A156" s="3">
        <v>151</v>
      </c>
      <c r="B156" s="102">
        <v>22</v>
      </c>
      <c r="C156" s="33" t="s">
        <v>115</v>
      </c>
      <c r="D156" s="85" t="s">
        <v>326</v>
      </c>
      <c r="E156" s="7" t="s">
        <v>5</v>
      </c>
      <c r="F156" s="20">
        <v>519027.6</v>
      </c>
      <c r="G156" s="44"/>
      <c r="H156" s="112">
        <f>F156/I156</f>
        <v>0.7</v>
      </c>
      <c r="I156" s="20">
        <v>741980</v>
      </c>
      <c r="J156" s="11">
        <v>59142.86</v>
      </c>
      <c r="K156" s="112">
        <v>0.69</v>
      </c>
      <c r="L156" s="11">
        <f t="shared" si="17"/>
        <v>857.14</v>
      </c>
      <c r="M156" s="112">
        <v>0.01</v>
      </c>
      <c r="N156" s="11">
        <v>60000</v>
      </c>
      <c r="O156" s="11">
        <f t="shared" si="18"/>
        <v>60000</v>
      </c>
      <c r="P156" s="11">
        <f t="shared" si="19"/>
        <v>0</v>
      </c>
      <c r="Q156" s="11">
        <f t="shared" si="20"/>
        <v>85714.29</v>
      </c>
      <c r="R156" s="95">
        <f t="shared" si="21"/>
        <v>0.689999998833333</v>
      </c>
      <c r="S156" s="95">
        <f t="shared" si="22"/>
        <v>1.16666699E-09</v>
      </c>
    </row>
    <row r="157" spans="1:14" ht="54.75" customHeight="1">
      <c r="A157" s="4">
        <v>152</v>
      </c>
      <c r="B157" s="102">
        <v>19</v>
      </c>
      <c r="C157" s="33" t="s">
        <v>24</v>
      </c>
      <c r="D157" s="85" t="s">
        <v>279</v>
      </c>
      <c r="E157" s="7" t="s">
        <v>6</v>
      </c>
      <c r="F157" s="20">
        <v>23732.53</v>
      </c>
      <c r="G157" s="29"/>
      <c r="H157" s="112">
        <v>0.58</v>
      </c>
      <c r="I157" s="26">
        <v>41162.64</v>
      </c>
      <c r="J157" s="11">
        <v>0</v>
      </c>
      <c r="K157" s="112">
        <v>0</v>
      </c>
      <c r="L157" s="26">
        <f>N157</f>
        <v>10000</v>
      </c>
      <c r="M157" s="112">
        <f>L157/I157</f>
        <v>0.24</v>
      </c>
      <c r="N157" s="11">
        <v>10000</v>
      </c>
    </row>
    <row r="158" spans="1:14" ht="54.75" customHeight="1">
      <c r="A158" s="3">
        <v>153</v>
      </c>
      <c r="B158" s="102">
        <v>6</v>
      </c>
      <c r="C158" s="68" t="s">
        <v>378</v>
      </c>
      <c r="D158" s="85" t="s">
        <v>15</v>
      </c>
      <c r="E158" s="4" t="s">
        <v>5</v>
      </c>
      <c r="F158" s="22">
        <v>600000</v>
      </c>
      <c r="G158" s="22">
        <v>600000</v>
      </c>
      <c r="H158" s="113">
        <v>0.73</v>
      </c>
      <c r="I158" s="26">
        <v>1908799.08</v>
      </c>
      <c r="J158" s="11">
        <v>0</v>
      </c>
      <c r="K158" s="112">
        <v>0</v>
      </c>
      <c r="L158" s="26">
        <f aca="true" t="shared" si="24" ref="L158:L196">N158</f>
        <v>30000</v>
      </c>
      <c r="M158" s="112">
        <f aca="true" t="shared" si="25" ref="M158:M196">L158/I158</f>
        <v>0.02</v>
      </c>
      <c r="N158" s="11">
        <v>30000</v>
      </c>
    </row>
    <row r="159" spans="1:14" ht="54.75" customHeight="1">
      <c r="A159" s="4">
        <v>154</v>
      </c>
      <c r="B159" s="103">
        <v>70</v>
      </c>
      <c r="C159" s="33" t="s">
        <v>90</v>
      </c>
      <c r="D159" s="85" t="s">
        <v>91</v>
      </c>
      <c r="E159" s="4" t="s">
        <v>6</v>
      </c>
      <c r="F159" s="20">
        <v>121808</v>
      </c>
      <c r="G159" s="29"/>
      <c r="H159" s="113">
        <v>0.5</v>
      </c>
      <c r="I159" s="26">
        <v>243616.79</v>
      </c>
      <c r="J159" s="11">
        <v>0</v>
      </c>
      <c r="K159" s="112">
        <v>0</v>
      </c>
      <c r="L159" s="26">
        <f t="shared" si="24"/>
        <v>50000</v>
      </c>
      <c r="M159" s="112">
        <f t="shared" si="25"/>
        <v>0.21</v>
      </c>
      <c r="N159" s="11">
        <v>50000</v>
      </c>
    </row>
    <row r="160" spans="1:14" ht="54.75" customHeight="1">
      <c r="A160" s="3">
        <v>155</v>
      </c>
      <c r="B160" s="103">
        <v>72</v>
      </c>
      <c r="C160" s="34" t="s">
        <v>93</v>
      </c>
      <c r="D160" s="85" t="s">
        <v>94</v>
      </c>
      <c r="E160" s="6" t="s">
        <v>5</v>
      </c>
      <c r="F160" s="22">
        <v>45000</v>
      </c>
      <c r="G160" s="48"/>
      <c r="H160" s="121">
        <v>0.38</v>
      </c>
      <c r="I160" s="26">
        <v>117231.35</v>
      </c>
      <c r="J160" s="11">
        <v>0</v>
      </c>
      <c r="K160" s="112">
        <v>0</v>
      </c>
      <c r="L160" s="26">
        <f t="shared" si="24"/>
        <v>15000</v>
      </c>
      <c r="M160" s="112">
        <f t="shared" si="25"/>
        <v>0.13</v>
      </c>
      <c r="N160" s="11">
        <v>15000</v>
      </c>
    </row>
    <row r="161" spans="1:14" ht="67.5" customHeight="1">
      <c r="A161" s="4">
        <v>156</v>
      </c>
      <c r="B161" s="102">
        <v>5</v>
      </c>
      <c r="C161" s="33" t="s">
        <v>12</v>
      </c>
      <c r="D161" s="85" t="s">
        <v>13</v>
      </c>
      <c r="E161" s="4" t="s">
        <v>5</v>
      </c>
      <c r="F161" s="20">
        <v>212394.26</v>
      </c>
      <c r="G161" s="29"/>
      <c r="H161" s="113">
        <v>0.66</v>
      </c>
      <c r="I161" s="26">
        <v>321809.48</v>
      </c>
      <c r="J161" s="11">
        <v>0</v>
      </c>
      <c r="K161" s="112">
        <v>0</v>
      </c>
      <c r="L161" s="26">
        <f t="shared" si="24"/>
        <v>20000</v>
      </c>
      <c r="M161" s="112">
        <f t="shared" si="25"/>
        <v>0.06</v>
      </c>
      <c r="N161" s="11">
        <v>20000</v>
      </c>
    </row>
    <row r="162" spans="1:14" ht="75.75" customHeight="1">
      <c r="A162" s="3">
        <v>157</v>
      </c>
      <c r="B162" s="102">
        <v>144</v>
      </c>
      <c r="C162" s="10" t="s">
        <v>185</v>
      </c>
      <c r="D162" s="85" t="s">
        <v>186</v>
      </c>
      <c r="E162" s="4" t="s">
        <v>6</v>
      </c>
      <c r="F162" s="20">
        <v>150560.04</v>
      </c>
      <c r="G162" s="47"/>
      <c r="H162" s="113">
        <v>0.7</v>
      </c>
      <c r="I162" s="26">
        <v>215085.77</v>
      </c>
      <c r="J162" s="11">
        <v>0</v>
      </c>
      <c r="K162" s="112">
        <v>0</v>
      </c>
      <c r="L162" s="26">
        <f t="shared" si="24"/>
        <v>20000</v>
      </c>
      <c r="M162" s="112">
        <f t="shared" si="25"/>
        <v>0.09</v>
      </c>
      <c r="N162" s="11">
        <v>20000</v>
      </c>
    </row>
    <row r="163" spans="1:14" ht="54.75" customHeight="1">
      <c r="A163" s="4">
        <v>158</v>
      </c>
      <c r="B163" s="102">
        <v>78</v>
      </c>
      <c r="C163" s="33" t="s">
        <v>102</v>
      </c>
      <c r="D163" s="85" t="s">
        <v>103</v>
      </c>
      <c r="E163" s="4" t="s">
        <v>6</v>
      </c>
      <c r="F163" s="20">
        <v>49000</v>
      </c>
      <c r="G163" s="29"/>
      <c r="H163" s="113">
        <v>0.49</v>
      </c>
      <c r="I163" s="26">
        <v>99145.65</v>
      </c>
      <c r="J163" s="11">
        <v>0</v>
      </c>
      <c r="K163" s="112">
        <v>0</v>
      </c>
      <c r="L163" s="26">
        <f t="shared" si="24"/>
        <v>10000</v>
      </c>
      <c r="M163" s="112">
        <f t="shared" si="25"/>
        <v>0.1</v>
      </c>
      <c r="N163" s="11">
        <v>10000</v>
      </c>
    </row>
    <row r="164" spans="1:14" ht="84" customHeight="1">
      <c r="A164" s="3">
        <v>159</v>
      </c>
      <c r="B164" s="102">
        <v>135</v>
      </c>
      <c r="C164" s="10" t="s">
        <v>177</v>
      </c>
      <c r="D164" s="85" t="s">
        <v>178</v>
      </c>
      <c r="E164" s="4" t="s">
        <v>6</v>
      </c>
      <c r="F164" s="20">
        <v>344983.41</v>
      </c>
      <c r="G164" s="47"/>
      <c r="H164" s="113">
        <v>1</v>
      </c>
      <c r="I164" s="26">
        <v>344983.41</v>
      </c>
      <c r="J164" s="11">
        <v>0</v>
      </c>
      <c r="K164" s="112">
        <v>0</v>
      </c>
      <c r="L164" s="26">
        <f t="shared" si="24"/>
        <v>20000</v>
      </c>
      <c r="M164" s="112">
        <f t="shared" si="25"/>
        <v>0.06</v>
      </c>
      <c r="N164" s="11">
        <v>20000</v>
      </c>
    </row>
    <row r="165" spans="1:14" ht="54.75" customHeight="1">
      <c r="A165" s="4">
        <v>160</v>
      </c>
      <c r="B165" s="102">
        <v>157</v>
      </c>
      <c r="C165" s="10" t="s">
        <v>194</v>
      </c>
      <c r="D165" s="85" t="s">
        <v>195</v>
      </c>
      <c r="E165" s="4" t="s">
        <v>6</v>
      </c>
      <c r="F165" s="20">
        <v>50000</v>
      </c>
      <c r="G165" s="47"/>
      <c r="H165" s="112">
        <v>0.48</v>
      </c>
      <c r="I165" s="26">
        <v>103965.65</v>
      </c>
      <c r="J165" s="11">
        <v>0</v>
      </c>
      <c r="K165" s="112">
        <v>0</v>
      </c>
      <c r="L165" s="26">
        <f t="shared" si="24"/>
        <v>20000</v>
      </c>
      <c r="M165" s="112">
        <f t="shared" si="25"/>
        <v>0.19</v>
      </c>
      <c r="N165" s="11">
        <v>20000</v>
      </c>
    </row>
    <row r="166" spans="1:14" ht="54.75" customHeight="1">
      <c r="A166" s="3">
        <v>161</v>
      </c>
      <c r="B166" s="102">
        <v>189</v>
      </c>
      <c r="C166" s="15" t="s">
        <v>276</v>
      </c>
      <c r="D166" s="87" t="s">
        <v>278</v>
      </c>
      <c r="E166" s="13" t="s">
        <v>5</v>
      </c>
      <c r="F166" s="55">
        <v>228669.54</v>
      </c>
      <c r="G166" s="56"/>
      <c r="H166" s="122">
        <v>0.44</v>
      </c>
      <c r="I166" s="26">
        <v>519703.5</v>
      </c>
      <c r="J166" s="11">
        <v>0</v>
      </c>
      <c r="K166" s="112">
        <v>0</v>
      </c>
      <c r="L166" s="26">
        <f t="shared" si="24"/>
        <v>20000</v>
      </c>
      <c r="M166" s="112">
        <f t="shared" si="25"/>
        <v>0.04</v>
      </c>
      <c r="N166" s="11">
        <v>20000</v>
      </c>
    </row>
    <row r="167" spans="1:14" ht="54.75" customHeight="1">
      <c r="A167" s="4">
        <v>162</v>
      </c>
      <c r="B167" s="103">
        <v>53</v>
      </c>
      <c r="C167" s="33" t="s">
        <v>66</v>
      </c>
      <c r="D167" s="85" t="s">
        <v>246</v>
      </c>
      <c r="E167" s="4" t="s">
        <v>5</v>
      </c>
      <c r="F167" s="20">
        <v>70000</v>
      </c>
      <c r="G167" s="29"/>
      <c r="H167" s="112">
        <v>0.49</v>
      </c>
      <c r="I167" s="26">
        <v>142284</v>
      </c>
      <c r="J167" s="11">
        <v>0</v>
      </c>
      <c r="K167" s="112">
        <v>0</v>
      </c>
      <c r="L167" s="26">
        <f t="shared" si="24"/>
        <v>25000</v>
      </c>
      <c r="M167" s="112">
        <f t="shared" si="25"/>
        <v>0.18</v>
      </c>
      <c r="N167" s="11">
        <v>25000</v>
      </c>
    </row>
    <row r="168" spans="1:14" ht="54.75" customHeight="1">
      <c r="A168" s="3">
        <v>163</v>
      </c>
      <c r="B168" s="102">
        <v>103</v>
      </c>
      <c r="C168" s="66" t="s">
        <v>243</v>
      </c>
      <c r="D168" s="87" t="s">
        <v>244</v>
      </c>
      <c r="E168" s="14" t="s">
        <v>5</v>
      </c>
      <c r="F168" s="30">
        <v>242243.85</v>
      </c>
      <c r="G168" s="30">
        <v>1368015.29</v>
      </c>
      <c r="H168" s="113">
        <v>0.5</v>
      </c>
      <c r="I168" s="26">
        <v>3221226.94</v>
      </c>
      <c r="J168" s="11">
        <v>0</v>
      </c>
      <c r="K168" s="112">
        <v>0</v>
      </c>
      <c r="L168" s="26">
        <f t="shared" si="24"/>
        <v>50000</v>
      </c>
      <c r="M168" s="112">
        <f t="shared" si="25"/>
        <v>0.02</v>
      </c>
      <c r="N168" s="11">
        <v>50000</v>
      </c>
    </row>
    <row r="169" spans="1:14" ht="54.75" customHeight="1">
      <c r="A169" s="4">
        <v>164</v>
      </c>
      <c r="B169" s="102">
        <v>152</v>
      </c>
      <c r="C169" s="10" t="s">
        <v>360</v>
      </c>
      <c r="D169" s="85" t="s">
        <v>361</v>
      </c>
      <c r="E169" s="4" t="s">
        <v>6</v>
      </c>
      <c r="F169" s="20">
        <v>133140.22</v>
      </c>
      <c r="G169" s="54"/>
      <c r="H169" s="113">
        <v>0.75</v>
      </c>
      <c r="I169" s="26">
        <v>177520.29</v>
      </c>
      <c r="J169" s="11">
        <v>0</v>
      </c>
      <c r="K169" s="112">
        <v>0</v>
      </c>
      <c r="L169" s="26">
        <f t="shared" si="24"/>
        <v>60000</v>
      </c>
      <c r="M169" s="112">
        <f t="shared" si="25"/>
        <v>0.34</v>
      </c>
      <c r="N169" s="11">
        <v>60000</v>
      </c>
    </row>
    <row r="170" spans="1:14" ht="54.75" customHeight="1">
      <c r="A170" s="3">
        <v>165</v>
      </c>
      <c r="B170" s="103">
        <v>98</v>
      </c>
      <c r="C170" s="63" t="s">
        <v>345</v>
      </c>
      <c r="D170" s="86" t="s">
        <v>133</v>
      </c>
      <c r="E170" s="7" t="s">
        <v>6</v>
      </c>
      <c r="F170" s="23">
        <v>168130.66</v>
      </c>
      <c r="G170" s="47"/>
      <c r="H170" s="118">
        <v>0.7</v>
      </c>
      <c r="I170" s="26">
        <v>240186.66</v>
      </c>
      <c r="J170" s="11">
        <v>0</v>
      </c>
      <c r="K170" s="112">
        <v>0</v>
      </c>
      <c r="L170" s="26">
        <f t="shared" si="24"/>
        <v>30000</v>
      </c>
      <c r="M170" s="112">
        <f t="shared" si="25"/>
        <v>0.12</v>
      </c>
      <c r="N170" s="11">
        <v>30000</v>
      </c>
    </row>
    <row r="171" spans="1:14" ht="63" customHeight="1">
      <c r="A171" s="4">
        <v>166</v>
      </c>
      <c r="B171" s="103">
        <v>40</v>
      </c>
      <c r="C171" s="33" t="s">
        <v>48</v>
      </c>
      <c r="D171" s="85" t="s">
        <v>49</v>
      </c>
      <c r="E171" s="4" t="s">
        <v>6</v>
      </c>
      <c r="F171" s="20">
        <v>260000</v>
      </c>
      <c r="G171" s="29"/>
      <c r="H171" s="113">
        <v>0.79</v>
      </c>
      <c r="I171" s="26">
        <v>327110.4</v>
      </c>
      <c r="J171" s="11">
        <v>0</v>
      </c>
      <c r="K171" s="112">
        <v>0</v>
      </c>
      <c r="L171" s="26">
        <f t="shared" si="24"/>
        <v>20000</v>
      </c>
      <c r="M171" s="112">
        <f t="shared" si="25"/>
        <v>0.06</v>
      </c>
      <c r="N171" s="11">
        <v>20000</v>
      </c>
    </row>
    <row r="172" spans="1:14" ht="83.25" customHeight="1">
      <c r="A172" s="3">
        <v>167</v>
      </c>
      <c r="B172" s="102">
        <v>133</v>
      </c>
      <c r="C172" s="10" t="s">
        <v>175</v>
      </c>
      <c r="D172" s="85" t="s">
        <v>322</v>
      </c>
      <c r="E172" s="4" t="s">
        <v>6</v>
      </c>
      <c r="F172" s="20">
        <v>21438.4</v>
      </c>
      <c r="G172" s="47"/>
      <c r="H172" s="113">
        <v>0.7</v>
      </c>
      <c r="I172" s="26">
        <v>29133</v>
      </c>
      <c r="J172" s="11">
        <v>0</v>
      </c>
      <c r="K172" s="112">
        <v>0</v>
      </c>
      <c r="L172" s="26">
        <f t="shared" si="24"/>
        <v>10000</v>
      </c>
      <c r="M172" s="112">
        <f t="shared" si="25"/>
        <v>0.34</v>
      </c>
      <c r="N172" s="11">
        <v>10000</v>
      </c>
    </row>
    <row r="173" spans="1:14" ht="54.75" customHeight="1">
      <c r="A173" s="4">
        <v>168</v>
      </c>
      <c r="B173" s="102">
        <v>7</v>
      </c>
      <c r="C173" s="68" t="s">
        <v>16</v>
      </c>
      <c r="D173" s="85" t="s">
        <v>280</v>
      </c>
      <c r="E173" s="4" t="s">
        <v>5</v>
      </c>
      <c r="F173" s="22">
        <v>2000000</v>
      </c>
      <c r="G173" s="22">
        <v>1912060.4</v>
      </c>
      <c r="H173" s="113">
        <v>0.5</v>
      </c>
      <c r="I173" s="26">
        <v>10689088.86</v>
      </c>
      <c r="J173" s="11">
        <v>0</v>
      </c>
      <c r="K173" s="112">
        <v>0</v>
      </c>
      <c r="L173" s="26">
        <f t="shared" si="24"/>
        <v>70000</v>
      </c>
      <c r="M173" s="112">
        <f t="shared" si="25"/>
        <v>0.01</v>
      </c>
      <c r="N173" s="11">
        <v>70000</v>
      </c>
    </row>
    <row r="174" spans="1:14" ht="54.75" customHeight="1">
      <c r="A174" s="3">
        <v>169</v>
      </c>
      <c r="B174" s="102">
        <v>47</v>
      </c>
      <c r="C174" s="68" t="s">
        <v>112</v>
      </c>
      <c r="D174" s="85" t="s">
        <v>113</v>
      </c>
      <c r="E174" s="4" t="s">
        <v>5</v>
      </c>
      <c r="F174" s="22">
        <v>744236</v>
      </c>
      <c r="G174" s="39">
        <v>140372</v>
      </c>
      <c r="H174" s="113">
        <v>0.7</v>
      </c>
      <c r="I174" s="26">
        <v>1263726</v>
      </c>
      <c r="J174" s="11">
        <v>0</v>
      </c>
      <c r="K174" s="112">
        <v>0</v>
      </c>
      <c r="L174" s="26">
        <f t="shared" si="24"/>
        <v>30000</v>
      </c>
      <c r="M174" s="112">
        <f t="shared" si="25"/>
        <v>0.02</v>
      </c>
      <c r="N174" s="11">
        <v>30000</v>
      </c>
    </row>
    <row r="175" spans="1:14" ht="54.75" customHeight="1">
      <c r="A175" s="4">
        <v>170</v>
      </c>
      <c r="B175" s="102">
        <v>153</v>
      </c>
      <c r="C175" s="10" t="s">
        <v>189</v>
      </c>
      <c r="D175" s="85" t="s">
        <v>190</v>
      </c>
      <c r="E175" s="4" t="s">
        <v>5</v>
      </c>
      <c r="F175" s="20">
        <v>339219.12</v>
      </c>
      <c r="G175" s="47"/>
      <c r="H175" s="112">
        <v>0.7</v>
      </c>
      <c r="I175" s="26">
        <v>484585.88</v>
      </c>
      <c r="J175" s="11">
        <v>0</v>
      </c>
      <c r="K175" s="112">
        <v>0</v>
      </c>
      <c r="L175" s="26">
        <f t="shared" si="24"/>
        <v>50000</v>
      </c>
      <c r="M175" s="112">
        <f t="shared" si="25"/>
        <v>0.1</v>
      </c>
      <c r="N175" s="11">
        <v>50000</v>
      </c>
    </row>
    <row r="176" spans="1:14" ht="54.75" customHeight="1">
      <c r="A176" s="3">
        <v>171</v>
      </c>
      <c r="B176" s="102">
        <v>159</v>
      </c>
      <c r="C176" s="10" t="s">
        <v>196</v>
      </c>
      <c r="D176" s="85" t="s">
        <v>197</v>
      </c>
      <c r="E176" s="4" t="s">
        <v>5</v>
      </c>
      <c r="F176" s="20">
        <v>99000</v>
      </c>
      <c r="G176" s="47"/>
      <c r="H176" s="112">
        <v>0.48</v>
      </c>
      <c r="I176" s="26">
        <v>205761.99</v>
      </c>
      <c r="J176" s="11">
        <v>0</v>
      </c>
      <c r="K176" s="112">
        <v>0</v>
      </c>
      <c r="L176" s="26">
        <f t="shared" si="24"/>
        <v>10000</v>
      </c>
      <c r="M176" s="112">
        <f t="shared" si="25"/>
        <v>0.05</v>
      </c>
      <c r="N176" s="11">
        <v>10000</v>
      </c>
    </row>
    <row r="177" spans="1:14" ht="54.75" customHeight="1">
      <c r="A177" s="4">
        <v>172</v>
      </c>
      <c r="B177" s="102">
        <v>191</v>
      </c>
      <c r="C177" s="15" t="s">
        <v>228</v>
      </c>
      <c r="D177" s="87" t="s">
        <v>376</v>
      </c>
      <c r="E177" s="13" t="s">
        <v>6</v>
      </c>
      <c r="F177" s="28">
        <v>1066906.91</v>
      </c>
      <c r="G177" s="32"/>
      <c r="H177" s="115">
        <v>0.85</v>
      </c>
      <c r="I177" s="26">
        <v>1255184.6</v>
      </c>
      <c r="J177" s="11">
        <v>0</v>
      </c>
      <c r="K177" s="112">
        <v>0</v>
      </c>
      <c r="L177" s="26">
        <f t="shared" si="24"/>
        <v>72000</v>
      </c>
      <c r="M177" s="112">
        <f t="shared" si="25"/>
        <v>0.06</v>
      </c>
      <c r="N177" s="11">
        <v>72000</v>
      </c>
    </row>
    <row r="178" spans="1:14" ht="54.75" customHeight="1">
      <c r="A178" s="3">
        <v>173</v>
      </c>
      <c r="B178" s="102">
        <v>45</v>
      </c>
      <c r="C178" s="33" t="s">
        <v>55</v>
      </c>
      <c r="D178" s="85" t="s">
        <v>56</v>
      </c>
      <c r="E178" s="4" t="s">
        <v>5</v>
      </c>
      <c r="F178" s="20">
        <v>35000</v>
      </c>
      <c r="G178" s="29"/>
      <c r="H178" s="113">
        <v>0.65</v>
      </c>
      <c r="I178" s="26">
        <v>54000</v>
      </c>
      <c r="J178" s="11">
        <v>0</v>
      </c>
      <c r="K178" s="112">
        <v>0</v>
      </c>
      <c r="L178" s="26">
        <f t="shared" si="24"/>
        <v>10000</v>
      </c>
      <c r="M178" s="112">
        <f t="shared" si="25"/>
        <v>0.19</v>
      </c>
      <c r="N178" s="11">
        <v>10000</v>
      </c>
    </row>
    <row r="179" spans="1:14" ht="67.5" customHeight="1">
      <c r="A179" s="4">
        <v>174</v>
      </c>
      <c r="B179" s="102">
        <v>99</v>
      </c>
      <c r="C179" s="8" t="s">
        <v>134</v>
      </c>
      <c r="D179" s="86" t="s">
        <v>135</v>
      </c>
      <c r="E179" s="5" t="s">
        <v>5</v>
      </c>
      <c r="F179" s="23">
        <v>160703.94</v>
      </c>
      <c r="G179" s="25"/>
      <c r="H179" s="114">
        <v>0.85</v>
      </c>
      <c r="I179" s="26">
        <v>189063.46</v>
      </c>
      <c r="J179" s="11">
        <v>0</v>
      </c>
      <c r="K179" s="112">
        <v>0</v>
      </c>
      <c r="L179" s="26">
        <f t="shared" si="24"/>
        <v>15000</v>
      </c>
      <c r="M179" s="112">
        <f t="shared" si="25"/>
        <v>0.08</v>
      </c>
      <c r="N179" s="11">
        <v>15000</v>
      </c>
    </row>
    <row r="180" spans="1:14" ht="54.75" customHeight="1">
      <c r="A180" s="3">
        <v>175</v>
      </c>
      <c r="B180" s="104">
        <v>202</v>
      </c>
      <c r="C180" s="61" t="s">
        <v>273</v>
      </c>
      <c r="D180" s="92" t="s">
        <v>203</v>
      </c>
      <c r="E180" s="3" t="s">
        <v>5</v>
      </c>
      <c r="F180" s="65">
        <v>36890</v>
      </c>
      <c r="G180" s="64">
        <v>139667.5</v>
      </c>
      <c r="H180" s="113">
        <v>0.7</v>
      </c>
      <c r="I180" s="26">
        <v>397450</v>
      </c>
      <c r="J180" s="11">
        <v>0</v>
      </c>
      <c r="K180" s="112">
        <v>0</v>
      </c>
      <c r="L180" s="26">
        <f t="shared" si="24"/>
        <v>10000</v>
      </c>
      <c r="M180" s="112">
        <f t="shared" si="25"/>
        <v>0.03</v>
      </c>
      <c r="N180" s="11">
        <v>10000</v>
      </c>
    </row>
    <row r="181" spans="1:14" ht="66" customHeight="1">
      <c r="A181" s="4">
        <v>176</v>
      </c>
      <c r="B181" s="102">
        <v>43</v>
      </c>
      <c r="C181" s="60" t="s">
        <v>110</v>
      </c>
      <c r="D181" s="85" t="s">
        <v>111</v>
      </c>
      <c r="E181" s="4" t="s">
        <v>5</v>
      </c>
      <c r="F181" s="22">
        <v>175000</v>
      </c>
      <c r="G181" s="22">
        <v>162915.76</v>
      </c>
      <c r="H181" s="113">
        <v>0.86</v>
      </c>
      <c r="I181" s="26">
        <v>393427.75</v>
      </c>
      <c r="J181" s="11">
        <v>0</v>
      </c>
      <c r="K181" s="112">
        <v>0</v>
      </c>
      <c r="L181" s="26">
        <f t="shared" si="24"/>
        <v>60000</v>
      </c>
      <c r="M181" s="112">
        <f t="shared" si="25"/>
        <v>0.15</v>
      </c>
      <c r="N181" s="11">
        <v>60000</v>
      </c>
    </row>
    <row r="182" spans="1:14" ht="54.75" customHeight="1">
      <c r="A182" s="3">
        <v>177</v>
      </c>
      <c r="B182" s="102">
        <v>4</v>
      </c>
      <c r="C182" s="33" t="s">
        <v>11</v>
      </c>
      <c r="D182" s="85" t="s">
        <v>14</v>
      </c>
      <c r="E182" s="4" t="s">
        <v>5</v>
      </c>
      <c r="F182" s="20">
        <v>99717.83</v>
      </c>
      <c r="G182" s="29"/>
      <c r="H182" s="113">
        <v>0.89</v>
      </c>
      <c r="I182" s="26">
        <v>111717.83</v>
      </c>
      <c r="J182" s="11">
        <v>0</v>
      </c>
      <c r="K182" s="112">
        <v>0</v>
      </c>
      <c r="L182" s="26">
        <f t="shared" si="24"/>
        <v>15000</v>
      </c>
      <c r="M182" s="112">
        <f t="shared" si="25"/>
        <v>0.13</v>
      </c>
      <c r="N182" s="11">
        <v>15000</v>
      </c>
    </row>
    <row r="183" spans="1:14" ht="54.75" customHeight="1">
      <c r="A183" s="4">
        <v>178</v>
      </c>
      <c r="B183" s="103">
        <v>69</v>
      </c>
      <c r="C183" s="34" t="s">
        <v>39</v>
      </c>
      <c r="D183" s="85" t="s">
        <v>89</v>
      </c>
      <c r="E183" s="4" t="s">
        <v>6</v>
      </c>
      <c r="F183" s="20">
        <v>279371.52</v>
      </c>
      <c r="G183" s="29"/>
      <c r="H183" s="113">
        <v>0.66</v>
      </c>
      <c r="I183" s="26">
        <v>423190.17</v>
      </c>
      <c r="J183" s="11">
        <v>0</v>
      </c>
      <c r="K183" s="112">
        <v>0</v>
      </c>
      <c r="L183" s="26">
        <f t="shared" si="24"/>
        <v>59000</v>
      </c>
      <c r="M183" s="112">
        <f t="shared" si="25"/>
        <v>0.14</v>
      </c>
      <c r="N183" s="11">
        <v>59000</v>
      </c>
    </row>
    <row r="184" spans="1:14" ht="54.75" customHeight="1">
      <c r="A184" s="3">
        <v>179</v>
      </c>
      <c r="B184" s="102">
        <v>136</v>
      </c>
      <c r="C184" s="10" t="s">
        <v>179</v>
      </c>
      <c r="D184" s="85" t="s">
        <v>321</v>
      </c>
      <c r="E184" s="4" t="s">
        <v>6</v>
      </c>
      <c r="F184" s="20">
        <v>164249.34</v>
      </c>
      <c r="G184" s="47"/>
      <c r="H184" s="113">
        <v>0.7</v>
      </c>
      <c r="I184" s="26">
        <v>234641.91</v>
      </c>
      <c r="J184" s="11">
        <v>0</v>
      </c>
      <c r="K184" s="112">
        <v>0</v>
      </c>
      <c r="L184" s="26">
        <f t="shared" si="24"/>
        <v>15000</v>
      </c>
      <c r="M184" s="112">
        <f t="shared" si="25"/>
        <v>0.06</v>
      </c>
      <c r="N184" s="11">
        <v>15000</v>
      </c>
    </row>
    <row r="185" spans="1:14" ht="54.75" customHeight="1">
      <c r="A185" s="4">
        <v>180</v>
      </c>
      <c r="B185" s="102">
        <v>196</v>
      </c>
      <c r="C185" s="18" t="s">
        <v>377</v>
      </c>
      <c r="D185" s="87" t="s">
        <v>233</v>
      </c>
      <c r="E185" s="13" t="s">
        <v>6</v>
      </c>
      <c r="F185" s="28">
        <v>336000</v>
      </c>
      <c r="G185" s="32"/>
      <c r="H185" s="116">
        <v>0.7</v>
      </c>
      <c r="I185" s="26">
        <v>480088.66</v>
      </c>
      <c r="J185" s="11">
        <v>0</v>
      </c>
      <c r="K185" s="112">
        <v>0</v>
      </c>
      <c r="L185" s="26">
        <f t="shared" si="24"/>
        <v>20000</v>
      </c>
      <c r="M185" s="112">
        <f t="shared" si="25"/>
        <v>0.04</v>
      </c>
      <c r="N185" s="11">
        <v>20000</v>
      </c>
    </row>
    <row r="186" spans="1:14" ht="54.75" customHeight="1">
      <c r="A186" s="3">
        <v>181</v>
      </c>
      <c r="B186" s="102">
        <v>120</v>
      </c>
      <c r="C186" s="8" t="s">
        <v>157</v>
      </c>
      <c r="D186" s="86" t="s">
        <v>158</v>
      </c>
      <c r="E186" s="5" t="s">
        <v>6</v>
      </c>
      <c r="F186" s="23">
        <v>94326.62</v>
      </c>
      <c r="G186" s="46"/>
      <c r="H186" s="118">
        <v>0.7</v>
      </c>
      <c r="I186" s="26">
        <v>134752.31</v>
      </c>
      <c r="J186" s="11">
        <v>0</v>
      </c>
      <c r="K186" s="112">
        <v>0</v>
      </c>
      <c r="L186" s="26">
        <f t="shared" si="24"/>
        <v>10000</v>
      </c>
      <c r="M186" s="112">
        <f t="shared" si="25"/>
        <v>0.07</v>
      </c>
      <c r="N186" s="11">
        <v>10000</v>
      </c>
    </row>
    <row r="187" spans="1:14" ht="63" customHeight="1">
      <c r="A187" s="4">
        <v>182</v>
      </c>
      <c r="B187" s="102">
        <v>194</v>
      </c>
      <c r="C187" s="15" t="s">
        <v>232</v>
      </c>
      <c r="D187" s="87" t="s">
        <v>274</v>
      </c>
      <c r="E187" s="13" t="s">
        <v>5</v>
      </c>
      <c r="F187" s="28">
        <v>112492.2</v>
      </c>
      <c r="G187" s="32"/>
      <c r="H187" s="116">
        <f>F187/I187</f>
        <v>1</v>
      </c>
      <c r="I187" s="26">
        <v>112492.2</v>
      </c>
      <c r="J187" s="11">
        <v>0</v>
      </c>
      <c r="K187" s="112">
        <v>0</v>
      </c>
      <c r="L187" s="26">
        <f t="shared" si="24"/>
        <v>40000</v>
      </c>
      <c r="M187" s="112">
        <f t="shared" si="25"/>
        <v>0.36</v>
      </c>
      <c r="N187" s="11">
        <v>40000</v>
      </c>
    </row>
    <row r="188" spans="1:14" ht="54.75" customHeight="1">
      <c r="A188" s="3">
        <v>183</v>
      </c>
      <c r="B188" s="102">
        <v>86</v>
      </c>
      <c r="C188" s="8" t="s">
        <v>121</v>
      </c>
      <c r="D188" s="86" t="s">
        <v>314</v>
      </c>
      <c r="E188" s="7" t="s">
        <v>6</v>
      </c>
      <c r="F188" s="28">
        <v>84232.57</v>
      </c>
      <c r="G188" s="43"/>
      <c r="H188" s="116">
        <v>0.49</v>
      </c>
      <c r="I188" s="26">
        <v>171903.2</v>
      </c>
      <c r="J188" s="11">
        <v>0</v>
      </c>
      <c r="K188" s="112">
        <v>0</v>
      </c>
      <c r="L188" s="26">
        <f t="shared" si="24"/>
        <v>20000</v>
      </c>
      <c r="M188" s="112">
        <f t="shared" si="25"/>
        <v>0.12</v>
      </c>
      <c r="N188" s="11">
        <v>20000</v>
      </c>
    </row>
    <row r="189" spans="1:14" ht="54.75" customHeight="1">
      <c r="A189" s="4">
        <v>184</v>
      </c>
      <c r="B189" s="102">
        <v>82</v>
      </c>
      <c r="C189" s="8" t="s">
        <v>118</v>
      </c>
      <c r="D189" s="86" t="s">
        <v>334</v>
      </c>
      <c r="E189" s="5" t="s">
        <v>5</v>
      </c>
      <c r="F189" s="23">
        <v>157000</v>
      </c>
      <c r="G189" s="41"/>
      <c r="H189" s="118">
        <f>F189/I189</f>
        <v>0.51</v>
      </c>
      <c r="I189" s="23">
        <v>307011.52</v>
      </c>
      <c r="J189" s="11">
        <v>0</v>
      </c>
      <c r="K189" s="112">
        <v>0</v>
      </c>
      <c r="L189" s="26">
        <f t="shared" si="24"/>
        <v>20000</v>
      </c>
      <c r="M189" s="112">
        <f t="shared" si="25"/>
        <v>0.07</v>
      </c>
      <c r="N189" s="11">
        <v>20000</v>
      </c>
    </row>
    <row r="190" spans="1:14" ht="92.25" customHeight="1">
      <c r="A190" s="3">
        <v>185</v>
      </c>
      <c r="B190" s="102">
        <v>154</v>
      </c>
      <c r="C190" s="10" t="s">
        <v>191</v>
      </c>
      <c r="D190" s="85" t="s">
        <v>362</v>
      </c>
      <c r="E190" s="4" t="s">
        <v>6</v>
      </c>
      <c r="F190" s="20">
        <v>341230.8</v>
      </c>
      <c r="G190" s="42"/>
      <c r="H190" s="112">
        <v>0.8</v>
      </c>
      <c r="I190" s="20">
        <v>426538.5</v>
      </c>
      <c r="J190" s="11">
        <v>0</v>
      </c>
      <c r="K190" s="112">
        <v>0</v>
      </c>
      <c r="L190" s="26">
        <f t="shared" si="24"/>
        <v>20000</v>
      </c>
      <c r="M190" s="112">
        <f t="shared" si="25"/>
        <v>0.05</v>
      </c>
      <c r="N190" s="11">
        <v>20000</v>
      </c>
    </row>
    <row r="191" spans="1:14" ht="54.75" customHeight="1">
      <c r="A191" s="4">
        <v>186</v>
      </c>
      <c r="B191" s="102">
        <v>160</v>
      </c>
      <c r="C191" s="10" t="s">
        <v>198</v>
      </c>
      <c r="D191" s="85" t="s">
        <v>199</v>
      </c>
      <c r="E191" s="4" t="s">
        <v>5</v>
      </c>
      <c r="F191" s="20">
        <v>250000</v>
      </c>
      <c r="G191" s="42"/>
      <c r="H191" s="112">
        <v>0.87</v>
      </c>
      <c r="I191" s="20">
        <v>286285.96</v>
      </c>
      <c r="J191" s="11">
        <v>0</v>
      </c>
      <c r="K191" s="112">
        <v>0</v>
      </c>
      <c r="L191" s="26">
        <f t="shared" si="24"/>
        <v>20000</v>
      </c>
      <c r="M191" s="112">
        <f t="shared" si="25"/>
        <v>0.07</v>
      </c>
      <c r="N191" s="11">
        <v>20000</v>
      </c>
    </row>
    <row r="192" spans="1:14" ht="77.25" customHeight="1">
      <c r="A192" s="3">
        <v>187</v>
      </c>
      <c r="B192" s="102">
        <v>210</v>
      </c>
      <c r="C192" s="15" t="s">
        <v>245</v>
      </c>
      <c r="D192" s="87" t="s">
        <v>275</v>
      </c>
      <c r="E192" s="13" t="s">
        <v>5</v>
      </c>
      <c r="F192" s="28">
        <v>83200</v>
      </c>
      <c r="G192" s="43"/>
      <c r="H192" s="116">
        <f>F192/I192</f>
        <v>0.48</v>
      </c>
      <c r="I192" s="28">
        <v>171745.16</v>
      </c>
      <c r="J192" s="11">
        <v>0</v>
      </c>
      <c r="K192" s="112">
        <v>0</v>
      </c>
      <c r="L192" s="26">
        <f t="shared" si="24"/>
        <v>20000</v>
      </c>
      <c r="M192" s="112">
        <f t="shared" si="25"/>
        <v>0.12</v>
      </c>
      <c r="N192" s="11">
        <v>20000</v>
      </c>
    </row>
    <row r="193" spans="1:14" ht="54.75" customHeight="1">
      <c r="A193" s="4">
        <v>188</v>
      </c>
      <c r="B193" s="103">
        <v>179</v>
      </c>
      <c r="C193" s="17" t="s">
        <v>218</v>
      </c>
      <c r="D193" s="87" t="s">
        <v>270</v>
      </c>
      <c r="E193" s="14" t="s">
        <v>5</v>
      </c>
      <c r="F193" s="30">
        <v>345060.82</v>
      </c>
      <c r="G193" s="43"/>
      <c r="H193" s="123">
        <f>F193/I193</f>
        <v>0.85</v>
      </c>
      <c r="I193" s="27">
        <v>405953.91</v>
      </c>
      <c r="J193" s="11">
        <v>0</v>
      </c>
      <c r="K193" s="112">
        <v>0</v>
      </c>
      <c r="L193" s="26">
        <f t="shared" si="24"/>
        <v>20000</v>
      </c>
      <c r="M193" s="112">
        <f t="shared" si="25"/>
        <v>0.05</v>
      </c>
      <c r="N193" s="11">
        <v>20000</v>
      </c>
    </row>
    <row r="194" spans="1:14" ht="54.75" customHeight="1">
      <c r="A194" s="3">
        <v>189</v>
      </c>
      <c r="B194" s="102">
        <v>155</v>
      </c>
      <c r="C194" s="10" t="s">
        <v>249</v>
      </c>
      <c r="D194" s="85" t="s">
        <v>192</v>
      </c>
      <c r="E194" s="4" t="s">
        <v>5</v>
      </c>
      <c r="F194" s="20">
        <v>34536.42</v>
      </c>
      <c r="G194" s="47"/>
      <c r="H194" s="112">
        <v>0.7</v>
      </c>
      <c r="I194" s="20">
        <v>49323.46</v>
      </c>
      <c r="J194" s="11">
        <v>0</v>
      </c>
      <c r="K194" s="112">
        <v>0</v>
      </c>
      <c r="L194" s="26">
        <f t="shared" si="24"/>
        <v>10000</v>
      </c>
      <c r="M194" s="112">
        <f t="shared" si="25"/>
        <v>0.2</v>
      </c>
      <c r="N194" s="11">
        <v>10000</v>
      </c>
    </row>
    <row r="195" spans="1:14" ht="54.75" customHeight="1">
      <c r="A195" s="4">
        <v>190</v>
      </c>
      <c r="B195" s="102">
        <v>193</v>
      </c>
      <c r="C195" s="15" t="s">
        <v>130</v>
      </c>
      <c r="D195" s="87" t="s">
        <v>231</v>
      </c>
      <c r="E195" s="13" t="s">
        <v>5</v>
      </c>
      <c r="F195" s="28">
        <v>95426.32</v>
      </c>
      <c r="G195" s="43"/>
      <c r="H195" s="116">
        <f>F195/I195</f>
        <v>0.5</v>
      </c>
      <c r="I195" s="28">
        <v>190852.64</v>
      </c>
      <c r="J195" s="11">
        <v>0</v>
      </c>
      <c r="K195" s="112">
        <v>0</v>
      </c>
      <c r="L195" s="26">
        <f t="shared" si="24"/>
        <v>20000</v>
      </c>
      <c r="M195" s="112">
        <f t="shared" si="25"/>
        <v>0.1</v>
      </c>
      <c r="N195" s="11">
        <v>20000</v>
      </c>
    </row>
    <row r="196" spans="1:14" ht="54.75" customHeight="1">
      <c r="A196" s="3">
        <v>191</v>
      </c>
      <c r="B196" s="102">
        <v>73</v>
      </c>
      <c r="C196" s="66" t="s">
        <v>241</v>
      </c>
      <c r="D196" s="87" t="s">
        <v>242</v>
      </c>
      <c r="E196" s="13" t="s">
        <v>5</v>
      </c>
      <c r="F196" s="30">
        <v>154488</v>
      </c>
      <c r="G196" s="69">
        <v>84166</v>
      </c>
      <c r="H196" s="112">
        <v>0.77</v>
      </c>
      <c r="I196" s="30">
        <v>311593</v>
      </c>
      <c r="J196" s="11">
        <v>0</v>
      </c>
      <c r="K196" s="112">
        <v>0</v>
      </c>
      <c r="L196" s="26">
        <f t="shared" si="24"/>
        <v>10000</v>
      </c>
      <c r="M196" s="112">
        <f t="shared" si="25"/>
        <v>0.03</v>
      </c>
      <c r="N196" s="11">
        <v>10000</v>
      </c>
    </row>
    <row r="197" spans="9:13" ht="21" customHeight="1">
      <c r="I197" s="83" t="s">
        <v>318</v>
      </c>
      <c r="J197" s="93">
        <f>SUM(J6:J196)</f>
        <v>6106473.87</v>
      </c>
      <c r="K197" s="110"/>
      <c r="L197" s="93">
        <f>SUM(L6:L196)</f>
        <v>1144499.63</v>
      </c>
      <c r="M197" s="110"/>
    </row>
    <row r="198" spans="1:9" ht="15">
      <c r="A198" s="138"/>
      <c r="B198" s="138"/>
      <c r="C198" s="138"/>
      <c r="D198" s="138"/>
      <c r="E198" s="138"/>
      <c r="F198" s="138"/>
      <c r="G198" s="138"/>
      <c r="H198" s="138"/>
      <c r="I198" s="138"/>
    </row>
    <row r="201" spans="1:11" ht="15">
      <c r="A201" s="138" t="s">
        <v>392</v>
      </c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</row>
  </sheetData>
  <sheetProtection/>
  <mergeCells count="12">
    <mergeCell ref="I1:M1"/>
    <mergeCell ref="A201:K201"/>
    <mergeCell ref="A198:I198"/>
    <mergeCell ref="A4:A5"/>
    <mergeCell ref="B4:B5"/>
    <mergeCell ref="C4:C5"/>
    <mergeCell ref="D4:D5"/>
    <mergeCell ref="E4:E5"/>
    <mergeCell ref="A2:M2"/>
    <mergeCell ref="I4:I5"/>
    <mergeCell ref="F4:H4"/>
    <mergeCell ref="J4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Butowska</dc:creator>
  <cp:keywords/>
  <dc:description/>
  <cp:lastModifiedBy>Anna Sobierajska</cp:lastModifiedBy>
  <cp:lastPrinted>2016-02-25T07:52:58Z</cp:lastPrinted>
  <dcterms:created xsi:type="dcterms:W3CDTF">2015-11-30T10:04:00Z</dcterms:created>
  <dcterms:modified xsi:type="dcterms:W3CDTF">2016-03-03T07:58:14Z</dcterms:modified>
  <cp:category/>
  <cp:version/>
  <cp:contentType/>
  <cp:contentStatus/>
</cp:coreProperties>
</file>