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.szczutkowska\Desktop\"/>
    </mc:Choice>
  </mc:AlternateContent>
  <bookViews>
    <workbookView xWindow="32760" yWindow="32760" windowWidth="16380" windowHeight="8190" tabRatio="500"/>
  </bookViews>
  <sheets>
    <sheet name="Załącznik" sheetId="4" r:id="rId1"/>
  </sheets>
  <definedNames>
    <definedName name="Excel_BuiltIn_Print_Titles" localSheetId="0">Załącznik!$8:$10</definedName>
    <definedName name="_xlnm.Print_Area" localSheetId="0">Załącznik!$A$1:$I$144</definedName>
    <definedName name="_xlnm.Print_Titles" localSheetId="0">Załącznik!$8:$10</definedName>
  </definedNames>
  <calcPr calcId="191029" fullCalcOnLoad="1"/>
</workbook>
</file>

<file path=xl/calcChain.xml><?xml version="1.0" encoding="utf-8"?>
<calcChain xmlns="http://schemas.openxmlformats.org/spreadsheetml/2006/main">
  <c r="G138" i="4" l="1"/>
  <c r="G137" i="4"/>
  <c r="H138" i="4"/>
  <c r="H137" i="4"/>
  <c r="F138" i="4"/>
  <c r="F137" i="4"/>
  <c r="G14" i="4"/>
  <c r="G12" i="4"/>
  <c r="G101" i="4"/>
  <c r="H47" i="4"/>
  <c r="F47" i="4"/>
  <c r="F46" i="4"/>
  <c r="H57" i="4"/>
  <c r="H56" i="4"/>
  <c r="G126" i="4"/>
  <c r="G125" i="4"/>
  <c r="G124" i="4"/>
  <c r="G143" i="4"/>
  <c r="G141" i="4"/>
  <c r="H143" i="4"/>
  <c r="H141" i="4"/>
  <c r="G140" i="4"/>
  <c r="H140" i="4"/>
  <c r="G136" i="4"/>
  <c r="H136" i="4"/>
  <c r="H135" i="4"/>
  <c r="G134" i="4"/>
  <c r="G133" i="4"/>
  <c r="H134" i="4"/>
  <c r="H133" i="4"/>
  <c r="G132" i="4"/>
  <c r="G131" i="4"/>
  <c r="G130" i="4"/>
  <c r="H132" i="4"/>
  <c r="H131" i="4"/>
  <c r="H130" i="4"/>
  <c r="G129" i="4"/>
  <c r="G128" i="4"/>
  <c r="G127" i="4"/>
  <c r="H129" i="4"/>
  <c r="H128" i="4"/>
  <c r="H127" i="4"/>
  <c r="G123" i="4"/>
  <c r="G122" i="4"/>
  <c r="G121" i="4"/>
  <c r="H123" i="4"/>
  <c r="H122" i="4"/>
  <c r="H121" i="4"/>
  <c r="G120" i="4"/>
  <c r="G119" i="4"/>
  <c r="G118" i="4"/>
  <c r="H120" i="4"/>
  <c r="H119" i="4"/>
  <c r="H118" i="4"/>
  <c r="G117" i="4"/>
  <c r="G116" i="4"/>
  <c r="H117" i="4"/>
  <c r="H116" i="4"/>
  <c r="H113" i="4"/>
  <c r="G50" i="4"/>
  <c r="G48" i="4"/>
  <c r="G115" i="4"/>
  <c r="G114" i="4"/>
  <c r="G113" i="4"/>
  <c r="H115" i="4"/>
  <c r="H114" i="4"/>
  <c r="G112" i="4"/>
  <c r="G111" i="4"/>
  <c r="G110" i="4"/>
  <c r="H112" i="4"/>
  <c r="H111" i="4"/>
  <c r="H110" i="4"/>
  <c r="H74" i="4"/>
  <c r="F75" i="4"/>
  <c r="F74" i="4"/>
  <c r="F55" i="4"/>
  <c r="F54" i="4"/>
  <c r="F123" i="4"/>
  <c r="F122" i="4"/>
  <c r="F121" i="4"/>
  <c r="H54" i="4"/>
  <c r="G109" i="4"/>
  <c r="H109" i="4"/>
  <c r="G108" i="4"/>
  <c r="G107" i="4"/>
  <c r="G106" i="4"/>
  <c r="F49" i="4"/>
  <c r="F115" i="4"/>
  <c r="F114" i="4"/>
  <c r="F113" i="4"/>
  <c r="F48" i="4"/>
  <c r="F51" i="4"/>
  <c r="F117" i="4"/>
  <c r="F116" i="4"/>
  <c r="F69" i="4"/>
  <c r="H68" i="4"/>
  <c r="F67" i="4"/>
  <c r="F132" i="4"/>
  <c r="F131" i="4"/>
  <c r="F66" i="4"/>
  <c r="H66" i="4"/>
  <c r="F65" i="4"/>
  <c r="F64" i="4"/>
  <c r="H64" i="4"/>
  <c r="F63" i="4"/>
  <c r="F62" i="4"/>
  <c r="H62" i="4"/>
  <c r="F71" i="4"/>
  <c r="F70" i="4"/>
  <c r="H70" i="4"/>
  <c r="F61" i="4"/>
  <c r="F60" i="4"/>
  <c r="H60" i="4"/>
  <c r="H98" i="4"/>
  <c r="H89" i="4"/>
  <c r="H84" i="4"/>
  <c r="F86" i="4"/>
  <c r="F85" i="4"/>
  <c r="H80" i="4"/>
  <c r="H78" i="4"/>
  <c r="H77" i="4"/>
  <c r="F79" i="4"/>
  <c r="F78" i="4"/>
  <c r="H82" i="4"/>
  <c r="H19" i="4"/>
  <c r="H15" i="4"/>
  <c r="F18" i="4"/>
  <c r="H23" i="4"/>
  <c r="H20" i="4"/>
  <c r="F22" i="4"/>
  <c r="F21" i="4"/>
  <c r="F23" i="4"/>
  <c r="F20" i="4"/>
  <c r="F45" i="4"/>
  <c r="F44" i="4"/>
  <c r="H44" i="4"/>
  <c r="F43" i="4"/>
  <c r="F42" i="4"/>
  <c r="H42" i="4"/>
  <c r="F41" i="4"/>
  <c r="F40" i="4"/>
  <c r="H40" i="4"/>
  <c r="F39" i="4"/>
  <c r="F38" i="4"/>
  <c r="H38" i="4"/>
  <c r="F35" i="4"/>
  <c r="F34" i="4"/>
  <c r="F37" i="4"/>
  <c r="F36" i="4"/>
  <c r="H36" i="4"/>
  <c r="H34" i="4"/>
  <c r="F32" i="4"/>
  <c r="F33" i="4"/>
  <c r="F30" i="4"/>
  <c r="F31" i="4"/>
  <c r="H33" i="4"/>
  <c r="H30" i="4"/>
  <c r="H29" i="4"/>
  <c r="H24" i="4"/>
  <c r="F26" i="4"/>
  <c r="F27" i="4"/>
  <c r="F28" i="4"/>
  <c r="F25" i="4"/>
  <c r="F29" i="4"/>
  <c r="F24" i="4"/>
  <c r="F59" i="4"/>
  <c r="F58" i="4"/>
  <c r="F129" i="4"/>
  <c r="F128" i="4"/>
  <c r="F127" i="4"/>
  <c r="G58" i="4"/>
  <c r="H52" i="4"/>
  <c r="F99" i="4"/>
  <c r="F142" i="4"/>
  <c r="G142" i="4"/>
  <c r="H142" i="4"/>
  <c r="G98" i="4"/>
  <c r="G94" i="4"/>
  <c r="H94" i="4"/>
  <c r="F73" i="4"/>
  <c r="H72" i="4"/>
  <c r="G135" i="4"/>
  <c r="F81" i="4"/>
  <c r="F109" i="4"/>
  <c r="F93" i="4"/>
  <c r="F91" i="4"/>
  <c r="F92" i="4"/>
  <c r="H91" i="4"/>
  <c r="F88" i="4"/>
  <c r="F87" i="4"/>
  <c r="H87" i="4"/>
  <c r="F90" i="4"/>
  <c r="F89" i="4"/>
  <c r="F83" i="4"/>
  <c r="F82" i="4"/>
  <c r="F17" i="4"/>
  <c r="F16" i="4"/>
  <c r="F19" i="4"/>
  <c r="F100" i="4"/>
  <c r="F98" i="4"/>
  <c r="F143" i="4"/>
  <c r="F141" i="4"/>
  <c r="F97" i="4"/>
  <c r="F95" i="4"/>
  <c r="F126" i="4"/>
  <c r="F125" i="4"/>
  <c r="F124" i="4"/>
  <c r="F94" i="4"/>
  <c r="F53" i="4"/>
  <c r="F52" i="4"/>
  <c r="G139" i="4"/>
  <c r="H139" i="4"/>
  <c r="G96" i="4"/>
  <c r="G77" i="4"/>
  <c r="F96" i="4"/>
  <c r="F140" i="4"/>
  <c r="F139" i="4"/>
  <c r="F68" i="4"/>
  <c r="F134" i="4"/>
  <c r="F133" i="4"/>
  <c r="F72" i="4"/>
  <c r="F84" i="4"/>
  <c r="F50" i="4"/>
  <c r="H126" i="4"/>
  <c r="H125" i="4"/>
  <c r="H124" i="4"/>
  <c r="H108" i="4"/>
  <c r="H107" i="4"/>
  <c r="H106" i="4"/>
  <c r="F57" i="4"/>
  <c r="H46" i="4"/>
  <c r="F56" i="4"/>
  <c r="H14" i="4"/>
  <c r="H12" i="4"/>
  <c r="H101" i="4"/>
  <c r="H146" i="4"/>
  <c r="G144" i="4"/>
  <c r="G146" i="4"/>
  <c r="H144" i="4"/>
  <c r="F15" i="4"/>
  <c r="F14" i="4"/>
  <c r="F12" i="4"/>
  <c r="F101" i="4"/>
  <c r="F108" i="4"/>
  <c r="F107" i="4"/>
  <c r="F106" i="4"/>
  <c r="F120" i="4"/>
  <c r="F119" i="4"/>
  <c r="F118" i="4"/>
  <c r="F136" i="4"/>
  <c r="F135" i="4"/>
  <c r="F130" i="4"/>
  <c r="F112" i="4"/>
  <c r="F111" i="4"/>
  <c r="F110" i="4"/>
  <c r="F80" i="4"/>
  <c r="F77" i="4"/>
  <c r="F144" i="4"/>
  <c r="F146" i="4"/>
</calcChain>
</file>

<file path=xl/sharedStrings.xml><?xml version="1.0" encoding="utf-8"?>
<sst xmlns="http://schemas.openxmlformats.org/spreadsheetml/2006/main" count="230" uniqueCount="99">
  <si>
    <t>terminy ich dokonania wraz z planem finansowym</t>
  </si>
  <si>
    <t>w złotych</t>
  </si>
  <si>
    <t>Lp</t>
  </si>
  <si>
    <t>Dział</t>
  </si>
  <si>
    <t>Rozdział</t>
  </si>
  <si>
    <t xml:space="preserve">§ </t>
  </si>
  <si>
    <t>Wyszczególnienie</t>
  </si>
  <si>
    <t>Termin realizacji</t>
  </si>
  <si>
    <t>OGÓŁEM</t>
  </si>
  <si>
    <t>I</t>
  </si>
  <si>
    <t>Razem</t>
  </si>
  <si>
    <t>Zadanie</t>
  </si>
  <si>
    <t>Wydatki inwestycyjne jednostek budżetowych</t>
  </si>
  <si>
    <t>Zakup usług pozostałych</t>
  </si>
  <si>
    <t>II</t>
  </si>
  <si>
    <t>Ograniczenie emisji spalin poprzez rozbudowę sieci dróg rowerowych znajdujących się w koncepcji rozwoju systemu transportu Bydgosko-Toruńskiego Obszaru Funkcjonalnego dla: Części nr 3 - Toruń - Mała Nieszawka - Wielka Nieszawka - Cierpice w ciągu drogi wojewódzkiej nr 273, Działanie 3.4</t>
  </si>
  <si>
    <t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 649, 554 - RPO 2014-2020, Działanie 3.5.2</t>
  </si>
  <si>
    <t>Młyn Kultury - Przebudowa, rozbudowa i zmiana sposobu użytkowania budynku magazynowego przy ul. Kościuszki 77 w Toruniu - na budynek o funkcji użyteczności publicznej - POIŚ, Działanie 8.1</t>
  </si>
  <si>
    <t>w tym:</t>
  </si>
  <si>
    <t>Wydatki ogółem</t>
  </si>
  <si>
    <t xml:space="preserve">bieżące </t>
  </si>
  <si>
    <t>majątkowe</t>
  </si>
  <si>
    <t>6a</t>
  </si>
  <si>
    <t>6b</t>
  </si>
  <si>
    <t xml:space="preserve">                                                                                                                                                                         Załącznik do uchwały</t>
  </si>
  <si>
    <t>w tym plan finansowy wg klasyfikacji budżetowej</t>
  </si>
  <si>
    <t>Transport i łączność</t>
  </si>
  <si>
    <t>Ochrona zdrowia</t>
  </si>
  <si>
    <t>Edukacyjna opieka wychowawcza</t>
  </si>
  <si>
    <t>Specjalne ośrodki szkolno-wychowawcze</t>
  </si>
  <si>
    <t>Kultura i ochrona dziedzictwa narodowego</t>
  </si>
  <si>
    <t>Teatry</t>
  </si>
  <si>
    <t>Ochrona zabytków i opieka nad zabytkami</t>
  </si>
  <si>
    <t>Zadania własne Województwa realizowane przy wsparciu środkami pochodzącymi z budżetu Unii Europejskiej i innych źródeł zagranicznych (wkład ze środków własnych województwa)</t>
  </si>
  <si>
    <t>Zadania własne Województwa realizowane bez udziału środków unijnych</t>
  </si>
  <si>
    <t>5a</t>
  </si>
  <si>
    <t>5b</t>
  </si>
  <si>
    <t>Drogi publiczne wojewódzkie</t>
  </si>
  <si>
    <t>Pozostała działalność</t>
  </si>
  <si>
    <t>Rozbudowa drogi wojewódzkiej Nr 548 Stolno-Wąbrzeźno od km 0+005 do km 29+619 z wyłączeniem węzła autostradowego w m. Lisewo od km 14+144 do km 15+146</t>
  </si>
  <si>
    <t>Budowa obwodnicy Więcborka - opracowanie studium techniczno-ekonomiczno-środowiskowego</t>
  </si>
  <si>
    <t>Zamówienie powtarzające się do zamówienia podstawowego pn. "Opracowanie dokumentacji projektowej dla rozbudowy drogi wojewódzkiej nr 244 Kamieniec-Strzelce Dolne, m. Żołędowo, ul. Jastrzębia od km 30+068 do km 33+342, dł. 3,274 km</t>
  </si>
  <si>
    <t>Przebudowa drogi wojewódzkiej Nr 249 wraz z uruchomieniem przeprawy promowej przez Wisłę na wysokości Solca Kujawskiego i Czarnowa</t>
  </si>
  <si>
    <t>Opracowanie dokumentacji projektowej przebudowy mostu w ciągu drogi wojewódzkiej nr 244 w km 18+989 w m. Zdroje</t>
  </si>
  <si>
    <t>Domy i ośrodki kultury, świetlice i kluby</t>
  </si>
  <si>
    <t>Filharmonie, orkiestry, chóry i kapele</t>
  </si>
  <si>
    <t>Rozbudowa i remont Filharmonii Pomorskiej w Bydgoszczy - przygotowanie dokumentacji</t>
  </si>
  <si>
    <t>Przebudowa drogi wojewódzkiej Nr 249 wraz z uruchomieniem przeprawy promowej przez Wisłę na wysokości Solca Kujawskiego i Czarnowa - RPO 2014-2020, Działanie 5.1</t>
  </si>
  <si>
    <t>Przebudowa i remont konserwatorski budynku Pałacu Dąmbskich w Toruniu</t>
  </si>
  <si>
    <t>Artyści w zawodzie - modernizacja warsztatów kształcenia zawodowego w KPSOSW im. J. Korczaka w Toruniu - RPO 2014-2020, Poddziałanie 6.3.2</t>
  </si>
  <si>
    <t>Dotacja celowa z budżetu na finansowanie lub dofinansowanie kosztów realizacji inwestycji i zakupów inwestycyjnych innych jednostek sektora finansów publicznych</t>
  </si>
  <si>
    <t>Dotacja celowa z budżetu na finansowanie lub dofinansowanie prac remontowych i konserwatorskich obiektów zabytkowych przekazane jednostkom niezaliczanym do sektora finansów publicznych</t>
  </si>
  <si>
    <t>Wykaz wydatków niewygasających z upływem 2022 r.</t>
  </si>
  <si>
    <t>31 maja 2023 r.</t>
  </si>
  <si>
    <t>Przebudowa i nadbudowa budynku B Wojewódzkiego Szpitala Obserwacyjno-Zakaźnego przy ul. Floriana 12 w Bydgoszczy</t>
  </si>
  <si>
    <t>Aktualizacja "Planu gospodarki odpadami województwa kujawsko-pomorskiego"</t>
  </si>
  <si>
    <t>Odnowa nawierzchni drogi wojewódzkiej Nr 241 Tuchola-Rogoźno odc. Sępólno-Grochowiec, od km 28+610 do km 29+610 dł. 1,000 km, odc. I od km 28+610 do km 29+110 dł. 0,500 km</t>
  </si>
  <si>
    <t>Odnowa nawierzchni drogi wojewódzkiej Nr 241 Tuchola-Rogoźno odc. Sępólno-Grochowiec od km 28+610 do km 29+610, dł. 1,000 km, odc II od km 29+110 do km 29+610, dł. 0,500 km</t>
  </si>
  <si>
    <t>Przebudowa wraz z rozbudową drogi wojewódzkiej Nr 270 Brześć Kujawski-Izbica Kujawska-Koło od km 0+000 do km 29+023. Etap I od km 1+100 do km 7+762</t>
  </si>
  <si>
    <t>Przebudowa drogi wojewódzkiej Nr 265 Brześć Kujawski-Kowal-Gostynin na odcinku Kowal-granica województwa od km 19+117 do km 34+025</t>
  </si>
  <si>
    <t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551,649,554</t>
  </si>
  <si>
    <t>Ograniczenie emisji spalin poprzez rozbudowę sieci dróg rowerowych znajdujących się w koncepcji rozwoju systemu transportu Bydgosko-Toruńskiego Obszaru Funkcjonalnego dla: Części nr 2 - Złotoria - Nowa Wieś - Lubicz Górny w ciągu drogi wojewódzkiej nr 657</t>
  </si>
  <si>
    <t>Przebudowa drogi wojewódzkiej nr 544 polegająca na odnowie nawierzchni od km 2+100 do km 20+436 z wyłączeniem odcinków: od km 3+395 do km 3+527, dł. 0,132 km; od km 10+337 do km 10+357, dł. 0,020 km; od km 18+730 do km 19+100, dł. 0,370 km; od km 19+535 do km 19+570, dł. 0,035 km wraz z przebudową przepustu w ciągu drogi wojewódzkiej nr 544 w km 10+342 w m. Łaszewo</t>
  </si>
  <si>
    <t>Przebudowa drogi wojewódzkiej Nr 251 od km 45+145 do km 46+800 odc. Młodocin-Pturek wraz z przebudową przepustu w km 46+216</t>
  </si>
  <si>
    <t>Budowa wiat magazynowych</t>
  </si>
  <si>
    <t>Wsparcie opieki nad zabytkami Województwa Kujawsko-Pomorskiego w 2022 roku - 
RPO 2014-2020, Działanie 4.4</t>
  </si>
  <si>
    <t>Odnowa nawierzchni drogi wojewódzkiej Nr 551 Strzyżawa-Wąbrzeźno odc. Pluskowęsy-Dźwierzno od km 37+960 do km 44+360 dł. 6,400 km</t>
  </si>
  <si>
    <t>Budowa obwodnicy miasta Golubia-Dobrzynia, w tym opracowanie Studium Techniczno-Ekonomiczno-Środowiskowego wraz z dokumentacją projektową</t>
  </si>
  <si>
    <t>Odnowa nawierzchni drogi wojewódzkiej Nr 241 Tuchola-Rogoźno odc. Brzuchowo-Wieszczyce, od km 8+950 do km 10+800 dł. 1,850 km</t>
  </si>
  <si>
    <t>Ograniczenie emisji spalin poprzez rozbudowę sieci dróg rowerowych znajdujących się w koncepcji rozwoju systemu transportu Bydgosko-Toruńskiego Obszaru Funkcjonalnego dla: Części nr 2 - Złotoria - Nowa Wieś - Lubicz Górny w ciągu drogi wojewódzkiej nr 657 - RPO 2014-2020,Działanie 3.4</t>
  </si>
  <si>
    <t>Przebudowa wraz z rozbudową drogi wojewódzkiej Nr 563 Rypin-Żuromin-Mława od km 2+475 do km 16+656. Etap II - Przebudowa drogi wojewódzkiej Nr 563 na odcinku Stępowo-granica województwa od km 10+100 do km 16+656 - RPO 2014-2020, Działanie 5.1</t>
  </si>
  <si>
    <t>Rozbudowa drogi wojewódzkiej Nr 548 Stolno-Wąbrzeźno od km 0+005 do km 29+619 z wyłączeniem węzła autostradowego w m. Lisewo od km 14+144 do km 15+146 - RPO 2014-2020, Działanie 5.1</t>
  </si>
  <si>
    <t>Aktualizacja dokumentacji projektowej dla zadania pn. "Rozbudowa i dostosowanie budynku Wojewódzkiej Biblioteki Publicznej-Książnicy Kopernikańskiej w Toruniu do nowych funkcji użytkowych</t>
  </si>
  <si>
    <t>Zakup wyposażenia-Wojewódzka i Miejska Biblioteka Publiczna im. dr W. Bełzy w Bydgoszczy</t>
  </si>
  <si>
    <t>Modernizacja kurtyny przeciwpożarowej w Operze Nova w Bydgoszczy</t>
  </si>
  <si>
    <t>Odbudowa (złożenie) obiektu - tzw. "Domu Heleny Grossówny" w nowej lokalizacji, remont obiektu oraz jego wyposażenie celem przystosowania go do nowej funkcji</t>
  </si>
  <si>
    <t>Rozbudowa Opery Nova w Bydgoszczy o IV krąg</t>
  </si>
  <si>
    <t>Rozbudowa Kujawskiego Centrum Muzyki w miejscowości Wieniec koło Włocławka</t>
  </si>
  <si>
    <t>BP w Toruniu - remont</t>
  </si>
  <si>
    <t>MSCKZiU w Toruniu - remont budynku Centrum</t>
  </si>
  <si>
    <t>Kultura w zasięgu 2.0 - wkład własny wojewódzkich jednostek organizacyjnych</t>
  </si>
  <si>
    <t>Przygotowanie dokumentacji na potrzeby realizacji projektów w ramach RPO WKP</t>
  </si>
  <si>
    <t>Zakup usług remontowo-konserwatorskich dotyczących obiektów zabytkowych będących w użytkowaniu jednostek budżetowych</t>
  </si>
  <si>
    <t>Informatyka</t>
  </si>
  <si>
    <t>Oświata i wychowanie</t>
  </si>
  <si>
    <t>Szkoły policealne</t>
  </si>
  <si>
    <t>Biblioteki pedagogiczne</t>
  </si>
  <si>
    <t>Szpitale ogólne</t>
  </si>
  <si>
    <t>Gospodarka komunalna i ochrona środowiska</t>
  </si>
  <si>
    <t>Biblioteki</t>
  </si>
  <si>
    <t>Pozostałe zadania w zakresie polityki społecznej</t>
  </si>
  <si>
    <t>Rozbudowa i modernizacja budynku K-PSOSW im. J. Korczaka w Toruniu - roboty dodatkowe</t>
  </si>
  <si>
    <t>Przebudowa drogi wojewódzkiej nr 265 Brześć Kujawski-Kowal-Gostynin na odcinku Kowal - granica województwa od km 19+117 do km 34+025 - RPO 2014-2020, Działanie 5.1</t>
  </si>
  <si>
    <t xml:space="preserve">                                                                                                                                                                         Nr         /      /22   Sejmiku </t>
  </si>
  <si>
    <t xml:space="preserve">                                                                                                                                                                         Województwa z dnia    .12.2022 r. </t>
  </si>
  <si>
    <r>
      <t xml:space="preserve">Modernizacja dróg wojewódzkich, grupa I Kujawsko-pomorskiego planu spójności komunikacji drogowej i kolejowej 2014-2020
</t>
    </r>
    <r>
      <rPr>
        <sz val="11"/>
        <color indexed="8"/>
        <rFont val="Calibri"/>
        <family val="2"/>
        <charset val="238"/>
      </rPr>
      <t>w tym na:</t>
    </r>
  </si>
  <si>
    <r>
      <t xml:space="preserve">Modernizacja dróg 
</t>
    </r>
    <r>
      <rPr>
        <sz val="11"/>
        <color indexed="8"/>
        <rFont val="Calibri"/>
        <family val="2"/>
        <charset val="238"/>
      </rPr>
      <t>w tym na:</t>
    </r>
  </si>
  <si>
    <r>
      <t xml:space="preserve">Roboty dodatkowe i uzupełniające związane z realizacją inwestycji drogowych w ramach grupy I RPO
</t>
    </r>
    <r>
      <rPr>
        <sz val="11"/>
        <color indexed="8"/>
        <rFont val="Calibri"/>
        <family val="2"/>
        <charset val="238"/>
      </rPr>
      <t>w tym na:</t>
    </r>
  </si>
  <si>
    <r>
      <t xml:space="preserve">Roboty dodatkowe i uzupełniające oraz waloryzacja kosztów inwestycji - ścieżki rowerowe
</t>
    </r>
    <r>
      <rPr>
        <sz val="11"/>
        <color indexed="8"/>
        <rFont val="Calibri"/>
        <family val="2"/>
        <charset val="238"/>
      </rPr>
      <t>w tym na: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</si>
</sst>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i/>
      <sz val="10"/>
      <color indexed="8"/>
      <name val="Calibri"/>
      <family val="2"/>
      <charset val="238"/>
      <scheme val="minor"/>
    </font>
    <font>
      <b/>
      <sz val="13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3" fontId="3" fillId="0" borderId="0" xfId="0" applyNumberFormat="1" applyFont="1" applyFill="1" applyProtection="1"/>
    <xf numFmtId="0" fontId="4" fillId="0" borderId="0" xfId="0" applyFont="1" applyFill="1" applyProtection="1"/>
    <xf numFmtId="0" fontId="5" fillId="0" borderId="0" xfId="0" applyFont="1" applyFill="1" applyProtection="1"/>
    <xf numFmtId="0" fontId="6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0" fontId="7" fillId="0" borderId="2" xfId="0" applyFont="1" applyFill="1" applyBorder="1" applyAlignment="1" applyProtection="1">
      <alignment horizontal="center"/>
    </xf>
    <xf numFmtId="0" fontId="7" fillId="0" borderId="3" xfId="0" applyFont="1" applyFill="1" applyBorder="1" applyAlignment="1" applyProtection="1">
      <alignment horizontal="center"/>
    </xf>
    <xf numFmtId="0" fontId="7" fillId="0" borderId="4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center"/>
    </xf>
    <xf numFmtId="4" fontId="8" fillId="0" borderId="1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vertical="center" wrapText="1"/>
    </xf>
    <xf numFmtId="4" fontId="9" fillId="0" borderId="1" xfId="0" applyNumberFormat="1" applyFont="1" applyFill="1" applyBorder="1" applyAlignment="1" applyProtection="1">
      <alignment vertical="center"/>
    </xf>
    <xf numFmtId="0" fontId="9" fillId="0" borderId="1" xfId="0" applyFont="1" applyFill="1" applyBorder="1" applyAlignment="1" applyProtection="1">
      <alignment horizontal="right" vertical="center"/>
    </xf>
    <xf numFmtId="4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horizontal="center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8" xfId="0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</xf>
    <xf numFmtId="4" fontId="10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1" fillId="0" borderId="18" xfId="0" applyFont="1" applyFill="1" applyBorder="1" applyProtection="1"/>
    <xf numFmtId="0" fontId="11" fillId="0" borderId="18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wrapText="1"/>
    </xf>
    <xf numFmtId="4" fontId="11" fillId="0" borderId="1" xfId="0" applyNumberFormat="1" applyFont="1" applyFill="1" applyBorder="1" applyProtection="1"/>
    <xf numFmtId="0" fontId="11" fillId="0" borderId="1" xfId="0" applyFont="1" applyFill="1" applyBorder="1" applyAlignment="1" applyProtection="1">
      <alignment horizontal="right"/>
    </xf>
    <xf numFmtId="0" fontId="11" fillId="0" borderId="0" xfId="0" applyFont="1" applyFill="1" applyProtection="1"/>
    <xf numFmtId="0" fontId="9" fillId="0" borderId="19" xfId="0" applyFont="1" applyFill="1" applyBorder="1" applyAlignment="1" applyProtection="1">
      <alignment vertical="center" wrapText="1"/>
    </xf>
    <xf numFmtId="4" fontId="9" fillId="0" borderId="20" xfId="0" applyNumberFormat="1" applyFont="1" applyFill="1" applyBorder="1" applyAlignment="1" applyProtection="1">
      <alignment vertical="center"/>
    </xf>
    <xf numFmtId="0" fontId="10" fillId="0" borderId="19" xfId="0" applyFont="1" applyFill="1" applyBorder="1" applyAlignment="1" applyProtection="1">
      <alignment vertical="center" wrapText="1"/>
    </xf>
    <xf numFmtId="4" fontId="10" fillId="0" borderId="20" xfId="0" applyNumberFormat="1" applyFont="1" applyFill="1" applyBorder="1" applyAlignment="1" applyProtection="1">
      <alignment vertical="center"/>
    </xf>
    <xf numFmtId="0" fontId="10" fillId="0" borderId="20" xfId="0" applyFont="1" applyFill="1" applyBorder="1" applyAlignment="1" applyProtection="1">
      <alignment horizontal="right" vertical="center"/>
    </xf>
    <xf numFmtId="0" fontId="10" fillId="0" borderId="21" xfId="0" applyFont="1" applyFill="1" applyBorder="1" applyAlignment="1" applyProtection="1">
      <alignment vertical="center" wrapText="1"/>
    </xf>
    <xf numFmtId="4" fontId="10" fillId="0" borderId="22" xfId="0" applyNumberFormat="1" applyFont="1" applyFill="1" applyBorder="1" applyAlignment="1" applyProtection="1">
      <alignment vertical="center"/>
    </xf>
    <xf numFmtId="0" fontId="10" fillId="0" borderId="22" xfId="0" applyFont="1" applyFill="1" applyBorder="1" applyAlignment="1" applyProtection="1">
      <alignment horizontal="right" vertical="center"/>
    </xf>
    <xf numFmtId="0" fontId="11" fillId="0" borderId="23" xfId="0" applyFont="1" applyFill="1" applyBorder="1" applyProtection="1"/>
    <xf numFmtId="0" fontId="11" fillId="0" borderId="23" xfId="0" applyFont="1" applyFill="1" applyBorder="1" applyAlignment="1" applyProtection="1">
      <alignment horizontal="center"/>
    </xf>
    <xf numFmtId="0" fontId="11" fillId="0" borderId="23" xfId="0" applyFont="1" applyFill="1" applyBorder="1" applyAlignment="1" applyProtection="1">
      <alignment wrapText="1"/>
    </xf>
    <xf numFmtId="4" fontId="11" fillId="0" borderId="23" xfId="0" applyNumberFormat="1" applyFont="1" applyFill="1" applyBorder="1" applyProtection="1"/>
    <xf numFmtId="0" fontId="11" fillId="0" borderId="23" xfId="0" applyFont="1" applyFill="1" applyBorder="1" applyAlignment="1" applyProtection="1">
      <alignment horizontal="right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4" fontId="9" fillId="0" borderId="26" xfId="0" applyNumberFormat="1" applyFont="1" applyFill="1" applyBorder="1" applyAlignment="1" applyProtection="1">
      <alignment vertical="center"/>
    </xf>
    <xf numFmtId="0" fontId="11" fillId="0" borderId="27" xfId="0" applyFont="1" applyFill="1" applyBorder="1" applyAlignment="1" applyProtection="1">
      <alignment wrapText="1"/>
    </xf>
    <xf numFmtId="4" fontId="11" fillId="0" borderId="28" xfId="0" applyNumberFormat="1" applyFont="1" applyFill="1" applyBorder="1" applyProtection="1"/>
    <xf numFmtId="0" fontId="11" fillId="0" borderId="28" xfId="0" applyFont="1" applyFill="1" applyBorder="1" applyAlignment="1" applyProtection="1">
      <alignment horizontal="right"/>
    </xf>
    <xf numFmtId="0" fontId="11" fillId="0" borderId="29" xfId="0" applyFont="1" applyFill="1" applyBorder="1" applyProtection="1"/>
    <xf numFmtId="0" fontId="9" fillId="0" borderId="30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wrapText="1"/>
    </xf>
    <xf numFmtId="4" fontId="9" fillId="0" borderId="1" xfId="0" applyNumberFormat="1" applyFont="1" applyFill="1" applyBorder="1" applyProtection="1"/>
    <xf numFmtId="0" fontId="9" fillId="0" borderId="0" xfId="0" applyFont="1" applyFill="1" applyProtection="1"/>
    <xf numFmtId="0" fontId="11" fillId="0" borderId="31" xfId="0" applyFont="1" applyFill="1" applyBorder="1" applyAlignment="1" applyProtection="1">
      <alignment horizontal="center" vertical="center"/>
    </xf>
    <xf numFmtId="0" fontId="11" fillId="0" borderId="20" xfId="0" applyFont="1" applyFill="1" applyBorder="1" applyAlignment="1" applyProtection="1">
      <alignment vertical="center"/>
    </xf>
    <xf numFmtId="0" fontId="11" fillId="0" borderId="20" xfId="0" applyFont="1" applyFill="1" applyBorder="1" applyAlignment="1" applyProtection="1">
      <alignment horizontal="center"/>
    </xf>
    <xf numFmtId="0" fontId="11" fillId="0" borderId="32" xfId="0" applyFont="1" applyFill="1" applyBorder="1" applyAlignment="1" applyProtection="1">
      <alignment wrapText="1"/>
    </xf>
    <xf numFmtId="4" fontId="11" fillId="0" borderId="8" xfId="0" applyNumberFormat="1" applyFont="1" applyFill="1" applyBorder="1" applyProtection="1"/>
    <xf numFmtId="0" fontId="11" fillId="0" borderId="30" xfId="0" applyFont="1" applyFill="1" applyBorder="1" applyAlignment="1" applyProtection="1">
      <alignment horizontal="right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 applyProtection="1">
      <alignment vertical="center"/>
    </xf>
    <xf numFmtId="0" fontId="11" fillId="0" borderId="35" xfId="0" applyFont="1" applyFill="1" applyBorder="1" applyAlignment="1" applyProtection="1">
      <alignment vertical="center"/>
    </xf>
    <xf numFmtId="0" fontId="11" fillId="0" borderId="8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wrapText="1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6" xfId="0" applyFont="1" applyFill="1" applyBorder="1" applyAlignment="1" applyProtection="1">
      <alignment vertical="center" wrapText="1"/>
    </xf>
    <xf numFmtId="4" fontId="9" fillId="0" borderId="30" xfId="0" applyNumberFormat="1" applyFont="1" applyFill="1" applyBorder="1" applyAlignment="1" applyProtection="1">
      <alignment vertical="center"/>
    </xf>
    <xf numFmtId="0" fontId="11" fillId="0" borderId="1" xfId="0" applyFont="1" applyFill="1" applyBorder="1" applyAlignment="1" applyProtection="1">
      <alignment horizontal="center"/>
    </xf>
    <xf numFmtId="0" fontId="9" fillId="0" borderId="30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right" vertical="center"/>
    </xf>
    <xf numFmtId="0" fontId="11" fillId="0" borderId="1" xfId="0" applyFont="1" applyFill="1" applyBorder="1" applyProtection="1"/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/>
    </xf>
    <xf numFmtId="0" fontId="11" fillId="0" borderId="2" xfId="0" applyFont="1" applyFill="1" applyBorder="1" applyProtection="1"/>
    <xf numFmtId="4" fontId="11" fillId="0" borderId="2" xfId="0" applyNumberFormat="1" applyFont="1" applyFill="1" applyBorder="1" applyProtection="1"/>
    <xf numFmtId="0" fontId="9" fillId="0" borderId="9" xfId="0" applyFont="1" applyFill="1" applyBorder="1" applyAlignment="1" applyProtection="1">
      <alignment vertical="center" wrapText="1"/>
    </xf>
    <xf numFmtId="4" fontId="9" fillId="0" borderId="9" xfId="0" applyNumberFormat="1" applyFont="1" applyFill="1" applyBorder="1" applyAlignment="1" applyProtection="1">
      <alignment vertical="center"/>
    </xf>
    <xf numFmtId="4" fontId="9" fillId="0" borderId="0" xfId="0" applyNumberFormat="1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vertical="center" wrapText="1"/>
    </xf>
    <xf numFmtId="4" fontId="11" fillId="0" borderId="23" xfId="0" applyNumberFormat="1" applyFont="1" applyFill="1" applyBorder="1" applyAlignment="1" applyProtection="1">
      <alignment vertical="center"/>
    </xf>
    <xf numFmtId="0" fontId="11" fillId="0" borderId="23" xfId="0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8" fillId="0" borderId="30" xfId="0" applyFont="1" applyFill="1" applyBorder="1" applyAlignment="1" applyProtection="1">
      <alignment vertical="center"/>
    </xf>
    <xf numFmtId="4" fontId="8" fillId="0" borderId="30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/>
    </xf>
    <xf numFmtId="0" fontId="7" fillId="0" borderId="28" xfId="0" applyFont="1" applyFill="1" applyBorder="1" applyAlignment="1" applyProtection="1">
      <alignment horizontal="center"/>
    </xf>
    <xf numFmtId="0" fontId="5" fillId="0" borderId="14" xfId="0" applyFont="1" applyFill="1" applyBorder="1" applyProtection="1"/>
    <xf numFmtId="0" fontId="12" fillId="0" borderId="23" xfId="0" applyFont="1" applyFill="1" applyBorder="1" applyAlignment="1" applyProtection="1">
      <alignment horizontal="center"/>
    </xf>
    <xf numFmtId="0" fontId="5" fillId="0" borderId="23" xfId="0" applyFont="1" applyFill="1" applyBorder="1" applyProtection="1"/>
    <xf numFmtId="4" fontId="5" fillId="0" borderId="23" xfId="0" applyNumberFormat="1" applyFont="1" applyFill="1" applyBorder="1" applyProtection="1"/>
    <xf numFmtId="0" fontId="5" fillId="0" borderId="13" xfId="0" applyFont="1" applyFill="1" applyBorder="1" applyProtection="1"/>
    <xf numFmtId="0" fontId="11" fillId="0" borderId="14" xfId="0" applyFont="1" applyFill="1" applyBorder="1" applyProtection="1"/>
    <xf numFmtId="0" fontId="11" fillId="0" borderId="13" xfId="0" applyFont="1" applyFill="1" applyBorder="1" applyAlignment="1" applyProtection="1">
      <alignment horizontal="right"/>
    </xf>
    <xf numFmtId="0" fontId="4" fillId="0" borderId="14" xfId="0" applyFont="1" applyFill="1" applyBorder="1" applyProtection="1"/>
    <xf numFmtId="0" fontId="4" fillId="0" borderId="13" xfId="0" applyFont="1" applyFill="1" applyBorder="1" applyProtection="1"/>
    <xf numFmtId="0" fontId="11" fillId="0" borderId="14" xfId="0" applyFont="1" applyFill="1" applyBorder="1" applyAlignment="1" applyProtection="1">
      <alignment horizontal="center"/>
    </xf>
    <xf numFmtId="0" fontId="11" fillId="0" borderId="13" xfId="0" applyFont="1" applyFill="1" applyBorder="1" applyAlignment="1" applyProtection="1">
      <alignment horizontal="right" vertical="center"/>
    </xf>
    <xf numFmtId="0" fontId="8" fillId="0" borderId="14" xfId="0" applyFont="1" applyFill="1" applyBorder="1" applyAlignment="1" applyProtection="1">
      <alignment vertical="center"/>
    </xf>
    <xf numFmtId="4" fontId="8" fillId="0" borderId="13" xfId="0" applyNumberFormat="1" applyFont="1" applyFill="1" applyBorder="1" applyAlignment="1" applyProtection="1">
      <alignment vertical="center"/>
    </xf>
    <xf numFmtId="4" fontId="4" fillId="0" borderId="0" xfId="0" applyNumberFormat="1" applyFont="1" applyFill="1" applyProtection="1"/>
    <xf numFmtId="0" fontId="2" fillId="0" borderId="0" xfId="0" applyFont="1" applyFill="1" applyAlignment="1" applyProtection="1">
      <alignment horizontal="center"/>
    </xf>
    <xf numFmtId="0" fontId="11" fillId="0" borderId="23" xfId="0" applyFont="1" applyFill="1" applyBorder="1" applyAlignment="1" applyProtection="1">
      <alignment horizontal="center" vertical="center"/>
    </xf>
    <xf numFmtId="0" fontId="10" fillId="0" borderId="31" xfId="0" applyFont="1" applyFill="1" applyBorder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/>
    </xf>
    <xf numFmtId="0" fontId="8" fillId="0" borderId="28" xfId="0" applyFont="1" applyFill="1" applyBorder="1" applyAlignment="1" applyProtection="1">
      <alignment vertical="center"/>
    </xf>
    <xf numFmtId="4" fontId="8" fillId="0" borderId="28" xfId="0" applyNumberFormat="1" applyFont="1" applyFill="1" applyBorder="1" applyAlignment="1" applyProtection="1">
      <alignment vertical="center"/>
    </xf>
    <xf numFmtId="4" fontId="8" fillId="0" borderId="35" xfId="0" applyNumberFormat="1" applyFont="1" applyFill="1" applyBorder="1" applyAlignment="1" applyProtection="1">
      <alignment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center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5" fillId="0" borderId="38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9" fillId="0" borderId="36" xfId="0" applyFont="1" applyFill="1" applyBorder="1" applyAlignment="1" applyProtection="1">
      <alignment horizontal="center" vertical="center"/>
    </xf>
    <xf numFmtId="0" fontId="9" fillId="0" borderId="3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/>
    </xf>
    <xf numFmtId="0" fontId="11" fillId="0" borderId="23" xfId="0" applyFont="1" applyFill="1" applyBorder="1" applyAlignment="1" applyProtection="1">
      <alignment horizontal="center" vertical="center"/>
    </xf>
    <xf numFmtId="0" fontId="11" fillId="0" borderId="37" xfId="0" applyFont="1" applyFill="1" applyBorder="1" applyAlignment="1" applyProtection="1">
      <alignment horizontal="center"/>
    </xf>
    <xf numFmtId="0" fontId="11" fillId="0" borderId="18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9"/>
  <sheetViews>
    <sheetView tabSelected="1" view="pageBreakPreview" zoomScaleNormal="100" zoomScaleSheetLayoutView="100" workbookViewId="0">
      <selection activeCell="F149" sqref="F149:H149"/>
    </sheetView>
  </sheetViews>
  <sheetFormatPr defaultRowHeight="15.75"/>
  <cols>
    <col min="1" max="1" width="3.625" style="4" customWidth="1"/>
    <col min="2" max="2" width="5.75" style="4" customWidth="1"/>
    <col min="3" max="3" width="7.75" style="4" customWidth="1"/>
    <col min="4" max="4" width="6.625" style="4" customWidth="1"/>
    <col min="5" max="5" width="41.875" style="4" customWidth="1"/>
    <col min="6" max="6" width="13.75" style="4" customWidth="1"/>
    <col min="7" max="7" width="13.5" style="4" customWidth="1"/>
    <col min="8" max="8" width="13.75" style="4" customWidth="1"/>
    <col min="9" max="9" width="14.25" style="4" customWidth="1"/>
    <col min="10" max="10" width="11.125" style="4" customWidth="1"/>
    <col min="11" max="16384" width="9" style="4"/>
  </cols>
  <sheetData>
    <row r="1" spans="1:10" s="1" customFormat="1" ht="14.25" customHeight="1">
      <c r="E1" s="142" t="s">
        <v>24</v>
      </c>
      <c r="F1" s="142"/>
      <c r="G1" s="142"/>
      <c r="H1" s="142"/>
      <c r="I1" s="142"/>
    </row>
    <row r="2" spans="1:10" s="1" customFormat="1" ht="14.25" customHeight="1">
      <c r="E2" s="142" t="s">
        <v>93</v>
      </c>
      <c r="F2" s="142"/>
      <c r="G2" s="142"/>
      <c r="H2" s="142"/>
      <c r="I2" s="142"/>
    </row>
    <row r="3" spans="1:10" s="1" customFormat="1" ht="14.25" customHeight="1">
      <c r="E3" s="142" t="s">
        <v>94</v>
      </c>
      <c r="F3" s="142"/>
      <c r="G3" s="142"/>
      <c r="H3" s="142"/>
      <c r="I3" s="142"/>
    </row>
    <row r="4" spans="1:10" s="2" customFormat="1" ht="3" customHeight="1">
      <c r="F4" s="3"/>
      <c r="G4" s="3"/>
      <c r="H4" s="3"/>
    </row>
    <row r="5" spans="1:10">
      <c r="A5" s="143" t="s">
        <v>52</v>
      </c>
      <c r="B5" s="143"/>
      <c r="C5" s="143"/>
      <c r="D5" s="143"/>
      <c r="E5" s="143"/>
      <c r="F5" s="143"/>
      <c r="G5" s="143"/>
      <c r="H5" s="143"/>
      <c r="I5" s="143"/>
    </row>
    <row r="6" spans="1:10" s="5" customFormat="1">
      <c r="A6" s="143" t="s">
        <v>0</v>
      </c>
      <c r="B6" s="143"/>
      <c r="C6" s="143"/>
      <c r="D6" s="143"/>
      <c r="E6" s="143"/>
      <c r="F6" s="143"/>
      <c r="G6" s="143"/>
      <c r="H6" s="143"/>
      <c r="I6" s="143"/>
    </row>
    <row r="7" spans="1:10" ht="13.5" customHeight="1">
      <c r="I7" s="127" t="s">
        <v>1</v>
      </c>
    </row>
    <row r="8" spans="1:10" s="6" customFormat="1" ht="12.75">
      <c r="A8" s="140" t="s">
        <v>2</v>
      </c>
      <c r="B8" s="140" t="s">
        <v>3</v>
      </c>
      <c r="C8" s="140" t="s">
        <v>4</v>
      </c>
      <c r="D8" s="140" t="s">
        <v>5</v>
      </c>
      <c r="E8" s="140" t="s">
        <v>6</v>
      </c>
      <c r="F8" s="140" t="s">
        <v>19</v>
      </c>
      <c r="G8" s="144" t="s">
        <v>18</v>
      </c>
      <c r="H8" s="145"/>
      <c r="I8" s="140" t="s">
        <v>7</v>
      </c>
    </row>
    <row r="9" spans="1:10" s="6" customFormat="1" ht="28.9" customHeight="1">
      <c r="A9" s="141"/>
      <c r="B9" s="141"/>
      <c r="C9" s="141"/>
      <c r="D9" s="141"/>
      <c r="E9" s="141"/>
      <c r="F9" s="141"/>
      <c r="G9" s="7" t="s">
        <v>20</v>
      </c>
      <c r="H9" s="7" t="s">
        <v>21</v>
      </c>
      <c r="I9" s="141"/>
    </row>
    <row r="10" spans="1:10" s="9" customFormat="1" ht="12.7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 t="s">
        <v>22</v>
      </c>
      <c r="H10" s="8" t="s">
        <v>23</v>
      </c>
      <c r="I10" s="8">
        <v>7</v>
      </c>
    </row>
    <row r="11" spans="1:10" s="9" customFormat="1" ht="12.75">
      <c r="A11" s="10"/>
      <c r="B11" s="11"/>
      <c r="C11" s="12"/>
      <c r="D11" s="13"/>
      <c r="E11" s="10"/>
      <c r="F11" s="10"/>
      <c r="G11" s="10"/>
      <c r="H11" s="10"/>
      <c r="I11" s="10"/>
    </row>
    <row r="12" spans="1:10" s="16" customFormat="1" ht="22.9" customHeight="1">
      <c r="A12" s="14"/>
      <c r="B12" s="14"/>
      <c r="C12" s="14"/>
      <c r="D12" s="14"/>
      <c r="E12" s="14" t="s">
        <v>8</v>
      </c>
      <c r="F12" s="15">
        <f>F14+F77</f>
        <v>30356239.050000008</v>
      </c>
      <c r="G12" s="15">
        <f>G14+G77</f>
        <v>112000.03</v>
      </c>
      <c r="H12" s="15">
        <f>H14+H77</f>
        <v>30244239.020000011</v>
      </c>
      <c r="I12" s="15"/>
    </row>
    <row r="13" spans="1:10" s="21" customFormat="1" ht="23.25" customHeight="1">
      <c r="A13" s="17" t="s">
        <v>9</v>
      </c>
      <c r="B13" s="18" t="s">
        <v>34</v>
      </c>
      <c r="C13" s="19"/>
      <c r="D13" s="19"/>
      <c r="E13" s="19"/>
      <c r="F13" s="19"/>
      <c r="G13" s="19"/>
      <c r="H13" s="19"/>
      <c r="I13" s="20"/>
    </row>
    <row r="14" spans="1:10" s="21" customFormat="1" ht="19.899999999999999" customHeight="1">
      <c r="A14" s="22"/>
      <c r="B14" s="22"/>
      <c r="C14" s="22"/>
      <c r="D14" s="22"/>
      <c r="E14" s="22" t="s">
        <v>10</v>
      </c>
      <c r="F14" s="23">
        <f>F15+F20+F24+F30+F34+F36+F38+F40+F42+F44+F46+F48+F50+F52+F54+F58+F60+F62+F64+F66+F68+F70+F72+F74+F56</f>
        <v>23435466.330000009</v>
      </c>
      <c r="G14" s="23">
        <f>G15+G20+G24+G30+G34+G36+G38+G40+G42+G44+G46+G48+G50+G52+G54+G58+G60+G62+G64+G66+G68+G70+G72+G74+G56</f>
        <v>92670</v>
      </c>
      <c r="H14" s="23">
        <f>H15+H20+H24+H30+H34+H36+H38+H40+H42+H44+H46+H48+H50+H52+H54+H58+H60+H62+H64+H66+H68+H70+H72+H74+H56</f>
        <v>23342796.330000009</v>
      </c>
      <c r="I14" s="22"/>
    </row>
    <row r="15" spans="1:10" s="29" customFormat="1" ht="60">
      <c r="A15" s="24">
        <v>1</v>
      </c>
      <c r="B15" s="135" t="s">
        <v>11</v>
      </c>
      <c r="C15" s="135"/>
      <c r="D15" s="135"/>
      <c r="E15" s="25" t="s">
        <v>95</v>
      </c>
      <c r="F15" s="26">
        <f>F19</f>
        <v>6352692.7200000007</v>
      </c>
      <c r="G15" s="26"/>
      <c r="H15" s="26">
        <f>H19</f>
        <v>6352692.7200000007</v>
      </c>
      <c r="I15" s="27" t="s">
        <v>53</v>
      </c>
      <c r="J15" s="28"/>
    </row>
    <row r="16" spans="1:10" s="37" customFormat="1" ht="60">
      <c r="A16" s="30"/>
      <c r="B16" s="31"/>
      <c r="C16" s="31"/>
      <c r="D16" s="32"/>
      <c r="E16" s="33" t="s">
        <v>56</v>
      </c>
      <c r="F16" s="34">
        <f>G16+H16</f>
        <v>1331267.46</v>
      </c>
      <c r="G16" s="34"/>
      <c r="H16" s="34">
        <v>1331267.46</v>
      </c>
      <c r="I16" s="35"/>
      <c r="J16" s="36"/>
    </row>
    <row r="17" spans="1:10" s="37" customFormat="1" ht="60">
      <c r="A17" s="38"/>
      <c r="B17" s="39"/>
      <c r="C17" s="39"/>
      <c r="D17" s="40"/>
      <c r="E17" s="33" t="s">
        <v>57</v>
      </c>
      <c r="F17" s="34">
        <f>G17+H17</f>
        <v>846396.49</v>
      </c>
      <c r="G17" s="34"/>
      <c r="H17" s="34">
        <v>846396.49</v>
      </c>
      <c r="I17" s="35"/>
      <c r="J17" s="36"/>
    </row>
    <row r="18" spans="1:10" s="37" customFormat="1" ht="45">
      <c r="A18" s="41"/>
      <c r="B18" s="42"/>
      <c r="C18" s="42"/>
      <c r="D18" s="43"/>
      <c r="E18" s="33" t="s">
        <v>68</v>
      </c>
      <c r="F18" s="34">
        <f>G18+H18</f>
        <v>4175028.77</v>
      </c>
      <c r="G18" s="34"/>
      <c r="H18" s="34">
        <v>4175028.77</v>
      </c>
      <c r="I18" s="35"/>
      <c r="J18" s="36"/>
    </row>
    <row r="19" spans="1:10" s="49" customFormat="1" ht="17.45" customHeight="1">
      <c r="A19" s="44"/>
      <c r="B19" s="45">
        <v>600</v>
      </c>
      <c r="C19" s="45">
        <v>60013</v>
      </c>
      <c r="D19" s="45">
        <v>6050</v>
      </c>
      <c r="E19" s="46" t="s">
        <v>12</v>
      </c>
      <c r="F19" s="47">
        <f>F16+F17+F18</f>
        <v>6352692.7200000007</v>
      </c>
      <c r="G19" s="47"/>
      <c r="H19" s="47">
        <f>H16+H17+H18</f>
        <v>6352692.7200000007</v>
      </c>
      <c r="I19" s="48"/>
    </row>
    <row r="20" spans="1:10" s="29" customFormat="1" ht="30">
      <c r="A20" s="24">
        <v>2</v>
      </c>
      <c r="B20" s="135" t="s">
        <v>11</v>
      </c>
      <c r="C20" s="135"/>
      <c r="D20" s="135"/>
      <c r="E20" s="25" t="s">
        <v>96</v>
      </c>
      <c r="F20" s="26">
        <f>F23</f>
        <v>110085</v>
      </c>
      <c r="G20" s="26"/>
      <c r="H20" s="26">
        <f>H23</f>
        <v>110085</v>
      </c>
      <c r="I20" s="27" t="s">
        <v>53</v>
      </c>
      <c r="J20" s="28"/>
    </row>
    <row r="21" spans="1:10" s="37" customFormat="1" ht="75">
      <c r="A21" s="30"/>
      <c r="B21" s="31"/>
      <c r="C21" s="31"/>
      <c r="D21" s="32"/>
      <c r="E21" s="33" t="s">
        <v>41</v>
      </c>
      <c r="F21" s="34">
        <f>G21+H21</f>
        <v>46125</v>
      </c>
      <c r="G21" s="34"/>
      <c r="H21" s="34">
        <v>46125</v>
      </c>
      <c r="I21" s="35"/>
      <c r="J21" s="36"/>
    </row>
    <row r="22" spans="1:10" s="37" customFormat="1" ht="45">
      <c r="A22" s="41"/>
      <c r="B22" s="42"/>
      <c r="C22" s="42"/>
      <c r="D22" s="43"/>
      <c r="E22" s="33" t="s">
        <v>43</v>
      </c>
      <c r="F22" s="34">
        <f>G22+H22</f>
        <v>63960</v>
      </c>
      <c r="G22" s="34"/>
      <c r="H22" s="34">
        <v>63960</v>
      </c>
      <c r="I22" s="35"/>
      <c r="J22" s="36"/>
    </row>
    <row r="23" spans="1:10" s="49" customFormat="1" ht="17.45" customHeight="1">
      <c r="A23" s="44"/>
      <c r="B23" s="45">
        <v>600</v>
      </c>
      <c r="C23" s="45">
        <v>60013</v>
      </c>
      <c r="D23" s="45">
        <v>6050</v>
      </c>
      <c r="E23" s="46" t="s">
        <v>12</v>
      </c>
      <c r="F23" s="47">
        <f>F21+F22</f>
        <v>110085</v>
      </c>
      <c r="G23" s="47"/>
      <c r="H23" s="47">
        <f>H21+H22</f>
        <v>110085</v>
      </c>
      <c r="I23" s="48"/>
    </row>
    <row r="24" spans="1:10" s="29" customFormat="1" ht="60">
      <c r="A24" s="24">
        <v>3</v>
      </c>
      <c r="B24" s="135" t="s">
        <v>11</v>
      </c>
      <c r="C24" s="135"/>
      <c r="D24" s="135"/>
      <c r="E24" s="50" t="s">
        <v>97</v>
      </c>
      <c r="F24" s="51">
        <f>F29</f>
        <v>3193206.41</v>
      </c>
      <c r="G24" s="51"/>
      <c r="H24" s="51">
        <f>H29</f>
        <v>3193206.41</v>
      </c>
      <c r="I24" s="27" t="s">
        <v>53</v>
      </c>
    </row>
    <row r="25" spans="1:10" s="37" customFormat="1" ht="45">
      <c r="A25" s="30"/>
      <c r="B25" s="31"/>
      <c r="C25" s="31"/>
      <c r="D25" s="32"/>
      <c r="E25" s="52" t="s">
        <v>42</v>
      </c>
      <c r="F25" s="53">
        <f>G25+H25</f>
        <v>862539.04</v>
      </c>
      <c r="G25" s="53"/>
      <c r="H25" s="53">
        <v>862539.04</v>
      </c>
      <c r="I25" s="54"/>
    </row>
    <row r="26" spans="1:10" s="37" customFormat="1" ht="60">
      <c r="A26" s="38"/>
      <c r="B26" s="39"/>
      <c r="C26" s="39"/>
      <c r="D26" s="40"/>
      <c r="E26" s="52" t="s">
        <v>39</v>
      </c>
      <c r="F26" s="53">
        <f>G26+H26</f>
        <v>1123622.67</v>
      </c>
      <c r="G26" s="53"/>
      <c r="H26" s="53">
        <v>1123622.67</v>
      </c>
      <c r="I26" s="54"/>
    </row>
    <row r="27" spans="1:10" s="37" customFormat="1" ht="51" customHeight="1">
      <c r="A27" s="38"/>
      <c r="B27" s="39"/>
      <c r="C27" s="39"/>
      <c r="D27" s="40"/>
      <c r="E27" s="52" t="s">
        <v>58</v>
      </c>
      <c r="F27" s="53">
        <f>G27+H27</f>
        <v>874836.98</v>
      </c>
      <c r="G27" s="53"/>
      <c r="H27" s="53">
        <v>874836.98</v>
      </c>
      <c r="I27" s="54"/>
    </row>
    <row r="28" spans="1:10" s="37" customFormat="1" ht="45">
      <c r="A28" s="41"/>
      <c r="B28" s="42"/>
      <c r="C28" s="42"/>
      <c r="D28" s="43"/>
      <c r="E28" s="52" t="s">
        <v>59</v>
      </c>
      <c r="F28" s="53">
        <f>G28+H28</f>
        <v>332207.71999999997</v>
      </c>
      <c r="G28" s="53"/>
      <c r="H28" s="53">
        <v>332207.71999999997</v>
      </c>
      <c r="I28" s="54"/>
    </row>
    <row r="29" spans="1:10" s="49" customFormat="1" ht="17.45" customHeight="1">
      <c r="A29" s="44"/>
      <c r="B29" s="45">
        <v>600</v>
      </c>
      <c r="C29" s="45">
        <v>60013</v>
      </c>
      <c r="D29" s="45">
        <v>6050</v>
      </c>
      <c r="E29" s="46" t="s">
        <v>12</v>
      </c>
      <c r="F29" s="47">
        <f>F25+F26+F27+F28</f>
        <v>3193206.41</v>
      </c>
      <c r="G29" s="47"/>
      <c r="H29" s="47">
        <f>H25+H26+H27+H28</f>
        <v>3193206.41</v>
      </c>
      <c r="I29" s="48"/>
    </row>
    <row r="30" spans="1:10" s="29" customFormat="1" ht="45">
      <c r="A30" s="24">
        <v>4</v>
      </c>
      <c r="B30" s="135" t="s">
        <v>11</v>
      </c>
      <c r="C30" s="135"/>
      <c r="D30" s="135"/>
      <c r="E30" s="50" t="s">
        <v>98</v>
      </c>
      <c r="F30" s="51">
        <f>F33</f>
        <v>1362961.32</v>
      </c>
      <c r="G30" s="51"/>
      <c r="H30" s="51">
        <f>H33</f>
        <v>1362961.32</v>
      </c>
      <c r="I30" s="27" t="s">
        <v>53</v>
      </c>
    </row>
    <row r="31" spans="1:10" s="37" customFormat="1" ht="90" customHeight="1">
      <c r="A31" s="30"/>
      <c r="B31" s="31"/>
      <c r="C31" s="31"/>
      <c r="D31" s="32"/>
      <c r="E31" s="55" t="s">
        <v>60</v>
      </c>
      <c r="F31" s="56">
        <f>G31+H31</f>
        <v>1232894.82</v>
      </c>
      <c r="G31" s="56"/>
      <c r="H31" s="56">
        <v>1232894.82</v>
      </c>
      <c r="I31" s="57"/>
    </row>
    <row r="32" spans="1:10" s="37" customFormat="1" ht="73.5" customHeight="1">
      <c r="A32" s="41"/>
      <c r="B32" s="42"/>
      <c r="C32" s="42"/>
      <c r="D32" s="43"/>
      <c r="E32" s="129" t="s">
        <v>61</v>
      </c>
      <c r="F32" s="53">
        <f>G32+H32</f>
        <v>130066.5</v>
      </c>
      <c r="G32" s="53"/>
      <c r="H32" s="53">
        <v>130066.5</v>
      </c>
      <c r="I32" s="54"/>
    </row>
    <row r="33" spans="1:10" s="49" customFormat="1" ht="17.45" customHeight="1">
      <c r="A33" s="58"/>
      <c r="B33" s="59">
        <v>600</v>
      </c>
      <c r="C33" s="59">
        <v>60013</v>
      </c>
      <c r="D33" s="59">
        <v>6050</v>
      </c>
      <c r="E33" s="60" t="s">
        <v>12</v>
      </c>
      <c r="F33" s="61">
        <f>F31+F32</f>
        <v>1362961.32</v>
      </c>
      <c r="G33" s="61"/>
      <c r="H33" s="61">
        <f>H31+H32</f>
        <v>1362961.32</v>
      </c>
      <c r="I33" s="62"/>
    </row>
    <row r="34" spans="1:10" s="29" customFormat="1" ht="31.9" customHeight="1">
      <c r="A34" s="63">
        <v>5</v>
      </c>
      <c r="B34" s="134" t="s">
        <v>11</v>
      </c>
      <c r="C34" s="134"/>
      <c r="D34" s="134"/>
      <c r="E34" s="64" t="s">
        <v>40</v>
      </c>
      <c r="F34" s="26">
        <f>F35</f>
        <v>120110</v>
      </c>
      <c r="G34" s="26"/>
      <c r="H34" s="26">
        <f>H35</f>
        <v>120110</v>
      </c>
      <c r="I34" s="27" t="s">
        <v>53</v>
      </c>
      <c r="J34" s="28"/>
    </row>
    <row r="35" spans="1:10" s="49" customFormat="1" ht="17.45" customHeight="1">
      <c r="A35" s="44"/>
      <c r="B35" s="45">
        <v>600</v>
      </c>
      <c r="C35" s="45">
        <v>60013</v>
      </c>
      <c r="D35" s="45">
        <v>6050</v>
      </c>
      <c r="E35" s="46" t="s">
        <v>12</v>
      </c>
      <c r="F35" s="47">
        <f>G35+H35</f>
        <v>120110</v>
      </c>
      <c r="G35" s="47"/>
      <c r="H35" s="47">
        <v>120110</v>
      </c>
      <c r="I35" s="48"/>
    </row>
    <row r="36" spans="1:10" s="29" customFormat="1" ht="120">
      <c r="A36" s="63">
        <v>6</v>
      </c>
      <c r="B36" s="134" t="s">
        <v>11</v>
      </c>
      <c r="C36" s="134"/>
      <c r="D36" s="134"/>
      <c r="E36" s="64" t="s">
        <v>62</v>
      </c>
      <c r="F36" s="26">
        <f>F37</f>
        <v>4000000</v>
      </c>
      <c r="G36" s="26"/>
      <c r="H36" s="26">
        <f>H37</f>
        <v>4000000</v>
      </c>
      <c r="I36" s="27" t="s">
        <v>53</v>
      </c>
      <c r="J36" s="28"/>
    </row>
    <row r="37" spans="1:10" s="49" customFormat="1" ht="17.45" customHeight="1">
      <c r="A37" s="44"/>
      <c r="B37" s="45">
        <v>600</v>
      </c>
      <c r="C37" s="45">
        <v>60013</v>
      </c>
      <c r="D37" s="45">
        <v>6050</v>
      </c>
      <c r="E37" s="46" t="s">
        <v>12</v>
      </c>
      <c r="F37" s="47">
        <f>G37+H37</f>
        <v>4000000</v>
      </c>
      <c r="G37" s="47"/>
      <c r="H37" s="47">
        <v>4000000</v>
      </c>
      <c r="I37" s="48"/>
    </row>
    <row r="38" spans="1:10" s="29" customFormat="1" ht="45">
      <c r="A38" s="63">
        <v>7</v>
      </c>
      <c r="B38" s="134" t="s">
        <v>11</v>
      </c>
      <c r="C38" s="134"/>
      <c r="D38" s="134"/>
      <c r="E38" s="64" t="s">
        <v>63</v>
      </c>
      <c r="F38" s="26">
        <f>F39</f>
        <v>105717</v>
      </c>
      <c r="G38" s="26"/>
      <c r="H38" s="26">
        <f>H39</f>
        <v>105717</v>
      </c>
      <c r="I38" s="27" t="s">
        <v>53</v>
      </c>
      <c r="J38" s="28"/>
    </row>
    <row r="39" spans="1:10" s="49" customFormat="1" ht="17.45" customHeight="1">
      <c r="A39" s="44"/>
      <c r="B39" s="45">
        <v>600</v>
      </c>
      <c r="C39" s="45">
        <v>60013</v>
      </c>
      <c r="D39" s="45">
        <v>6050</v>
      </c>
      <c r="E39" s="46" t="s">
        <v>12</v>
      </c>
      <c r="F39" s="47">
        <f>G39+H39</f>
        <v>105717</v>
      </c>
      <c r="G39" s="47"/>
      <c r="H39" s="47">
        <v>105717</v>
      </c>
      <c r="I39" s="48"/>
    </row>
    <row r="40" spans="1:10" s="29" customFormat="1" ht="15">
      <c r="A40" s="63">
        <v>8</v>
      </c>
      <c r="B40" s="134" t="s">
        <v>11</v>
      </c>
      <c r="C40" s="134"/>
      <c r="D40" s="134"/>
      <c r="E40" s="64" t="s">
        <v>64</v>
      </c>
      <c r="F40" s="26">
        <f>F41</f>
        <v>401550</v>
      </c>
      <c r="G40" s="26"/>
      <c r="H40" s="26">
        <f>H41</f>
        <v>401550</v>
      </c>
      <c r="I40" s="27" t="s">
        <v>53</v>
      </c>
      <c r="J40" s="28"/>
    </row>
    <row r="41" spans="1:10" s="49" customFormat="1" ht="17.45" customHeight="1">
      <c r="A41" s="44"/>
      <c r="B41" s="45">
        <v>600</v>
      </c>
      <c r="C41" s="45">
        <v>60013</v>
      </c>
      <c r="D41" s="45">
        <v>6050</v>
      </c>
      <c r="E41" s="46" t="s">
        <v>12</v>
      </c>
      <c r="F41" s="47">
        <f>G41+H41</f>
        <v>401550</v>
      </c>
      <c r="G41" s="47"/>
      <c r="H41" s="47">
        <v>401550</v>
      </c>
      <c r="I41" s="48"/>
    </row>
    <row r="42" spans="1:10" s="29" customFormat="1" ht="45">
      <c r="A42" s="63">
        <v>9</v>
      </c>
      <c r="B42" s="134" t="s">
        <v>11</v>
      </c>
      <c r="C42" s="134"/>
      <c r="D42" s="134"/>
      <c r="E42" s="64" t="s">
        <v>66</v>
      </c>
      <c r="F42" s="26">
        <f>F43</f>
        <v>1000000</v>
      </c>
      <c r="G42" s="26"/>
      <c r="H42" s="26">
        <f>H43</f>
        <v>1000000</v>
      </c>
      <c r="I42" s="27" t="s">
        <v>53</v>
      </c>
      <c r="J42" s="28"/>
    </row>
    <row r="43" spans="1:10" s="49" customFormat="1" ht="17.45" customHeight="1">
      <c r="A43" s="44"/>
      <c r="B43" s="45">
        <v>600</v>
      </c>
      <c r="C43" s="45">
        <v>60013</v>
      </c>
      <c r="D43" s="45">
        <v>6050</v>
      </c>
      <c r="E43" s="46" t="s">
        <v>12</v>
      </c>
      <c r="F43" s="47">
        <f>G43+H43</f>
        <v>1000000</v>
      </c>
      <c r="G43" s="47"/>
      <c r="H43" s="47">
        <v>1000000</v>
      </c>
      <c r="I43" s="48"/>
    </row>
    <row r="44" spans="1:10" s="29" customFormat="1" ht="48" customHeight="1">
      <c r="A44" s="63">
        <v>10</v>
      </c>
      <c r="B44" s="134" t="s">
        <v>11</v>
      </c>
      <c r="C44" s="134"/>
      <c r="D44" s="134"/>
      <c r="E44" s="64" t="s">
        <v>67</v>
      </c>
      <c r="F44" s="26">
        <f>F45</f>
        <v>50000</v>
      </c>
      <c r="G44" s="26"/>
      <c r="H44" s="26">
        <f>H45</f>
        <v>50000</v>
      </c>
      <c r="I44" s="27" t="s">
        <v>53</v>
      </c>
      <c r="J44" s="28"/>
    </row>
    <row r="45" spans="1:10" s="49" customFormat="1" ht="17.45" customHeight="1">
      <c r="A45" s="44"/>
      <c r="B45" s="45">
        <v>600</v>
      </c>
      <c r="C45" s="45">
        <v>60013</v>
      </c>
      <c r="D45" s="45">
        <v>6050</v>
      </c>
      <c r="E45" s="46" t="s">
        <v>12</v>
      </c>
      <c r="F45" s="47">
        <f>G45+H45</f>
        <v>50000</v>
      </c>
      <c r="G45" s="47"/>
      <c r="H45" s="47">
        <v>50000</v>
      </c>
      <c r="I45" s="48"/>
    </row>
    <row r="46" spans="1:10" s="29" customFormat="1" ht="30">
      <c r="A46" s="63">
        <v>11</v>
      </c>
      <c r="B46" s="134" t="s">
        <v>11</v>
      </c>
      <c r="C46" s="134"/>
      <c r="D46" s="134"/>
      <c r="E46" s="65" t="s">
        <v>80</v>
      </c>
      <c r="F46" s="66">
        <f>F47</f>
        <v>38670</v>
      </c>
      <c r="G46" s="66"/>
      <c r="H46" s="66">
        <f>H47</f>
        <v>38670</v>
      </c>
      <c r="I46" s="27" t="s">
        <v>53</v>
      </c>
    </row>
    <row r="47" spans="1:10" s="49" customFormat="1" ht="60">
      <c r="A47" s="58"/>
      <c r="B47" s="59">
        <v>720</v>
      </c>
      <c r="C47" s="59">
        <v>72095</v>
      </c>
      <c r="D47" s="59">
        <v>6220</v>
      </c>
      <c r="E47" s="67" t="s">
        <v>50</v>
      </c>
      <c r="F47" s="47">
        <f>G47+H47</f>
        <v>38670</v>
      </c>
      <c r="G47" s="47"/>
      <c r="H47" s="47">
        <f>25620+13050</f>
        <v>38670</v>
      </c>
      <c r="I47" s="48"/>
    </row>
    <row r="48" spans="1:10" s="29" customFormat="1" ht="15">
      <c r="A48" s="63">
        <v>12</v>
      </c>
      <c r="B48" s="134" t="s">
        <v>11</v>
      </c>
      <c r="C48" s="134"/>
      <c r="D48" s="134"/>
      <c r="E48" s="64" t="s">
        <v>79</v>
      </c>
      <c r="F48" s="26">
        <f>F49</f>
        <v>5535</v>
      </c>
      <c r="G48" s="26">
        <f>G49</f>
        <v>5535</v>
      </c>
      <c r="H48" s="26"/>
      <c r="I48" s="27" t="s">
        <v>53</v>
      </c>
      <c r="J48" s="28"/>
    </row>
    <row r="49" spans="1:10" s="49" customFormat="1" ht="45">
      <c r="A49" s="44"/>
      <c r="B49" s="45">
        <v>801</v>
      </c>
      <c r="C49" s="45">
        <v>80116</v>
      </c>
      <c r="D49" s="45">
        <v>4340</v>
      </c>
      <c r="E49" s="46" t="s">
        <v>82</v>
      </c>
      <c r="F49" s="47">
        <f>G49+H49</f>
        <v>5535</v>
      </c>
      <c r="G49" s="47">
        <v>5535</v>
      </c>
      <c r="H49" s="47"/>
      <c r="I49" s="48"/>
    </row>
    <row r="50" spans="1:10" s="29" customFormat="1" ht="15">
      <c r="A50" s="63">
        <v>13</v>
      </c>
      <c r="B50" s="134" t="s">
        <v>11</v>
      </c>
      <c r="C50" s="134"/>
      <c r="D50" s="134"/>
      <c r="E50" s="64" t="s">
        <v>78</v>
      </c>
      <c r="F50" s="26">
        <f>F51</f>
        <v>7800</v>
      </c>
      <c r="G50" s="26">
        <f>G51</f>
        <v>7800</v>
      </c>
      <c r="H50" s="26"/>
      <c r="I50" s="27" t="s">
        <v>53</v>
      </c>
      <c r="J50" s="28"/>
    </row>
    <row r="51" spans="1:10" s="49" customFormat="1" ht="45">
      <c r="A51" s="44"/>
      <c r="B51" s="45">
        <v>801</v>
      </c>
      <c r="C51" s="45">
        <v>80147</v>
      </c>
      <c r="D51" s="45">
        <v>4340</v>
      </c>
      <c r="E51" s="46" t="s">
        <v>82</v>
      </c>
      <c r="F51" s="47">
        <f>G51+H51</f>
        <v>7800</v>
      </c>
      <c r="G51" s="47">
        <v>7800</v>
      </c>
      <c r="H51" s="47"/>
      <c r="I51" s="48"/>
    </row>
    <row r="52" spans="1:10" s="29" customFormat="1" ht="45">
      <c r="A52" s="63">
        <v>14</v>
      </c>
      <c r="B52" s="134" t="s">
        <v>11</v>
      </c>
      <c r="C52" s="134"/>
      <c r="D52" s="134"/>
      <c r="E52" s="65" t="s">
        <v>54</v>
      </c>
      <c r="F52" s="66">
        <f>F53</f>
        <v>500000</v>
      </c>
      <c r="G52" s="66"/>
      <c r="H52" s="66">
        <f>H53</f>
        <v>500000</v>
      </c>
      <c r="I52" s="27" t="s">
        <v>53</v>
      </c>
    </row>
    <row r="53" spans="1:10" s="49" customFormat="1" ht="60">
      <c r="A53" s="58"/>
      <c r="B53" s="59">
        <v>851</v>
      </c>
      <c r="C53" s="59">
        <v>85111</v>
      </c>
      <c r="D53" s="59">
        <v>6220</v>
      </c>
      <c r="E53" s="67" t="s">
        <v>50</v>
      </c>
      <c r="F53" s="47">
        <f>G53+H53</f>
        <v>500000</v>
      </c>
      <c r="G53" s="47"/>
      <c r="H53" s="47">
        <v>500000</v>
      </c>
      <c r="I53" s="48"/>
    </row>
    <row r="54" spans="1:10" s="29" customFormat="1" ht="26.45" customHeight="1">
      <c r="A54" s="63">
        <v>15</v>
      </c>
      <c r="B54" s="134" t="s">
        <v>11</v>
      </c>
      <c r="C54" s="134"/>
      <c r="D54" s="134"/>
      <c r="E54" s="65" t="s">
        <v>81</v>
      </c>
      <c r="F54" s="66">
        <f>F55</f>
        <v>502489</v>
      </c>
      <c r="G54" s="66"/>
      <c r="H54" s="66">
        <f>H55</f>
        <v>502489</v>
      </c>
      <c r="I54" s="27" t="s">
        <v>53</v>
      </c>
    </row>
    <row r="55" spans="1:10" s="49" customFormat="1" ht="16.149999999999999" customHeight="1">
      <c r="A55" s="58"/>
      <c r="B55" s="59">
        <v>853</v>
      </c>
      <c r="C55" s="59">
        <v>85395</v>
      </c>
      <c r="D55" s="59">
        <v>6050</v>
      </c>
      <c r="E55" s="46" t="s">
        <v>12</v>
      </c>
      <c r="F55" s="47">
        <f>G55+H55</f>
        <v>502489</v>
      </c>
      <c r="G55" s="47"/>
      <c r="H55" s="47">
        <v>502489</v>
      </c>
      <c r="I55" s="48"/>
    </row>
    <row r="56" spans="1:10" s="29" customFormat="1" ht="30">
      <c r="A56" s="63">
        <v>16</v>
      </c>
      <c r="B56" s="134" t="s">
        <v>11</v>
      </c>
      <c r="C56" s="134"/>
      <c r="D56" s="134"/>
      <c r="E56" s="65" t="s">
        <v>91</v>
      </c>
      <c r="F56" s="66">
        <f>F57</f>
        <v>101764.35</v>
      </c>
      <c r="G56" s="66"/>
      <c r="H56" s="66">
        <f>H57</f>
        <v>101764.35</v>
      </c>
      <c r="I56" s="27" t="s">
        <v>53</v>
      </c>
    </row>
    <row r="57" spans="1:10" s="49" customFormat="1" ht="16.149999999999999" customHeight="1">
      <c r="A57" s="58"/>
      <c r="B57" s="59">
        <v>854</v>
      </c>
      <c r="C57" s="59">
        <v>85403</v>
      </c>
      <c r="D57" s="59">
        <v>6050</v>
      </c>
      <c r="E57" s="46" t="s">
        <v>12</v>
      </c>
      <c r="F57" s="47">
        <f>G57+H57</f>
        <v>101764.35</v>
      </c>
      <c r="G57" s="47"/>
      <c r="H57" s="47">
        <f>41847.08+59917.27</f>
        <v>101764.35</v>
      </c>
      <c r="I57" s="48"/>
    </row>
    <row r="58" spans="1:10" s="29" customFormat="1" ht="30">
      <c r="A58" s="63">
        <v>17</v>
      </c>
      <c r="B58" s="134" t="s">
        <v>11</v>
      </c>
      <c r="C58" s="134"/>
      <c r="D58" s="134"/>
      <c r="E58" s="65" t="s">
        <v>55</v>
      </c>
      <c r="F58" s="66">
        <f>F59</f>
        <v>79335</v>
      </c>
      <c r="G58" s="66">
        <f>G59</f>
        <v>79335</v>
      </c>
      <c r="H58" s="66"/>
      <c r="I58" s="27" t="s">
        <v>53</v>
      </c>
    </row>
    <row r="59" spans="1:10" s="49" customFormat="1" ht="16.149999999999999" customHeight="1">
      <c r="A59" s="58"/>
      <c r="B59" s="59">
        <v>900</v>
      </c>
      <c r="C59" s="59">
        <v>90095</v>
      </c>
      <c r="D59" s="59">
        <v>4300</v>
      </c>
      <c r="E59" s="46" t="s">
        <v>13</v>
      </c>
      <c r="F59" s="47">
        <f>G59+H59</f>
        <v>79335</v>
      </c>
      <c r="G59" s="47">
        <v>79335</v>
      </c>
      <c r="H59" s="47"/>
      <c r="I59" s="48"/>
    </row>
    <row r="60" spans="1:10" s="29" customFormat="1" ht="30">
      <c r="A60" s="63">
        <v>18</v>
      </c>
      <c r="B60" s="134" t="s">
        <v>11</v>
      </c>
      <c r="C60" s="134"/>
      <c r="D60" s="134"/>
      <c r="E60" s="25" t="s">
        <v>74</v>
      </c>
      <c r="F60" s="26">
        <f>F61</f>
        <v>556325</v>
      </c>
      <c r="G60" s="26"/>
      <c r="H60" s="26">
        <f>H61</f>
        <v>556325</v>
      </c>
      <c r="I60" s="27" t="s">
        <v>53</v>
      </c>
    </row>
    <row r="61" spans="1:10" s="70" customFormat="1" ht="60.75" customHeight="1">
      <c r="A61" s="58"/>
      <c r="B61" s="59">
        <v>921</v>
      </c>
      <c r="C61" s="59">
        <v>92106</v>
      </c>
      <c r="D61" s="59">
        <v>6220</v>
      </c>
      <c r="E61" s="67" t="s">
        <v>50</v>
      </c>
      <c r="F61" s="68">
        <f>G61+H61</f>
        <v>556325</v>
      </c>
      <c r="G61" s="68"/>
      <c r="H61" s="68">
        <v>556325</v>
      </c>
      <c r="I61" s="69"/>
    </row>
    <row r="62" spans="1:10" s="29" customFormat="1" ht="15">
      <c r="A62" s="63">
        <v>19</v>
      </c>
      <c r="B62" s="134" t="s">
        <v>11</v>
      </c>
      <c r="C62" s="134"/>
      <c r="D62" s="134"/>
      <c r="E62" s="25" t="s">
        <v>76</v>
      </c>
      <c r="F62" s="26">
        <f>F63</f>
        <v>368691.75</v>
      </c>
      <c r="G62" s="26"/>
      <c r="H62" s="26">
        <f>H63</f>
        <v>368691.75</v>
      </c>
      <c r="I62" s="27" t="s">
        <v>53</v>
      </c>
    </row>
    <row r="63" spans="1:10" s="70" customFormat="1" ht="57" customHeight="1">
      <c r="A63" s="58"/>
      <c r="B63" s="59">
        <v>921</v>
      </c>
      <c r="C63" s="59">
        <v>92106</v>
      </c>
      <c r="D63" s="59">
        <v>6220</v>
      </c>
      <c r="E63" s="67" t="s">
        <v>50</v>
      </c>
      <c r="F63" s="68">
        <f>G63+H63</f>
        <v>368691.75</v>
      </c>
      <c r="G63" s="68"/>
      <c r="H63" s="68">
        <v>368691.75</v>
      </c>
      <c r="I63" s="69"/>
    </row>
    <row r="64" spans="1:10" s="29" customFormat="1" ht="30">
      <c r="A64" s="63">
        <v>20</v>
      </c>
      <c r="B64" s="134" t="s">
        <v>11</v>
      </c>
      <c r="C64" s="134"/>
      <c r="D64" s="134"/>
      <c r="E64" s="25" t="s">
        <v>48</v>
      </c>
      <c r="F64" s="26">
        <f>F65</f>
        <v>170749.94</v>
      </c>
      <c r="G64" s="26"/>
      <c r="H64" s="26">
        <f>H65</f>
        <v>170749.94</v>
      </c>
      <c r="I64" s="27" t="s">
        <v>53</v>
      </c>
    </row>
    <row r="65" spans="1:9" s="70" customFormat="1" ht="58.5" customHeight="1">
      <c r="A65" s="58"/>
      <c r="B65" s="59">
        <v>921</v>
      </c>
      <c r="C65" s="59">
        <v>92106</v>
      </c>
      <c r="D65" s="59">
        <v>6220</v>
      </c>
      <c r="E65" s="67" t="s">
        <v>50</v>
      </c>
      <c r="F65" s="68">
        <f>G65+H65</f>
        <v>170749.94</v>
      </c>
      <c r="G65" s="68"/>
      <c r="H65" s="68">
        <v>170749.94</v>
      </c>
      <c r="I65" s="69"/>
    </row>
    <row r="66" spans="1:9" s="29" customFormat="1" ht="30">
      <c r="A66" s="63">
        <v>21</v>
      </c>
      <c r="B66" s="134" t="s">
        <v>11</v>
      </c>
      <c r="C66" s="134"/>
      <c r="D66" s="134"/>
      <c r="E66" s="25" t="s">
        <v>77</v>
      </c>
      <c r="F66" s="26">
        <f>F67</f>
        <v>15750</v>
      </c>
      <c r="G66" s="26"/>
      <c r="H66" s="26">
        <f>H67</f>
        <v>15750</v>
      </c>
      <c r="I66" s="27" t="s">
        <v>53</v>
      </c>
    </row>
    <row r="67" spans="1:9" s="70" customFormat="1" ht="57.75" customHeight="1">
      <c r="A67" s="58"/>
      <c r="B67" s="59">
        <v>921</v>
      </c>
      <c r="C67" s="59">
        <v>92106</v>
      </c>
      <c r="D67" s="59">
        <v>6220</v>
      </c>
      <c r="E67" s="67" t="s">
        <v>50</v>
      </c>
      <c r="F67" s="68">
        <f>G67+H67</f>
        <v>15750</v>
      </c>
      <c r="G67" s="68"/>
      <c r="H67" s="68">
        <v>15750</v>
      </c>
      <c r="I67" s="69"/>
    </row>
    <row r="68" spans="1:9" s="29" customFormat="1" ht="30">
      <c r="A68" s="63">
        <v>22</v>
      </c>
      <c r="B68" s="134" t="s">
        <v>11</v>
      </c>
      <c r="C68" s="134"/>
      <c r="D68" s="134"/>
      <c r="E68" s="25" t="s">
        <v>46</v>
      </c>
      <c r="F68" s="26">
        <f>F69</f>
        <v>4257940.08</v>
      </c>
      <c r="G68" s="26"/>
      <c r="H68" s="26">
        <f>H69</f>
        <v>4257940.08</v>
      </c>
      <c r="I68" s="27" t="s">
        <v>53</v>
      </c>
    </row>
    <row r="69" spans="1:9" s="70" customFormat="1" ht="58.5" customHeight="1">
      <c r="A69" s="58"/>
      <c r="B69" s="59">
        <v>921</v>
      </c>
      <c r="C69" s="59">
        <v>92108</v>
      </c>
      <c r="D69" s="59">
        <v>6220</v>
      </c>
      <c r="E69" s="67" t="s">
        <v>50</v>
      </c>
      <c r="F69" s="68">
        <f>G69+H69</f>
        <v>4257940.08</v>
      </c>
      <c r="G69" s="68"/>
      <c r="H69" s="68">
        <v>4257940.08</v>
      </c>
      <c r="I69" s="69"/>
    </row>
    <row r="70" spans="1:9" s="29" customFormat="1" ht="60">
      <c r="A70" s="63">
        <v>23</v>
      </c>
      <c r="B70" s="134" t="s">
        <v>11</v>
      </c>
      <c r="C70" s="134"/>
      <c r="D70" s="134"/>
      <c r="E70" s="25" t="s">
        <v>75</v>
      </c>
      <c r="F70" s="26">
        <f>F71</f>
        <v>9000</v>
      </c>
      <c r="G70" s="26"/>
      <c r="H70" s="26">
        <f>H71</f>
        <v>9000</v>
      </c>
      <c r="I70" s="27" t="s">
        <v>53</v>
      </c>
    </row>
    <row r="71" spans="1:9" s="70" customFormat="1" ht="58.5" customHeight="1">
      <c r="A71" s="58"/>
      <c r="B71" s="59">
        <v>921</v>
      </c>
      <c r="C71" s="59">
        <v>92109</v>
      </c>
      <c r="D71" s="59">
        <v>6220</v>
      </c>
      <c r="E71" s="67" t="s">
        <v>50</v>
      </c>
      <c r="F71" s="68">
        <f>G71+H71</f>
        <v>9000</v>
      </c>
      <c r="G71" s="68"/>
      <c r="H71" s="68">
        <v>9000</v>
      </c>
      <c r="I71" s="69"/>
    </row>
    <row r="72" spans="1:9" s="29" customFormat="1" ht="75">
      <c r="A72" s="63">
        <v>24</v>
      </c>
      <c r="B72" s="134" t="s">
        <v>11</v>
      </c>
      <c r="C72" s="134"/>
      <c r="D72" s="134"/>
      <c r="E72" s="25" t="s">
        <v>72</v>
      </c>
      <c r="F72" s="26">
        <f>F73</f>
        <v>97404</v>
      </c>
      <c r="G72" s="26"/>
      <c r="H72" s="26">
        <f>H73</f>
        <v>97404</v>
      </c>
      <c r="I72" s="27" t="s">
        <v>53</v>
      </c>
    </row>
    <row r="73" spans="1:9" s="70" customFormat="1" ht="57.75" customHeight="1">
      <c r="A73" s="58"/>
      <c r="B73" s="59">
        <v>921</v>
      </c>
      <c r="C73" s="59">
        <v>92116</v>
      </c>
      <c r="D73" s="59">
        <v>6220</v>
      </c>
      <c r="E73" s="67" t="s">
        <v>50</v>
      </c>
      <c r="F73" s="68">
        <f>G73+H73</f>
        <v>97404</v>
      </c>
      <c r="G73" s="68"/>
      <c r="H73" s="68">
        <v>97404</v>
      </c>
      <c r="I73" s="69"/>
    </row>
    <row r="74" spans="1:9" s="29" customFormat="1" ht="30">
      <c r="A74" s="63">
        <v>25</v>
      </c>
      <c r="B74" s="134" t="s">
        <v>11</v>
      </c>
      <c r="C74" s="134"/>
      <c r="D74" s="134"/>
      <c r="E74" s="25" t="s">
        <v>73</v>
      </c>
      <c r="F74" s="26">
        <f>F75</f>
        <v>27689.759999999998</v>
      </c>
      <c r="G74" s="26"/>
      <c r="H74" s="26">
        <f>H75</f>
        <v>27689.759999999998</v>
      </c>
      <c r="I74" s="27" t="s">
        <v>53</v>
      </c>
    </row>
    <row r="75" spans="1:9" s="70" customFormat="1" ht="58.5" customHeight="1">
      <c r="A75" s="58"/>
      <c r="B75" s="59">
        <v>921</v>
      </c>
      <c r="C75" s="59">
        <v>92116</v>
      </c>
      <c r="D75" s="59">
        <v>6220</v>
      </c>
      <c r="E75" s="67" t="s">
        <v>50</v>
      </c>
      <c r="F75" s="68">
        <f>G75+H75</f>
        <v>27689.759999999998</v>
      </c>
      <c r="G75" s="68"/>
      <c r="H75" s="68">
        <v>27689.759999999998</v>
      </c>
      <c r="I75" s="69"/>
    </row>
    <row r="76" spans="1:9" s="21" customFormat="1" ht="33.6" customHeight="1">
      <c r="A76" s="17" t="s">
        <v>14</v>
      </c>
      <c r="B76" s="146" t="s">
        <v>33</v>
      </c>
      <c r="C76" s="146"/>
      <c r="D76" s="146"/>
      <c r="E76" s="146"/>
      <c r="F76" s="146"/>
      <c r="G76" s="146"/>
      <c r="H76" s="146"/>
      <c r="I76" s="147"/>
    </row>
    <row r="77" spans="1:9" s="21" customFormat="1" ht="21" customHeight="1">
      <c r="A77" s="22"/>
      <c r="B77" s="22"/>
      <c r="C77" s="22"/>
      <c r="D77" s="22"/>
      <c r="E77" s="22" t="s">
        <v>10</v>
      </c>
      <c r="F77" s="23">
        <f>F80+F78+F82+F84+F87+F89+F91+F94+F96+F98</f>
        <v>6920772.7199999997</v>
      </c>
      <c r="G77" s="23">
        <f>G80+G78+G82+G84+G87+G89+G91+G94+G96+G98</f>
        <v>19330.03</v>
      </c>
      <c r="H77" s="23">
        <f>H80+H78+H82+H84+H87+H89+H91+H94+H96+H98</f>
        <v>6901442.6899999995</v>
      </c>
      <c r="I77" s="23"/>
    </row>
    <row r="78" spans="1:9" s="74" customFormat="1" ht="90">
      <c r="A78" s="71">
        <v>1</v>
      </c>
      <c r="B78" s="138" t="s">
        <v>11</v>
      </c>
      <c r="C78" s="138"/>
      <c r="D78" s="139"/>
      <c r="E78" s="72" t="s">
        <v>69</v>
      </c>
      <c r="F78" s="73">
        <f>F79</f>
        <v>76616.62</v>
      </c>
      <c r="G78" s="73"/>
      <c r="H78" s="73">
        <f>H79</f>
        <v>76616.62</v>
      </c>
      <c r="I78" s="27" t="s">
        <v>53</v>
      </c>
    </row>
    <row r="79" spans="1:9" s="49" customFormat="1" ht="16.149999999999999" customHeight="1">
      <c r="A79" s="75"/>
      <c r="B79" s="76">
        <v>600</v>
      </c>
      <c r="C79" s="76">
        <v>60013</v>
      </c>
      <c r="D79" s="77">
        <v>6059</v>
      </c>
      <c r="E79" s="78" t="s">
        <v>12</v>
      </c>
      <c r="F79" s="79">
        <f>G79+H79</f>
        <v>76616.62</v>
      </c>
      <c r="G79" s="47"/>
      <c r="H79" s="47">
        <v>76616.62</v>
      </c>
      <c r="I79" s="80"/>
    </row>
    <row r="80" spans="1:9" s="29" customFormat="1" ht="93" customHeight="1">
      <c r="A80" s="81">
        <v>2</v>
      </c>
      <c r="B80" s="138" t="s">
        <v>11</v>
      </c>
      <c r="C80" s="138"/>
      <c r="D80" s="139"/>
      <c r="E80" s="82" t="s">
        <v>15</v>
      </c>
      <c r="F80" s="26">
        <f>F81</f>
        <v>317547.75</v>
      </c>
      <c r="G80" s="26"/>
      <c r="H80" s="26">
        <f>H81</f>
        <v>317547.75</v>
      </c>
      <c r="I80" s="27" t="s">
        <v>53</v>
      </c>
    </row>
    <row r="81" spans="1:9" s="49" customFormat="1" ht="16.149999999999999" customHeight="1">
      <c r="A81" s="83"/>
      <c r="B81" s="84">
        <v>600</v>
      </c>
      <c r="C81" s="85">
        <v>60013</v>
      </c>
      <c r="D81" s="86">
        <v>6059</v>
      </c>
      <c r="E81" s="87" t="s">
        <v>12</v>
      </c>
      <c r="F81" s="47">
        <f>G81+H81</f>
        <v>317547.75</v>
      </c>
      <c r="G81" s="47"/>
      <c r="H81" s="47">
        <v>317547.75</v>
      </c>
      <c r="I81" s="80"/>
    </row>
    <row r="82" spans="1:9" s="29" customFormat="1" ht="119.45" customHeight="1">
      <c r="A82" s="88">
        <v>3</v>
      </c>
      <c r="B82" s="148" t="s">
        <v>11</v>
      </c>
      <c r="C82" s="148"/>
      <c r="D82" s="148"/>
      <c r="E82" s="89" t="s">
        <v>16</v>
      </c>
      <c r="F82" s="90">
        <f>F83</f>
        <v>527148.32999999996</v>
      </c>
      <c r="G82" s="90"/>
      <c r="H82" s="90">
        <f>H83</f>
        <v>527148.32999999996</v>
      </c>
      <c r="I82" s="27" t="s">
        <v>53</v>
      </c>
    </row>
    <row r="83" spans="1:9" s="49" customFormat="1" ht="16.149999999999999" customHeight="1">
      <c r="A83" s="75"/>
      <c r="B83" s="76">
        <v>600</v>
      </c>
      <c r="C83" s="76">
        <v>60013</v>
      </c>
      <c r="D83" s="77">
        <v>6059</v>
      </c>
      <c r="E83" s="78" t="s">
        <v>12</v>
      </c>
      <c r="F83" s="79">
        <f>G83+H83</f>
        <v>527148.32999999996</v>
      </c>
      <c r="G83" s="47"/>
      <c r="H83" s="47">
        <v>527148.32999999996</v>
      </c>
      <c r="I83" s="80"/>
    </row>
    <row r="84" spans="1:9" s="29" customFormat="1" ht="63.75" customHeight="1">
      <c r="A84" s="81">
        <v>4</v>
      </c>
      <c r="B84" s="139" t="s">
        <v>11</v>
      </c>
      <c r="C84" s="139"/>
      <c r="D84" s="139"/>
      <c r="E84" s="82" t="s">
        <v>71</v>
      </c>
      <c r="F84" s="26">
        <f>F85+F86</f>
        <v>2702160.1</v>
      </c>
      <c r="G84" s="26"/>
      <c r="H84" s="26">
        <f>H85+H86</f>
        <v>2702160.1</v>
      </c>
      <c r="I84" s="27" t="s">
        <v>53</v>
      </c>
    </row>
    <row r="85" spans="1:9" s="49" customFormat="1" ht="16.149999999999999" customHeight="1">
      <c r="A85" s="136"/>
      <c r="B85" s="136">
        <v>600</v>
      </c>
      <c r="C85" s="136">
        <v>60013</v>
      </c>
      <c r="D85" s="91">
        <v>6050</v>
      </c>
      <c r="E85" s="87" t="s">
        <v>12</v>
      </c>
      <c r="F85" s="47">
        <f>G85+H85</f>
        <v>54342</v>
      </c>
      <c r="G85" s="47"/>
      <c r="H85" s="47">
        <v>54342</v>
      </c>
      <c r="I85" s="48"/>
    </row>
    <row r="86" spans="1:9" s="49" customFormat="1" ht="16.149999999999999" customHeight="1">
      <c r="A86" s="137"/>
      <c r="B86" s="137"/>
      <c r="C86" s="137"/>
      <c r="D86" s="91">
        <v>6059</v>
      </c>
      <c r="E86" s="87" t="s">
        <v>12</v>
      </c>
      <c r="F86" s="47">
        <f>G86+H86</f>
        <v>2647818.1</v>
      </c>
      <c r="G86" s="47"/>
      <c r="H86" s="47">
        <v>2647818.1</v>
      </c>
      <c r="I86" s="80"/>
    </row>
    <row r="87" spans="1:9" s="29" customFormat="1" ht="72" customHeight="1">
      <c r="A87" s="71">
        <v>5</v>
      </c>
      <c r="B87" s="149" t="s">
        <v>11</v>
      </c>
      <c r="C87" s="149"/>
      <c r="D87" s="149"/>
      <c r="E87" s="92" t="s">
        <v>70</v>
      </c>
      <c r="F87" s="90">
        <f>F88</f>
        <v>50000</v>
      </c>
      <c r="G87" s="90"/>
      <c r="H87" s="90">
        <f>H88</f>
        <v>50000</v>
      </c>
      <c r="I87" s="93" t="s">
        <v>53</v>
      </c>
    </row>
    <row r="88" spans="1:9" s="49" customFormat="1" ht="16.899999999999999" customHeight="1">
      <c r="A88" s="94"/>
      <c r="B88" s="91">
        <v>600</v>
      </c>
      <c r="C88" s="91">
        <v>60013</v>
      </c>
      <c r="D88" s="91">
        <v>6059</v>
      </c>
      <c r="E88" s="87" t="s">
        <v>12</v>
      </c>
      <c r="F88" s="47">
        <f>G88+H88</f>
        <v>50000</v>
      </c>
      <c r="G88" s="47"/>
      <c r="H88" s="47">
        <v>50000</v>
      </c>
      <c r="I88" s="48"/>
    </row>
    <row r="89" spans="1:9" s="29" customFormat="1" ht="60">
      <c r="A89" s="81">
        <v>6</v>
      </c>
      <c r="B89" s="139" t="s">
        <v>11</v>
      </c>
      <c r="C89" s="139"/>
      <c r="D89" s="139"/>
      <c r="E89" s="82" t="s">
        <v>92</v>
      </c>
      <c r="F89" s="26">
        <f>F90</f>
        <v>145000</v>
      </c>
      <c r="G89" s="26"/>
      <c r="H89" s="26">
        <f>H90</f>
        <v>145000</v>
      </c>
      <c r="I89" s="27" t="s">
        <v>53</v>
      </c>
    </row>
    <row r="90" spans="1:9" s="49" customFormat="1" ht="16.149999999999999" customHeight="1">
      <c r="A90" s="95"/>
      <c r="B90" s="96">
        <v>600</v>
      </c>
      <c r="C90" s="96">
        <v>60013</v>
      </c>
      <c r="D90" s="91">
        <v>6059</v>
      </c>
      <c r="E90" s="87" t="s">
        <v>12</v>
      </c>
      <c r="F90" s="47">
        <f>G90+H90</f>
        <v>145000</v>
      </c>
      <c r="G90" s="47"/>
      <c r="H90" s="47">
        <v>145000</v>
      </c>
      <c r="I90" s="48"/>
    </row>
    <row r="91" spans="1:9" s="29" customFormat="1" ht="60">
      <c r="A91" s="81">
        <v>7</v>
      </c>
      <c r="B91" s="139" t="s">
        <v>11</v>
      </c>
      <c r="C91" s="139"/>
      <c r="D91" s="139"/>
      <c r="E91" s="82" t="s">
        <v>47</v>
      </c>
      <c r="F91" s="26">
        <f>F92+F93</f>
        <v>1359290.73</v>
      </c>
      <c r="G91" s="26"/>
      <c r="H91" s="26">
        <f>H92+H93</f>
        <v>1359290.73</v>
      </c>
      <c r="I91" s="27" t="s">
        <v>53</v>
      </c>
    </row>
    <row r="92" spans="1:9" s="49" customFormat="1" ht="16.149999999999999" customHeight="1">
      <c r="A92" s="136"/>
      <c r="B92" s="136">
        <v>600</v>
      </c>
      <c r="C92" s="136">
        <v>60013</v>
      </c>
      <c r="D92" s="91">
        <v>6050</v>
      </c>
      <c r="E92" s="87" t="s">
        <v>12</v>
      </c>
      <c r="F92" s="47">
        <f>G92+H92</f>
        <v>237057</v>
      </c>
      <c r="G92" s="47"/>
      <c r="H92" s="47">
        <v>237057</v>
      </c>
      <c r="I92" s="48"/>
    </row>
    <row r="93" spans="1:9" s="49" customFormat="1" ht="16.149999999999999" customHeight="1">
      <c r="A93" s="137"/>
      <c r="B93" s="137"/>
      <c r="C93" s="137"/>
      <c r="D93" s="91">
        <v>6059</v>
      </c>
      <c r="E93" s="87" t="s">
        <v>12</v>
      </c>
      <c r="F93" s="47">
        <f>G93+H93</f>
        <v>1122233.73</v>
      </c>
      <c r="G93" s="47"/>
      <c r="H93" s="47">
        <v>1122233.73</v>
      </c>
      <c r="I93" s="80"/>
    </row>
    <row r="94" spans="1:9" s="29" customFormat="1" ht="48.75" customHeight="1">
      <c r="A94" s="81">
        <v>8</v>
      </c>
      <c r="B94" s="139" t="s">
        <v>11</v>
      </c>
      <c r="C94" s="139"/>
      <c r="D94" s="139"/>
      <c r="E94" s="82" t="s">
        <v>49</v>
      </c>
      <c r="F94" s="26">
        <f>F95</f>
        <v>633817.98</v>
      </c>
      <c r="G94" s="26">
        <f>G95</f>
        <v>0</v>
      </c>
      <c r="H94" s="26">
        <f>H95</f>
        <v>633817.98</v>
      </c>
      <c r="I94" s="27" t="s">
        <v>53</v>
      </c>
    </row>
    <row r="95" spans="1:9" s="49" customFormat="1" ht="16.149999999999999" customHeight="1">
      <c r="A95" s="97"/>
      <c r="B95" s="95">
        <v>854</v>
      </c>
      <c r="C95" s="95">
        <v>85403</v>
      </c>
      <c r="D95" s="91">
        <v>6050</v>
      </c>
      <c r="E95" s="87" t="s">
        <v>12</v>
      </c>
      <c r="F95" s="47">
        <f>G95+H95</f>
        <v>633817.98</v>
      </c>
      <c r="G95" s="47"/>
      <c r="H95" s="47">
        <v>633817.98</v>
      </c>
      <c r="I95" s="48"/>
    </row>
    <row r="96" spans="1:9" s="29" customFormat="1" ht="45" customHeight="1">
      <c r="A96" s="81">
        <v>9</v>
      </c>
      <c r="B96" s="139" t="s">
        <v>11</v>
      </c>
      <c r="C96" s="139"/>
      <c r="D96" s="139"/>
      <c r="E96" s="82" t="s">
        <v>65</v>
      </c>
      <c r="F96" s="26">
        <f>F97</f>
        <v>19330.03</v>
      </c>
      <c r="G96" s="26">
        <f>G97</f>
        <v>19330.03</v>
      </c>
      <c r="H96" s="26"/>
      <c r="I96" s="27" t="s">
        <v>53</v>
      </c>
    </row>
    <row r="97" spans="1:9" s="49" customFormat="1" ht="60.75" customHeight="1">
      <c r="A97" s="98"/>
      <c r="B97" s="97">
        <v>921</v>
      </c>
      <c r="C97" s="97">
        <v>92120</v>
      </c>
      <c r="D97" s="97">
        <v>2729</v>
      </c>
      <c r="E97" s="87" t="s">
        <v>51</v>
      </c>
      <c r="F97" s="47">
        <f>G97+H97</f>
        <v>19330.03</v>
      </c>
      <c r="G97" s="99">
        <v>19330.03</v>
      </c>
      <c r="H97" s="47"/>
      <c r="I97" s="48"/>
    </row>
    <row r="98" spans="1:9" s="29" customFormat="1" ht="61.15" customHeight="1">
      <c r="A98" s="63">
        <v>10</v>
      </c>
      <c r="B98" s="134" t="s">
        <v>11</v>
      </c>
      <c r="C98" s="134"/>
      <c r="D98" s="134"/>
      <c r="E98" s="100" t="s">
        <v>17</v>
      </c>
      <c r="F98" s="101">
        <f>F100</f>
        <v>1089861.18</v>
      </c>
      <c r="G98" s="101">
        <f>G99</f>
        <v>0</v>
      </c>
      <c r="H98" s="102">
        <f>H100</f>
        <v>1089861.18</v>
      </c>
      <c r="I98" s="27" t="s">
        <v>53</v>
      </c>
    </row>
    <row r="99" spans="1:9" s="108" customFormat="1" ht="13.9" hidden="1" customHeight="1">
      <c r="A99" s="134"/>
      <c r="B99" s="103">
        <v>921</v>
      </c>
      <c r="C99" s="103">
        <v>92195</v>
      </c>
      <c r="D99" s="104">
        <v>4300</v>
      </c>
      <c r="E99" s="105" t="s">
        <v>13</v>
      </c>
      <c r="F99" s="61">
        <f>G99+H99</f>
        <v>0</v>
      </c>
      <c r="G99" s="106">
        <v>0</v>
      </c>
      <c r="H99" s="106"/>
      <c r="I99" s="107"/>
    </row>
    <row r="100" spans="1:9" s="49" customFormat="1" ht="15">
      <c r="A100" s="134"/>
      <c r="B100" s="104">
        <v>921</v>
      </c>
      <c r="C100" s="104">
        <v>92195</v>
      </c>
      <c r="D100" s="59">
        <v>6050</v>
      </c>
      <c r="E100" s="60" t="s">
        <v>12</v>
      </c>
      <c r="F100" s="61">
        <f>G100+H100</f>
        <v>1089861.18</v>
      </c>
      <c r="G100" s="61"/>
      <c r="H100" s="61">
        <v>1089861.18</v>
      </c>
      <c r="I100" s="62"/>
    </row>
    <row r="101" spans="1:9" s="16" customFormat="1" ht="17.25">
      <c r="A101" s="109"/>
      <c r="B101" s="109"/>
      <c r="C101" s="109"/>
      <c r="D101" s="109"/>
      <c r="E101" s="109" t="s">
        <v>8</v>
      </c>
      <c r="F101" s="110">
        <f>F12</f>
        <v>30356239.050000008</v>
      </c>
      <c r="G101" s="110">
        <f>G12</f>
        <v>112000.03</v>
      </c>
      <c r="H101" s="110">
        <f>H12</f>
        <v>30244239.020000011</v>
      </c>
      <c r="I101" s="110"/>
    </row>
    <row r="102" spans="1:9">
      <c r="E102" s="5" t="s">
        <v>25</v>
      </c>
    </row>
    <row r="103" spans="1:9" s="6" customFormat="1" ht="12.75">
      <c r="A103" s="150"/>
      <c r="B103" s="140" t="s">
        <v>3</v>
      </c>
      <c r="C103" s="140" t="s">
        <v>4</v>
      </c>
      <c r="D103" s="140" t="s">
        <v>5</v>
      </c>
      <c r="E103" s="140" t="s">
        <v>6</v>
      </c>
      <c r="F103" s="140" t="s">
        <v>19</v>
      </c>
      <c r="G103" s="144" t="s">
        <v>18</v>
      </c>
      <c r="H103" s="145"/>
      <c r="I103" s="150"/>
    </row>
    <row r="104" spans="1:9" s="6" customFormat="1" ht="12.75">
      <c r="A104" s="150"/>
      <c r="B104" s="141"/>
      <c r="C104" s="141"/>
      <c r="D104" s="141"/>
      <c r="E104" s="141"/>
      <c r="F104" s="141"/>
      <c r="G104" s="7" t="s">
        <v>20</v>
      </c>
      <c r="H104" s="7" t="s">
        <v>21</v>
      </c>
      <c r="I104" s="150"/>
    </row>
    <row r="105" spans="1:9" s="9" customFormat="1" ht="12.75">
      <c r="A105" s="111"/>
      <c r="B105" s="112">
        <v>1</v>
      </c>
      <c r="C105" s="8">
        <v>2</v>
      </c>
      <c r="D105" s="8">
        <v>3</v>
      </c>
      <c r="E105" s="8">
        <v>4</v>
      </c>
      <c r="F105" s="8">
        <v>5</v>
      </c>
      <c r="G105" s="112" t="s">
        <v>35</v>
      </c>
      <c r="H105" s="112" t="s">
        <v>36</v>
      </c>
      <c r="I105" s="111"/>
    </row>
    <row r="106" spans="1:9" s="5" customFormat="1">
      <c r="A106" s="113"/>
      <c r="B106" s="114">
        <v>600</v>
      </c>
      <c r="C106" s="115"/>
      <c r="D106" s="115"/>
      <c r="E106" s="115" t="s">
        <v>26</v>
      </c>
      <c r="F106" s="116">
        <f>F107</f>
        <v>21874085.980000004</v>
      </c>
      <c r="G106" s="116">
        <f>G107</f>
        <v>0</v>
      </c>
      <c r="H106" s="116">
        <f>H107</f>
        <v>21874085.980000004</v>
      </c>
      <c r="I106" s="117"/>
    </row>
    <row r="107" spans="1:9" s="5" customFormat="1">
      <c r="A107" s="113"/>
      <c r="B107" s="115"/>
      <c r="C107" s="114">
        <v>60013</v>
      </c>
      <c r="D107" s="115"/>
      <c r="E107" s="115" t="s">
        <v>37</v>
      </c>
      <c r="F107" s="116">
        <f>F108+F109</f>
        <v>21874085.980000004</v>
      </c>
      <c r="G107" s="116">
        <f>G108+G109</f>
        <v>0</v>
      </c>
      <c r="H107" s="116">
        <f>H108+H109</f>
        <v>21874085.980000004</v>
      </c>
      <c r="I107" s="117"/>
    </row>
    <row r="108" spans="1:9" s="49" customFormat="1" ht="17.45" customHeight="1">
      <c r="A108" s="118"/>
      <c r="B108" s="153"/>
      <c r="C108" s="153"/>
      <c r="D108" s="59">
        <v>6050</v>
      </c>
      <c r="E108" s="60" t="s">
        <v>12</v>
      </c>
      <c r="F108" s="61">
        <f>F19+F23+F29+F33+F35+F37+F39+F41+F43+F45+F85+F92</f>
        <v>16987721.450000003</v>
      </c>
      <c r="G108" s="61">
        <f>G19+G23+G29+G33+G35+G37+G39+G41+G43+G45+G85+G92</f>
        <v>0</v>
      </c>
      <c r="H108" s="61">
        <f>H19+H23+H29+H33+H35+H37+H39+H41+H43+H45+H85+H92</f>
        <v>16987721.450000003</v>
      </c>
      <c r="I108" s="119"/>
    </row>
    <row r="109" spans="1:9">
      <c r="A109" s="120"/>
      <c r="B109" s="154"/>
      <c r="C109" s="154"/>
      <c r="D109" s="59">
        <v>6059</v>
      </c>
      <c r="E109" s="60" t="s">
        <v>12</v>
      </c>
      <c r="F109" s="61">
        <f>F81+F79+F83+F86+F88+F90+F93</f>
        <v>4886364.5299999993</v>
      </c>
      <c r="G109" s="61">
        <f>G81+G79+G83+G86+G88+G90+G93</f>
        <v>0</v>
      </c>
      <c r="H109" s="61">
        <f>H81+H79+H83+H86+H88+H90+H93</f>
        <v>4886364.5299999993</v>
      </c>
      <c r="I109" s="121"/>
    </row>
    <row r="110" spans="1:9" s="5" customFormat="1">
      <c r="A110" s="113"/>
      <c r="B110" s="114">
        <v>720</v>
      </c>
      <c r="C110" s="115"/>
      <c r="D110" s="115"/>
      <c r="E110" s="115" t="s">
        <v>83</v>
      </c>
      <c r="F110" s="116">
        <f t="shared" ref="F110:H111" si="0">F111</f>
        <v>38670</v>
      </c>
      <c r="G110" s="116">
        <f t="shared" si="0"/>
        <v>0</v>
      </c>
      <c r="H110" s="116">
        <f t="shared" si="0"/>
        <v>38670</v>
      </c>
      <c r="I110" s="117"/>
    </row>
    <row r="111" spans="1:9" s="5" customFormat="1">
      <c r="A111" s="113"/>
      <c r="B111" s="115"/>
      <c r="C111" s="114">
        <v>72095</v>
      </c>
      <c r="D111" s="115"/>
      <c r="E111" s="115" t="s">
        <v>38</v>
      </c>
      <c r="F111" s="116">
        <f t="shared" si="0"/>
        <v>38670</v>
      </c>
      <c r="G111" s="116">
        <f t="shared" si="0"/>
        <v>0</v>
      </c>
      <c r="H111" s="116">
        <f t="shared" si="0"/>
        <v>38670</v>
      </c>
      <c r="I111" s="117"/>
    </row>
    <row r="112" spans="1:9" s="49" customFormat="1" ht="61.5" customHeight="1">
      <c r="A112" s="118"/>
      <c r="B112" s="59"/>
      <c r="C112" s="59"/>
      <c r="D112" s="59">
        <v>6220</v>
      </c>
      <c r="E112" s="60" t="s">
        <v>50</v>
      </c>
      <c r="F112" s="61">
        <f>F47</f>
        <v>38670</v>
      </c>
      <c r="G112" s="61">
        <f>G47</f>
        <v>0</v>
      </c>
      <c r="H112" s="61">
        <f>H47</f>
        <v>38670</v>
      </c>
      <c r="I112" s="119"/>
    </row>
    <row r="113" spans="1:9" s="5" customFormat="1">
      <c r="A113" s="113"/>
      <c r="B113" s="114">
        <v>801</v>
      </c>
      <c r="C113" s="115"/>
      <c r="D113" s="115"/>
      <c r="E113" s="115" t="s">
        <v>84</v>
      </c>
      <c r="F113" s="116">
        <f>F114+F116</f>
        <v>13335</v>
      </c>
      <c r="G113" s="116">
        <f>G114+G116</f>
        <v>13335</v>
      </c>
      <c r="H113" s="116">
        <f>H114+H116</f>
        <v>0</v>
      </c>
      <c r="I113" s="117"/>
    </row>
    <row r="114" spans="1:9" s="5" customFormat="1">
      <c r="A114" s="113"/>
      <c r="B114" s="115"/>
      <c r="C114" s="114">
        <v>80116</v>
      </c>
      <c r="D114" s="115"/>
      <c r="E114" s="115" t="s">
        <v>85</v>
      </c>
      <c r="F114" s="116">
        <f>F115</f>
        <v>5535</v>
      </c>
      <c r="G114" s="116">
        <f>G115</f>
        <v>5535</v>
      </c>
      <c r="H114" s="116">
        <f>H115</f>
        <v>0</v>
      </c>
      <c r="I114" s="117"/>
    </row>
    <row r="115" spans="1:9" s="49" customFormat="1" ht="45">
      <c r="A115" s="118"/>
      <c r="B115" s="59"/>
      <c r="C115" s="59"/>
      <c r="D115" s="45">
        <v>4340</v>
      </c>
      <c r="E115" s="46" t="s">
        <v>82</v>
      </c>
      <c r="F115" s="61">
        <f>F49</f>
        <v>5535</v>
      </c>
      <c r="G115" s="61">
        <f>G49</f>
        <v>5535</v>
      </c>
      <c r="H115" s="61">
        <f>H49</f>
        <v>0</v>
      </c>
      <c r="I115" s="119"/>
    </row>
    <row r="116" spans="1:9" s="5" customFormat="1">
      <c r="A116" s="113"/>
      <c r="B116" s="115"/>
      <c r="C116" s="114">
        <v>80146</v>
      </c>
      <c r="D116" s="115"/>
      <c r="E116" s="115" t="s">
        <v>86</v>
      </c>
      <c r="F116" s="116">
        <f>F117</f>
        <v>7800</v>
      </c>
      <c r="G116" s="116">
        <f>G117</f>
        <v>7800</v>
      </c>
      <c r="H116" s="116">
        <f>H117</f>
        <v>0</v>
      </c>
      <c r="I116" s="117"/>
    </row>
    <row r="117" spans="1:9" s="49" customFormat="1" ht="45">
      <c r="A117" s="118"/>
      <c r="B117" s="59"/>
      <c r="C117" s="59"/>
      <c r="D117" s="45">
        <v>4340</v>
      </c>
      <c r="E117" s="46" t="s">
        <v>82</v>
      </c>
      <c r="F117" s="61">
        <f>F51</f>
        <v>7800</v>
      </c>
      <c r="G117" s="61">
        <f>G51</f>
        <v>7800</v>
      </c>
      <c r="H117" s="61">
        <f>H51</f>
        <v>0</v>
      </c>
      <c r="I117" s="119"/>
    </row>
    <row r="118" spans="1:9" s="5" customFormat="1">
      <c r="A118" s="113"/>
      <c r="B118" s="114">
        <v>851</v>
      </c>
      <c r="C118" s="115"/>
      <c r="D118" s="115"/>
      <c r="E118" s="115" t="s">
        <v>27</v>
      </c>
      <c r="F118" s="116">
        <f t="shared" ref="F118:H119" si="1">F119</f>
        <v>500000</v>
      </c>
      <c r="G118" s="116">
        <f t="shared" si="1"/>
        <v>0</v>
      </c>
      <c r="H118" s="116">
        <f t="shared" si="1"/>
        <v>500000</v>
      </c>
      <c r="I118" s="117"/>
    </row>
    <row r="119" spans="1:9" s="5" customFormat="1">
      <c r="A119" s="113"/>
      <c r="B119" s="115"/>
      <c r="C119" s="114">
        <v>85111</v>
      </c>
      <c r="D119" s="115"/>
      <c r="E119" s="115" t="s">
        <v>87</v>
      </c>
      <c r="F119" s="116">
        <f t="shared" si="1"/>
        <v>500000</v>
      </c>
      <c r="G119" s="116">
        <f t="shared" si="1"/>
        <v>0</v>
      </c>
      <c r="H119" s="116">
        <f t="shared" si="1"/>
        <v>500000</v>
      </c>
      <c r="I119" s="117"/>
    </row>
    <row r="120" spans="1:9" s="49" customFormat="1" ht="61.5" customHeight="1">
      <c r="A120" s="118"/>
      <c r="B120" s="59"/>
      <c r="C120" s="59"/>
      <c r="D120" s="59">
        <v>6220</v>
      </c>
      <c r="E120" s="60" t="s">
        <v>50</v>
      </c>
      <c r="F120" s="61">
        <f>F53</f>
        <v>500000</v>
      </c>
      <c r="G120" s="61">
        <f>G53</f>
        <v>0</v>
      </c>
      <c r="H120" s="61">
        <f>H53</f>
        <v>500000</v>
      </c>
      <c r="I120" s="119"/>
    </row>
    <row r="121" spans="1:9" s="5" customFormat="1">
      <c r="A121" s="113"/>
      <c r="B121" s="114">
        <v>853</v>
      </c>
      <c r="C121" s="115"/>
      <c r="D121" s="115"/>
      <c r="E121" s="115" t="s">
        <v>90</v>
      </c>
      <c r="F121" s="116">
        <f t="shared" ref="F121:H122" si="2">F122</f>
        <v>502489</v>
      </c>
      <c r="G121" s="116">
        <f t="shared" si="2"/>
        <v>0</v>
      </c>
      <c r="H121" s="116">
        <f t="shared" si="2"/>
        <v>502489</v>
      </c>
      <c r="I121" s="117"/>
    </row>
    <row r="122" spans="1:9" s="5" customFormat="1">
      <c r="A122" s="113"/>
      <c r="B122" s="115"/>
      <c r="C122" s="114">
        <v>85395</v>
      </c>
      <c r="D122" s="115"/>
      <c r="E122" s="115" t="s">
        <v>38</v>
      </c>
      <c r="F122" s="116">
        <f t="shared" si="2"/>
        <v>502489</v>
      </c>
      <c r="G122" s="116">
        <f t="shared" si="2"/>
        <v>0</v>
      </c>
      <c r="H122" s="116">
        <f t="shared" si="2"/>
        <v>502489</v>
      </c>
      <c r="I122" s="117"/>
    </row>
    <row r="123" spans="1:9" s="49" customFormat="1" ht="15">
      <c r="A123" s="122"/>
      <c r="B123" s="104"/>
      <c r="C123" s="104"/>
      <c r="D123" s="59">
        <v>6050</v>
      </c>
      <c r="E123" s="60" t="s">
        <v>12</v>
      </c>
      <c r="F123" s="61">
        <f>F55</f>
        <v>502489</v>
      </c>
      <c r="G123" s="61">
        <f>G55</f>
        <v>0</v>
      </c>
      <c r="H123" s="61">
        <f>H55</f>
        <v>502489</v>
      </c>
      <c r="I123" s="119"/>
    </row>
    <row r="124" spans="1:9" s="5" customFormat="1">
      <c r="A124" s="113"/>
      <c r="B124" s="114">
        <v>854</v>
      </c>
      <c r="C124" s="115"/>
      <c r="D124" s="115"/>
      <c r="E124" s="115" t="s">
        <v>28</v>
      </c>
      <c r="F124" s="116">
        <f t="shared" ref="F124:H125" si="3">F125</f>
        <v>735582.33</v>
      </c>
      <c r="G124" s="116">
        <f t="shared" si="3"/>
        <v>0</v>
      </c>
      <c r="H124" s="116">
        <f t="shared" si="3"/>
        <v>735582.33</v>
      </c>
      <c r="I124" s="117"/>
    </row>
    <row r="125" spans="1:9" s="5" customFormat="1">
      <c r="A125" s="113"/>
      <c r="B125" s="115"/>
      <c r="C125" s="114">
        <v>85403</v>
      </c>
      <c r="D125" s="115"/>
      <c r="E125" s="115" t="s">
        <v>29</v>
      </c>
      <c r="F125" s="116">
        <f t="shared" si="3"/>
        <v>735582.33</v>
      </c>
      <c r="G125" s="116">
        <f t="shared" si="3"/>
        <v>0</v>
      </c>
      <c r="H125" s="116">
        <f t="shared" si="3"/>
        <v>735582.33</v>
      </c>
      <c r="I125" s="117"/>
    </row>
    <row r="126" spans="1:9" s="49" customFormat="1" ht="15">
      <c r="A126" s="122"/>
      <c r="B126" s="104"/>
      <c r="C126" s="104"/>
      <c r="D126" s="59">
        <v>6050</v>
      </c>
      <c r="E126" s="60" t="s">
        <v>12</v>
      </c>
      <c r="F126" s="61">
        <f>F95+F57</f>
        <v>735582.33</v>
      </c>
      <c r="G126" s="61">
        <f>G95+G57</f>
        <v>0</v>
      </c>
      <c r="H126" s="61">
        <f>H95+H57</f>
        <v>735582.33</v>
      </c>
      <c r="I126" s="119"/>
    </row>
    <row r="127" spans="1:9" s="5" customFormat="1">
      <c r="A127" s="113"/>
      <c r="B127" s="114">
        <v>900</v>
      </c>
      <c r="C127" s="115"/>
      <c r="D127" s="115"/>
      <c r="E127" s="115" t="s">
        <v>88</v>
      </c>
      <c r="F127" s="116">
        <f t="shared" ref="F127:H128" si="4">F128</f>
        <v>79335</v>
      </c>
      <c r="G127" s="116">
        <f t="shared" si="4"/>
        <v>79335</v>
      </c>
      <c r="H127" s="116">
        <f t="shared" si="4"/>
        <v>0</v>
      </c>
      <c r="I127" s="117"/>
    </row>
    <row r="128" spans="1:9" s="5" customFormat="1">
      <c r="A128" s="113"/>
      <c r="B128" s="115"/>
      <c r="C128" s="114">
        <v>90095</v>
      </c>
      <c r="D128" s="115"/>
      <c r="E128" s="115" t="s">
        <v>38</v>
      </c>
      <c r="F128" s="116">
        <f t="shared" si="4"/>
        <v>79335</v>
      </c>
      <c r="G128" s="116">
        <f t="shared" si="4"/>
        <v>79335</v>
      </c>
      <c r="H128" s="116">
        <f t="shared" si="4"/>
        <v>0</v>
      </c>
      <c r="I128" s="117"/>
    </row>
    <row r="129" spans="1:9" s="49" customFormat="1" ht="15">
      <c r="A129" s="118"/>
      <c r="B129" s="59"/>
      <c r="C129" s="59"/>
      <c r="D129" s="59">
        <v>4300</v>
      </c>
      <c r="E129" s="60" t="s">
        <v>13</v>
      </c>
      <c r="F129" s="61">
        <f>F59</f>
        <v>79335</v>
      </c>
      <c r="G129" s="61">
        <f>G59</f>
        <v>79335</v>
      </c>
      <c r="H129" s="61">
        <f>H59</f>
        <v>0</v>
      </c>
      <c r="I129" s="119"/>
    </row>
    <row r="130" spans="1:9" s="5" customFormat="1">
      <c r="A130" s="113"/>
      <c r="B130" s="114">
        <v>921</v>
      </c>
      <c r="C130" s="115"/>
      <c r="D130" s="115"/>
      <c r="E130" s="115" t="s">
        <v>30</v>
      </c>
      <c r="F130" s="116">
        <f>F131+F133+F135+F137+F139+F141</f>
        <v>6612741.7399999993</v>
      </c>
      <c r="G130" s="116">
        <f>G131+G133+G135+G137+G139+G141</f>
        <v>19330.03</v>
      </c>
      <c r="H130" s="116">
        <f>H131+H133+H135+H137+H139+H141</f>
        <v>6593411.709999999</v>
      </c>
      <c r="I130" s="117"/>
    </row>
    <row r="131" spans="1:9" s="5" customFormat="1">
      <c r="A131" s="113"/>
      <c r="B131" s="115"/>
      <c r="C131" s="114">
        <v>92106</v>
      </c>
      <c r="D131" s="115"/>
      <c r="E131" s="115" t="s">
        <v>31</v>
      </c>
      <c r="F131" s="116">
        <f>F132</f>
        <v>1111516.69</v>
      </c>
      <c r="G131" s="116">
        <f>G132</f>
        <v>0</v>
      </c>
      <c r="H131" s="116">
        <f>H132</f>
        <v>1111516.69</v>
      </c>
      <c r="I131" s="117"/>
    </row>
    <row r="132" spans="1:9" s="49" customFormat="1" ht="61.5" customHeight="1">
      <c r="A132" s="118"/>
      <c r="B132" s="59"/>
      <c r="C132" s="59"/>
      <c r="D132" s="59">
        <v>6220</v>
      </c>
      <c r="E132" s="60" t="s">
        <v>50</v>
      </c>
      <c r="F132" s="61">
        <f>F61+F63+F65+F67</f>
        <v>1111516.69</v>
      </c>
      <c r="G132" s="61">
        <f>G61+G63+G65+G67</f>
        <v>0</v>
      </c>
      <c r="H132" s="61">
        <f>H61+H63+H65+H67</f>
        <v>1111516.69</v>
      </c>
      <c r="I132" s="119"/>
    </row>
    <row r="133" spans="1:9" s="5" customFormat="1">
      <c r="A133" s="113"/>
      <c r="B133" s="115"/>
      <c r="C133" s="114">
        <v>92108</v>
      </c>
      <c r="D133" s="115"/>
      <c r="E133" s="115" t="s">
        <v>45</v>
      </c>
      <c r="F133" s="116">
        <f>F134</f>
        <v>4257940.08</v>
      </c>
      <c r="G133" s="116">
        <f>G134</f>
        <v>0</v>
      </c>
      <c r="H133" s="116">
        <f>H134</f>
        <v>4257940.08</v>
      </c>
      <c r="I133" s="117"/>
    </row>
    <row r="134" spans="1:9" s="49" customFormat="1" ht="61.5" customHeight="1">
      <c r="A134" s="118"/>
      <c r="B134" s="59"/>
      <c r="C134" s="59"/>
      <c r="D134" s="59">
        <v>6220</v>
      </c>
      <c r="E134" s="60" t="s">
        <v>50</v>
      </c>
      <c r="F134" s="61">
        <f>F69</f>
        <v>4257940.08</v>
      </c>
      <c r="G134" s="61">
        <f>G69</f>
        <v>0</v>
      </c>
      <c r="H134" s="61">
        <f>H69</f>
        <v>4257940.08</v>
      </c>
      <c r="I134" s="119"/>
    </row>
    <row r="135" spans="1:9" s="5" customFormat="1">
      <c r="A135" s="113"/>
      <c r="B135" s="115"/>
      <c r="C135" s="114">
        <v>92109</v>
      </c>
      <c r="D135" s="115"/>
      <c r="E135" s="115" t="s">
        <v>44</v>
      </c>
      <c r="F135" s="116">
        <f>F136</f>
        <v>9000</v>
      </c>
      <c r="G135" s="116">
        <f>G136</f>
        <v>0</v>
      </c>
      <c r="H135" s="116">
        <f>H136</f>
        <v>9000</v>
      </c>
      <c r="I135" s="117"/>
    </row>
    <row r="136" spans="1:9" s="49" customFormat="1" ht="61.5" customHeight="1">
      <c r="A136" s="118"/>
      <c r="B136" s="59"/>
      <c r="C136" s="59"/>
      <c r="D136" s="59">
        <v>6220</v>
      </c>
      <c r="E136" s="60" t="s">
        <v>50</v>
      </c>
      <c r="F136" s="61">
        <f>F71</f>
        <v>9000</v>
      </c>
      <c r="G136" s="61">
        <f>G71</f>
        <v>0</v>
      </c>
      <c r="H136" s="61">
        <f>H71</f>
        <v>9000</v>
      </c>
      <c r="I136" s="119"/>
    </row>
    <row r="137" spans="1:9" s="5" customFormat="1">
      <c r="A137" s="113"/>
      <c r="B137" s="115"/>
      <c r="C137" s="114">
        <v>92116</v>
      </c>
      <c r="D137" s="115"/>
      <c r="E137" s="115" t="s">
        <v>89</v>
      </c>
      <c r="F137" s="116">
        <f>F138</f>
        <v>125093.75999999999</v>
      </c>
      <c r="G137" s="116">
        <f>G138</f>
        <v>0</v>
      </c>
      <c r="H137" s="116">
        <f>H138</f>
        <v>125093.75999999999</v>
      </c>
      <c r="I137" s="117"/>
    </row>
    <row r="138" spans="1:9" s="49" customFormat="1" ht="61.5" customHeight="1">
      <c r="A138" s="118"/>
      <c r="B138" s="59"/>
      <c r="C138" s="59"/>
      <c r="D138" s="59">
        <v>6220</v>
      </c>
      <c r="E138" s="60" t="s">
        <v>50</v>
      </c>
      <c r="F138" s="61">
        <f>F73+F75</f>
        <v>125093.75999999999</v>
      </c>
      <c r="G138" s="61">
        <f>G73+G75</f>
        <v>0</v>
      </c>
      <c r="H138" s="61">
        <f>H73+H75</f>
        <v>125093.75999999999</v>
      </c>
      <c r="I138" s="119"/>
    </row>
    <row r="139" spans="1:9" s="5" customFormat="1">
      <c r="A139" s="113"/>
      <c r="B139" s="115"/>
      <c r="C139" s="114">
        <v>92120</v>
      </c>
      <c r="D139" s="115"/>
      <c r="E139" s="115" t="s">
        <v>32</v>
      </c>
      <c r="F139" s="116">
        <f>F140</f>
        <v>19330.03</v>
      </c>
      <c r="G139" s="116">
        <f>G140</f>
        <v>19330.03</v>
      </c>
      <c r="H139" s="116">
        <f>H140</f>
        <v>0</v>
      </c>
      <c r="I139" s="117"/>
    </row>
    <row r="140" spans="1:9" s="49" customFormat="1" ht="63" customHeight="1">
      <c r="A140" s="118"/>
      <c r="B140" s="59"/>
      <c r="C140" s="59"/>
      <c r="D140" s="59">
        <v>2729</v>
      </c>
      <c r="E140" s="60" t="s">
        <v>51</v>
      </c>
      <c r="F140" s="61">
        <f>F97</f>
        <v>19330.03</v>
      </c>
      <c r="G140" s="61">
        <f>G97</f>
        <v>19330.03</v>
      </c>
      <c r="H140" s="61">
        <f>H97</f>
        <v>0</v>
      </c>
      <c r="I140" s="119"/>
    </row>
    <row r="141" spans="1:9" s="5" customFormat="1">
      <c r="A141" s="113"/>
      <c r="B141" s="115"/>
      <c r="C141" s="114">
        <v>92195</v>
      </c>
      <c r="D141" s="115"/>
      <c r="E141" s="115" t="s">
        <v>38</v>
      </c>
      <c r="F141" s="116">
        <f>F143</f>
        <v>1089861.18</v>
      </c>
      <c r="G141" s="116">
        <f>G143</f>
        <v>0</v>
      </c>
      <c r="H141" s="116">
        <f>H143</f>
        <v>1089861.18</v>
      </c>
      <c r="I141" s="117"/>
    </row>
    <row r="142" spans="1:9" s="108" customFormat="1" ht="15" hidden="1">
      <c r="A142" s="151"/>
      <c r="B142" s="152"/>
      <c r="C142" s="152"/>
      <c r="D142" s="128">
        <v>4300</v>
      </c>
      <c r="E142" s="105" t="s">
        <v>13</v>
      </c>
      <c r="F142" s="61">
        <f t="shared" ref="F142:H143" si="5">F99</f>
        <v>0</v>
      </c>
      <c r="G142" s="61">
        <f t="shared" si="5"/>
        <v>0</v>
      </c>
      <c r="H142" s="61">
        <f t="shared" si="5"/>
        <v>0</v>
      </c>
      <c r="I142" s="123"/>
    </row>
    <row r="143" spans="1:9" s="49" customFormat="1" ht="15">
      <c r="A143" s="151"/>
      <c r="B143" s="152"/>
      <c r="C143" s="152"/>
      <c r="D143" s="59">
        <v>6050</v>
      </c>
      <c r="E143" s="60" t="s">
        <v>12</v>
      </c>
      <c r="F143" s="61">
        <f t="shared" si="5"/>
        <v>1089861.18</v>
      </c>
      <c r="G143" s="61">
        <f t="shared" si="5"/>
        <v>0</v>
      </c>
      <c r="H143" s="61">
        <f t="shared" si="5"/>
        <v>1089861.18</v>
      </c>
      <c r="I143" s="119"/>
    </row>
    <row r="144" spans="1:9" s="16" customFormat="1" ht="17.25">
      <c r="A144" s="124"/>
      <c r="B144" s="130"/>
      <c r="C144" s="131"/>
      <c r="D144" s="131"/>
      <c r="E144" s="131" t="s">
        <v>10</v>
      </c>
      <c r="F144" s="132">
        <f>F106+F110+F113+F118+F121+F124+F127+F130</f>
        <v>30356239.050000001</v>
      </c>
      <c r="G144" s="132">
        <f>G106+G110+G113+G118+G121+G124+G127+G130</f>
        <v>112000.03</v>
      </c>
      <c r="H144" s="133">
        <f>H106+H110+H113+H118+H121+H124+H127+H130</f>
        <v>30244239.020000003</v>
      </c>
      <c r="I144" s="125"/>
    </row>
    <row r="146" spans="6:8" hidden="1">
      <c r="F146" s="126">
        <f>F101-F144</f>
        <v>0</v>
      </c>
      <c r="G146" s="126">
        <f>G101-G144</f>
        <v>0</v>
      </c>
      <c r="H146" s="126">
        <f>H101-H144</f>
        <v>0</v>
      </c>
    </row>
    <row r="148" spans="6:8">
      <c r="F148" s="126"/>
      <c r="G148" s="126"/>
      <c r="H148" s="126"/>
    </row>
    <row r="149" spans="6:8">
      <c r="F149" s="126"/>
      <c r="G149" s="126"/>
      <c r="H149" s="126"/>
    </row>
  </sheetData>
  <sheetProtection password="C25B" sheet="1"/>
  <mergeCells count="69">
    <mergeCell ref="C103:C104"/>
    <mergeCell ref="D103:D104"/>
    <mergeCell ref="A103:A104"/>
    <mergeCell ref="A99:A100"/>
    <mergeCell ref="B46:D46"/>
    <mergeCell ref="B54:D54"/>
    <mergeCell ref="B78:D78"/>
    <mergeCell ref="B56:D56"/>
    <mergeCell ref="B58:D58"/>
    <mergeCell ref="B74:D74"/>
    <mergeCell ref="I103:I104"/>
    <mergeCell ref="B103:B104"/>
    <mergeCell ref="E103:E104"/>
    <mergeCell ref="F103:F104"/>
    <mergeCell ref="G103:H103"/>
    <mergeCell ref="A142:A143"/>
    <mergeCell ref="B142:B143"/>
    <mergeCell ref="C142:C143"/>
    <mergeCell ref="C108:C109"/>
    <mergeCell ref="B108:B109"/>
    <mergeCell ref="B91:D91"/>
    <mergeCell ref="B98:D98"/>
    <mergeCell ref="B76:I76"/>
    <mergeCell ref="B82:D82"/>
    <mergeCell ref="B89:D89"/>
    <mergeCell ref="B87:D87"/>
    <mergeCell ref="B96:D96"/>
    <mergeCell ref="C92:C93"/>
    <mergeCell ref="B84:D84"/>
    <mergeCell ref="B72:D72"/>
    <mergeCell ref="B94:D94"/>
    <mergeCell ref="F8:F9"/>
    <mergeCell ref="G8:H8"/>
    <mergeCell ref="A8:A9"/>
    <mergeCell ref="B8:B9"/>
    <mergeCell ref="C8:C9"/>
    <mergeCell ref="B24:D24"/>
    <mergeCell ref="A92:A93"/>
    <mergeCell ref="B92:B93"/>
    <mergeCell ref="B66:D66"/>
    <mergeCell ref="I8:I9"/>
    <mergeCell ref="B15:D15"/>
    <mergeCell ref="E8:E9"/>
    <mergeCell ref="D8:D9"/>
    <mergeCell ref="E1:I1"/>
    <mergeCell ref="E2:I2"/>
    <mergeCell ref="E3:I3"/>
    <mergeCell ref="A5:I5"/>
    <mergeCell ref="A6:I6"/>
    <mergeCell ref="B50:D50"/>
    <mergeCell ref="A85:A86"/>
    <mergeCell ref="B85:B86"/>
    <mergeCell ref="C85:C86"/>
    <mergeCell ref="B80:D80"/>
    <mergeCell ref="B42:D42"/>
    <mergeCell ref="B60:D60"/>
    <mergeCell ref="B70:D70"/>
    <mergeCell ref="B62:D62"/>
    <mergeCell ref="B64:D64"/>
    <mergeCell ref="B48:D48"/>
    <mergeCell ref="B68:D68"/>
    <mergeCell ref="B44:D44"/>
    <mergeCell ref="B52:D52"/>
    <mergeCell ref="B20:D20"/>
    <mergeCell ref="B30:D30"/>
    <mergeCell ref="B34:D34"/>
    <mergeCell ref="B36:D36"/>
    <mergeCell ref="B38:D38"/>
    <mergeCell ref="B40:D40"/>
  </mergeCells>
  <printOptions horizontalCentered="1"/>
  <pageMargins left="0.70866141732283472" right="0.70866141732283472" top="0.98425196850393704" bottom="0.74803149606299213" header="0.51181102362204722" footer="0.51181102362204722"/>
  <pageSetup paperSize="9" scale="6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Załącznik</vt:lpstr>
      <vt:lpstr>Załącznik!Excel_BuiltIn_Print_Titles</vt:lpstr>
      <vt:lpstr>Załącznik!Obszar_wydruku</vt:lpstr>
      <vt:lpstr>Załącznik!Tytuły_wydruku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Kwintal</dc:creator>
  <cp:lastModifiedBy>Natalia Szczutkowska</cp:lastModifiedBy>
  <cp:lastPrinted>2022-12-16T10:16:37Z</cp:lastPrinted>
  <dcterms:created xsi:type="dcterms:W3CDTF">2020-12-19T06:15:14Z</dcterms:created>
  <dcterms:modified xsi:type="dcterms:W3CDTF">2022-12-16T13:02:46Z</dcterms:modified>
</cp:coreProperties>
</file>