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sobierajska\Desktop\sesja L\"/>
    </mc:Choice>
  </mc:AlternateContent>
  <xr:revisionPtr revIDLastSave="0" documentId="8_{DD740D19-38FF-4A80-8A9E-DEB7414ED774}" xr6:coauthVersionLast="47" xr6:coauthVersionMax="47" xr10:uidLastSave="{00000000-0000-0000-0000-000000000000}"/>
  <bookViews>
    <workbookView xWindow="-120" yWindow="-120" windowWidth="29040" windowHeight="15840" tabRatio="889" xr2:uid="{00000000-000D-0000-FFFF-FFFF00000000}"/>
  </bookViews>
  <sheets>
    <sheet name="zał.1" sheetId="111" r:id="rId1"/>
    <sheet name="zał.2" sheetId="116" r:id="rId2"/>
    <sheet name="zał.3" sheetId="117" r:id="rId3"/>
  </sheets>
  <definedNames>
    <definedName name="_xlnm.Print_Area" localSheetId="0">zał.1!$A$1:$Q$167</definedName>
    <definedName name="_xlnm.Print_Area" localSheetId="1">zał.2!$A$1:$G$12</definedName>
    <definedName name="_xlnm.Print_Area" localSheetId="2">zał.3!$A$1:$F$63</definedName>
    <definedName name="_xlnm.Print_Titles" localSheetId="0">zał.1!$7:$11</definedName>
    <definedName name="_xlnm.Print_Titles" localSheetId="1">zał.2!$7:$8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8" i="117" l="1"/>
  <c r="D58" i="117"/>
  <c r="E56" i="117"/>
  <c r="D56" i="117"/>
  <c r="E53" i="117"/>
  <c r="D53" i="117"/>
  <c r="E48" i="117"/>
  <c r="D48" i="117"/>
  <c r="F45" i="117"/>
  <c r="E44" i="117"/>
  <c r="D44" i="117"/>
  <c r="E43" i="117"/>
  <c r="D43" i="117"/>
  <c r="E42" i="117"/>
  <c r="D42" i="117"/>
  <c r="F41" i="117"/>
  <c r="E41" i="117"/>
  <c r="D41" i="117"/>
  <c r="D40" i="117" s="1"/>
  <c r="E40" i="117"/>
  <c r="E39" i="117" s="1"/>
  <c r="F32" i="117"/>
  <c r="F31" i="117" s="1"/>
  <c r="E31" i="117"/>
  <c r="D31" i="117"/>
  <c r="F30" i="117"/>
  <c r="F58" i="117" s="1"/>
  <c r="F29" i="117"/>
  <c r="F28" i="117"/>
  <c r="F27" i="117" s="1"/>
  <c r="E27" i="117"/>
  <c r="E49" i="117" s="1"/>
  <c r="D27" i="117"/>
  <c r="D49" i="117" s="1"/>
  <c r="D50" i="117" s="1"/>
  <c r="F23" i="117"/>
  <c r="F44" i="117" s="1"/>
  <c r="F22" i="117"/>
  <c r="F21" i="117" s="1"/>
  <c r="E21" i="117"/>
  <c r="D21" i="117"/>
  <c r="F20" i="117"/>
  <c r="F43" i="117" s="1"/>
  <c r="F19" i="117"/>
  <c r="F18" i="117" s="1"/>
  <c r="F60" i="117" s="1"/>
  <c r="E18" i="117"/>
  <c r="E60" i="117" s="1"/>
  <c r="D18" i="117"/>
  <c r="D60" i="117" s="1"/>
  <c r="F17" i="117"/>
  <c r="F42" i="117" s="1"/>
  <c r="F16" i="117"/>
  <c r="E15" i="117"/>
  <c r="E14" i="117" s="1"/>
  <c r="E24" i="117" s="1"/>
  <c r="D15" i="117"/>
  <c r="F13" i="117"/>
  <c r="F12" i="117"/>
  <c r="F48" i="117" s="1"/>
  <c r="E11" i="117"/>
  <c r="D11" i="117"/>
  <c r="D39" i="117" l="1"/>
  <c r="F11" i="117"/>
  <c r="D14" i="117"/>
  <c r="D54" i="117"/>
  <c r="F56" i="117"/>
  <c r="E54" i="117"/>
  <c r="F40" i="117"/>
  <c r="F39" i="117" s="1"/>
  <c r="D24" i="117"/>
  <c r="F54" i="117"/>
  <c r="F52" i="117"/>
  <c r="F49" i="117"/>
  <c r="F50" i="117" s="1"/>
  <c r="F26" i="117"/>
  <c r="F33" i="117" s="1"/>
  <c r="E50" i="117"/>
  <c r="D52" i="117"/>
  <c r="D55" i="117" s="1"/>
  <c r="D57" i="117" s="1"/>
  <c r="D59" i="117" s="1"/>
  <c r="D63" i="117" s="1"/>
  <c r="E52" i="117"/>
  <c r="E55" i="117" s="1"/>
  <c r="E57" i="117" s="1"/>
  <c r="E59" i="117" s="1"/>
  <c r="E63" i="117" s="1"/>
  <c r="F53" i="117"/>
  <c r="F15" i="117"/>
  <c r="F14" i="117" s="1"/>
  <c r="F24" i="117" s="1"/>
  <c r="D26" i="117"/>
  <c r="D33" i="117" s="1"/>
  <c r="E26" i="117"/>
  <c r="E33" i="117" s="1"/>
  <c r="E35" i="117" s="1"/>
  <c r="D35" i="117" l="1"/>
  <c r="F35" i="117"/>
  <c r="F37" i="117"/>
  <c r="D37" i="117"/>
  <c r="F55" i="117"/>
  <c r="F57" i="117" s="1"/>
  <c r="F59" i="117" s="1"/>
  <c r="F63" i="117" s="1"/>
  <c r="E37" i="117"/>
  <c r="F9" i="116" l="1"/>
  <c r="E9" i="116"/>
  <c r="D141" i="111" l="1"/>
  <c r="F109" i="111"/>
  <c r="G109" i="111"/>
  <c r="H109" i="111"/>
  <c r="I109" i="111"/>
  <c r="J109" i="111"/>
  <c r="K109" i="111"/>
  <c r="L109" i="111"/>
  <c r="M109" i="111"/>
  <c r="N109" i="111"/>
  <c r="O109" i="111"/>
  <c r="P109" i="111"/>
  <c r="Q109" i="111"/>
  <c r="F110" i="111"/>
  <c r="G110" i="111"/>
  <c r="H110" i="111"/>
  <c r="I110" i="111"/>
  <c r="J110" i="111"/>
  <c r="K110" i="111"/>
  <c r="L110" i="111"/>
  <c r="M110" i="111"/>
  <c r="N110" i="111"/>
  <c r="O110" i="111"/>
  <c r="P110" i="111"/>
  <c r="Q110" i="111"/>
  <c r="E110" i="111"/>
  <c r="E109" i="111"/>
  <c r="Q142" i="111"/>
  <c r="P142" i="111"/>
  <c r="O142" i="111"/>
  <c r="N142" i="111"/>
  <c r="M142" i="111"/>
  <c r="L142" i="111"/>
  <c r="K142" i="111"/>
  <c r="J142" i="111"/>
  <c r="I142" i="111"/>
  <c r="H142" i="111"/>
  <c r="G142" i="111"/>
  <c r="F142" i="111"/>
  <c r="E142" i="111"/>
  <c r="D140" i="111"/>
  <c r="D142" i="111" l="1"/>
  <c r="F67" i="111"/>
  <c r="G9" i="116" l="1"/>
  <c r="D133" i="111"/>
  <c r="D134" i="111"/>
  <c r="E135" i="111"/>
  <c r="F135" i="111"/>
  <c r="G135" i="111"/>
  <c r="H135" i="111"/>
  <c r="I135" i="111"/>
  <c r="J135" i="111"/>
  <c r="K135" i="111"/>
  <c r="L135" i="111"/>
  <c r="M135" i="111"/>
  <c r="N135" i="111"/>
  <c r="O135" i="111"/>
  <c r="P135" i="111"/>
  <c r="Q135" i="111"/>
  <c r="D135" i="111" l="1"/>
  <c r="F14" i="111" l="1"/>
  <c r="F13" i="111"/>
  <c r="G13" i="111"/>
  <c r="H13" i="111"/>
  <c r="I13" i="111"/>
  <c r="J13" i="111"/>
  <c r="K13" i="111"/>
  <c r="L13" i="111"/>
  <c r="M13" i="111"/>
  <c r="N13" i="111"/>
  <c r="O13" i="111"/>
  <c r="P13" i="111"/>
  <c r="Q13" i="111"/>
  <c r="G14" i="111"/>
  <c r="H14" i="111"/>
  <c r="I14" i="111"/>
  <c r="J14" i="111"/>
  <c r="K14" i="111"/>
  <c r="L14" i="111"/>
  <c r="M14" i="111"/>
  <c r="N14" i="111"/>
  <c r="O14" i="111"/>
  <c r="P14" i="111"/>
  <c r="Q14" i="111"/>
  <c r="E14" i="111"/>
  <c r="E13" i="111"/>
  <c r="Q63" i="111"/>
  <c r="P63" i="111"/>
  <c r="O63" i="111"/>
  <c r="N63" i="111"/>
  <c r="M63" i="111"/>
  <c r="L63" i="111"/>
  <c r="K63" i="111"/>
  <c r="J63" i="111"/>
  <c r="I63" i="111"/>
  <c r="H63" i="111"/>
  <c r="G63" i="111"/>
  <c r="F63" i="111"/>
  <c r="E63" i="111"/>
  <c r="D62" i="111"/>
  <c r="D61" i="111"/>
  <c r="D63" i="111" l="1"/>
  <c r="Q119" i="111"/>
  <c r="P119" i="111"/>
  <c r="O119" i="111"/>
  <c r="N119" i="111"/>
  <c r="M119" i="111"/>
  <c r="L119" i="111"/>
  <c r="K119" i="111"/>
  <c r="J119" i="111"/>
  <c r="I119" i="111"/>
  <c r="H119" i="111"/>
  <c r="G119" i="111"/>
  <c r="F119" i="111"/>
  <c r="E119" i="111"/>
  <c r="D118" i="111"/>
  <c r="D117" i="111"/>
  <c r="D119" i="111" l="1"/>
  <c r="F123" i="111" l="1"/>
  <c r="M123" i="111"/>
  <c r="M127" i="111"/>
  <c r="M131" i="111"/>
  <c r="M139" i="111"/>
  <c r="M147" i="111"/>
  <c r="M151" i="111"/>
  <c r="M155" i="111"/>
  <c r="M159" i="111"/>
  <c r="M115" i="111"/>
  <c r="M39" i="111"/>
  <c r="M43" i="111"/>
  <c r="M47" i="111"/>
  <c r="M51" i="111"/>
  <c r="M55" i="111"/>
  <c r="M59" i="111"/>
  <c r="M67" i="111"/>
  <c r="M71" i="111"/>
  <c r="M75" i="111"/>
  <c r="M79" i="111"/>
  <c r="M83" i="111"/>
  <c r="M87" i="111"/>
  <c r="M91" i="111"/>
  <c r="M95" i="111"/>
  <c r="M99" i="111"/>
  <c r="M103" i="111"/>
  <c r="M107" i="111"/>
  <c r="M35" i="111"/>
  <c r="M31" i="111"/>
  <c r="M27" i="111"/>
  <c r="M23" i="111"/>
  <c r="M19" i="111"/>
  <c r="D121" i="111"/>
  <c r="D122" i="111"/>
  <c r="D125" i="111"/>
  <c r="D126" i="111"/>
  <c r="D129" i="111"/>
  <c r="D130" i="111"/>
  <c r="D137" i="111"/>
  <c r="D138" i="111"/>
  <c r="D145" i="111"/>
  <c r="D146" i="111"/>
  <c r="D149" i="111"/>
  <c r="D150" i="111"/>
  <c r="D153" i="111"/>
  <c r="D154" i="111"/>
  <c r="D157" i="111"/>
  <c r="D158" i="111"/>
  <c r="D114" i="111"/>
  <c r="D113" i="111"/>
  <c r="D53" i="111"/>
  <c r="D54" i="111"/>
  <c r="D57" i="111"/>
  <c r="D58" i="111"/>
  <c r="D65" i="111"/>
  <c r="D66" i="111"/>
  <c r="D69" i="111"/>
  <c r="D70" i="111"/>
  <c r="D73" i="111"/>
  <c r="D74" i="111"/>
  <c r="D77" i="111"/>
  <c r="D78" i="111"/>
  <c r="D81" i="111"/>
  <c r="D82" i="111"/>
  <c r="D85" i="111"/>
  <c r="D86" i="111"/>
  <c r="D89" i="111"/>
  <c r="D90" i="111"/>
  <c r="D93" i="111"/>
  <c r="D94" i="111"/>
  <c r="D97" i="111"/>
  <c r="D98" i="111"/>
  <c r="D101" i="111"/>
  <c r="D102" i="111"/>
  <c r="D105" i="111"/>
  <c r="D106" i="111"/>
  <c r="D37" i="111"/>
  <c r="D38" i="111"/>
  <c r="D41" i="111"/>
  <c r="D42" i="111"/>
  <c r="D45" i="111"/>
  <c r="D46" i="111"/>
  <c r="D49" i="111"/>
  <c r="D50" i="111"/>
  <c r="D34" i="111"/>
  <c r="D33" i="111"/>
  <c r="D30" i="111"/>
  <c r="D29" i="111"/>
  <c r="D26" i="111"/>
  <c r="D25" i="111"/>
  <c r="D22" i="111"/>
  <c r="D21" i="111"/>
  <c r="D18" i="111"/>
  <c r="D17" i="111"/>
  <c r="Q159" i="111"/>
  <c r="Q155" i="111"/>
  <c r="Q151" i="111"/>
  <c r="Q147" i="111"/>
  <c r="Q139" i="111"/>
  <c r="Q131" i="111"/>
  <c r="Q127" i="111"/>
  <c r="Q123" i="111"/>
  <c r="Q115" i="111"/>
  <c r="Q107" i="111"/>
  <c r="Q103" i="111"/>
  <c r="Q99" i="111"/>
  <c r="Q95" i="111"/>
  <c r="Q91" i="111"/>
  <c r="Q87" i="111"/>
  <c r="Q83" i="111"/>
  <c r="Q79" i="111"/>
  <c r="Q75" i="111"/>
  <c r="Q71" i="111"/>
  <c r="Q67" i="111"/>
  <c r="Q59" i="111"/>
  <c r="Q55" i="111"/>
  <c r="Q51" i="111"/>
  <c r="Q47" i="111"/>
  <c r="Q43" i="111"/>
  <c r="Q39" i="111"/>
  <c r="Q35" i="111"/>
  <c r="Q31" i="111"/>
  <c r="Q27" i="111"/>
  <c r="Q23" i="111"/>
  <c r="Q19" i="111"/>
  <c r="Q161" i="111"/>
  <c r="P161" i="111"/>
  <c r="I162" i="111"/>
  <c r="P155" i="111"/>
  <c r="O155" i="111"/>
  <c r="N155" i="111"/>
  <c r="L155" i="111"/>
  <c r="K155" i="111"/>
  <c r="J155" i="111"/>
  <c r="I155" i="111"/>
  <c r="H155" i="111"/>
  <c r="G155" i="111"/>
  <c r="F155" i="111"/>
  <c r="E155" i="111"/>
  <c r="P39" i="111"/>
  <c r="O39" i="111"/>
  <c r="N39" i="111"/>
  <c r="L39" i="111"/>
  <c r="K39" i="111"/>
  <c r="J39" i="111"/>
  <c r="I39" i="111"/>
  <c r="H39" i="111"/>
  <c r="G39" i="111"/>
  <c r="F39" i="111"/>
  <c r="E39" i="111"/>
  <c r="P95" i="111"/>
  <c r="O95" i="111"/>
  <c r="N95" i="111"/>
  <c r="L95" i="111"/>
  <c r="K95" i="111"/>
  <c r="J95" i="111"/>
  <c r="I95" i="111"/>
  <c r="H95" i="111"/>
  <c r="G95" i="111"/>
  <c r="F95" i="111"/>
  <c r="E95" i="111"/>
  <c r="P27" i="111"/>
  <c r="O27" i="111"/>
  <c r="N27" i="111"/>
  <c r="L27" i="111"/>
  <c r="K27" i="111"/>
  <c r="J27" i="111"/>
  <c r="I27" i="111"/>
  <c r="H27" i="111"/>
  <c r="G27" i="111"/>
  <c r="F27" i="111"/>
  <c r="E27" i="111"/>
  <c r="P159" i="111"/>
  <c r="O159" i="111"/>
  <c r="N159" i="111"/>
  <c r="L159" i="111"/>
  <c r="K159" i="111"/>
  <c r="J159" i="111"/>
  <c r="I159" i="111"/>
  <c r="H159" i="111"/>
  <c r="G159" i="111"/>
  <c r="F159" i="111"/>
  <c r="E159" i="111"/>
  <c r="P151" i="111"/>
  <c r="O151" i="111"/>
  <c r="N151" i="111"/>
  <c r="L151" i="111"/>
  <c r="K151" i="111"/>
  <c r="J151" i="111"/>
  <c r="I151" i="111"/>
  <c r="H151" i="111"/>
  <c r="G151" i="111"/>
  <c r="F151" i="111"/>
  <c r="E151" i="111"/>
  <c r="P147" i="111"/>
  <c r="O147" i="111"/>
  <c r="N147" i="111"/>
  <c r="L147" i="111"/>
  <c r="K147" i="111"/>
  <c r="J147" i="111"/>
  <c r="I147" i="111"/>
  <c r="H147" i="111"/>
  <c r="G147" i="111"/>
  <c r="F147" i="111"/>
  <c r="E147" i="111"/>
  <c r="P139" i="111"/>
  <c r="O139" i="111"/>
  <c r="N139" i="111"/>
  <c r="L139" i="111"/>
  <c r="K139" i="111"/>
  <c r="J139" i="111"/>
  <c r="G139" i="111"/>
  <c r="F139" i="111"/>
  <c r="E139" i="111"/>
  <c r="P131" i="111"/>
  <c r="O131" i="111"/>
  <c r="N131" i="111"/>
  <c r="L131" i="111"/>
  <c r="K131" i="111"/>
  <c r="J131" i="111"/>
  <c r="I131" i="111"/>
  <c r="H131" i="111"/>
  <c r="G131" i="111"/>
  <c r="F131" i="111"/>
  <c r="E131" i="111"/>
  <c r="P127" i="111"/>
  <c r="O127" i="111"/>
  <c r="N127" i="111"/>
  <c r="L127" i="111"/>
  <c r="K127" i="111"/>
  <c r="J127" i="111"/>
  <c r="I127" i="111"/>
  <c r="H127" i="111"/>
  <c r="G127" i="111"/>
  <c r="F127" i="111"/>
  <c r="E127" i="111"/>
  <c r="P123" i="111"/>
  <c r="O123" i="111"/>
  <c r="N123" i="111"/>
  <c r="L123" i="111"/>
  <c r="K123" i="111"/>
  <c r="J123" i="111"/>
  <c r="I123" i="111"/>
  <c r="H123" i="111"/>
  <c r="G123" i="111"/>
  <c r="E123" i="111"/>
  <c r="P115" i="111"/>
  <c r="O115" i="111"/>
  <c r="N115" i="111"/>
  <c r="L115" i="111"/>
  <c r="K115" i="111"/>
  <c r="J115" i="111"/>
  <c r="H115" i="111"/>
  <c r="G115" i="111"/>
  <c r="F115" i="111"/>
  <c r="E115" i="111"/>
  <c r="P107" i="111"/>
  <c r="O107" i="111"/>
  <c r="N107" i="111"/>
  <c r="K107" i="111"/>
  <c r="J107" i="111"/>
  <c r="I107" i="111"/>
  <c r="H107" i="111"/>
  <c r="G107" i="111"/>
  <c r="F107" i="111"/>
  <c r="E107" i="111"/>
  <c r="P103" i="111"/>
  <c r="O103" i="111"/>
  <c r="N103" i="111"/>
  <c r="L103" i="111"/>
  <c r="K103" i="111"/>
  <c r="J103" i="111"/>
  <c r="I103" i="111"/>
  <c r="H103" i="111"/>
  <c r="G103" i="111"/>
  <c r="F103" i="111"/>
  <c r="E103" i="111"/>
  <c r="P99" i="111"/>
  <c r="O99" i="111"/>
  <c r="K99" i="111"/>
  <c r="J99" i="111"/>
  <c r="I99" i="111"/>
  <c r="H99" i="111"/>
  <c r="E99" i="111"/>
  <c r="P91" i="111"/>
  <c r="O91" i="111"/>
  <c r="N91" i="111"/>
  <c r="L91" i="111"/>
  <c r="K91" i="111"/>
  <c r="J91" i="111"/>
  <c r="I91" i="111"/>
  <c r="H91" i="111"/>
  <c r="G91" i="111"/>
  <c r="F91" i="111"/>
  <c r="E91" i="111"/>
  <c r="P87" i="111"/>
  <c r="O87" i="111"/>
  <c r="N87" i="111"/>
  <c r="L87" i="111"/>
  <c r="K87" i="111"/>
  <c r="J87" i="111"/>
  <c r="I87" i="111"/>
  <c r="G87" i="111"/>
  <c r="E87" i="111"/>
  <c r="P83" i="111"/>
  <c r="O83" i="111"/>
  <c r="L83" i="111"/>
  <c r="K83" i="111"/>
  <c r="J83" i="111"/>
  <c r="I83" i="111"/>
  <c r="H83" i="111"/>
  <c r="G83" i="111"/>
  <c r="E83" i="111"/>
  <c r="P79" i="111"/>
  <c r="O79" i="111"/>
  <c r="L79" i="111"/>
  <c r="K79" i="111"/>
  <c r="J79" i="111"/>
  <c r="I79" i="111"/>
  <c r="H79" i="111"/>
  <c r="G79" i="111"/>
  <c r="F79" i="111"/>
  <c r="E79" i="111"/>
  <c r="P75" i="111"/>
  <c r="O75" i="111"/>
  <c r="N75" i="111"/>
  <c r="L75" i="111"/>
  <c r="K75" i="111"/>
  <c r="J75" i="111"/>
  <c r="I75" i="111"/>
  <c r="H75" i="111"/>
  <c r="G75" i="111"/>
  <c r="E75" i="111"/>
  <c r="P71" i="111"/>
  <c r="O71" i="111"/>
  <c r="N71" i="111"/>
  <c r="L71" i="111"/>
  <c r="K71" i="111"/>
  <c r="J71" i="111"/>
  <c r="P67" i="111"/>
  <c r="O67" i="111"/>
  <c r="N67" i="111"/>
  <c r="L67" i="111"/>
  <c r="K67" i="111"/>
  <c r="J67" i="111"/>
  <c r="I67" i="111"/>
  <c r="H67" i="111"/>
  <c r="G67" i="111"/>
  <c r="E67" i="111"/>
  <c r="P59" i="111"/>
  <c r="O59" i="111"/>
  <c r="N59" i="111"/>
  <c r="L59" i="111"/>
  <c r="K59" i="111"/>
  <c r="J59" i="111"/>
  <c r="I59" i="111"/>
  <c r="H59" i="111"/>
  <c r="G59" i="111"/>
  <c r="F59" i="111"/>
  <c r="E59" i="111"/>
  <c r="P55" i="111"/>
  <c r="O55" i="111"/>
  <c r="L55" i="111"/>
  <c r="K55" i="111"/>
  <c r="J55" i="111"/>
  <c r="E55" i="111"/>
  <c r="P51" i="111"/>
  <c r="O51" i="111"/>
  <c r="N51" i="111"/>
  <c r="L51" i="111"/>
  <c r="K51" i="111"/>
  <c r="J51" i="111"/>
  <c r="H51" i="111"/>
  <c r="F51" i="111"/>
  <c r="E51" i="111"/>
  <c r="P47" i="111"/>
  <c r="O47" i="111"/>
  <c r="L47" i="111"/>
  <c r="K47" i="111"/>
  <c r="J47" i="111"/>
  <c r="I47" i="111"/>
  <c r="H47" i="111"/>
  <c r="G47" i="111"/>
  <c r="E47" i="111"/>
  <c r="P43" i="111"/>
  <c r="O43" i="111"/>
  <c r="N43" i="111"/>
  <c r="L43" i="111"/>
  <c r="K43" i="111"/>
  <c r="J43" i="111"/>
  <c r="I43" i="111"/>
  <c r="H43" i="111"/>
  <c r="G43" i="111"/>
  <c r="E43" i="111"/>
  <c r="P35" i="111"/>
  <c r="O35" i="111"/>
  <c r="L35" i="111"/>
  <c r="K35" i="111"/>
  <c r="J35" i="111"/>
  <c r="I35" i="111"/>
  <c r="H35" i="111"/>
  <c r="G35" i="111"/>
  <c r="E35" i="111"/>
  <c r="P31" i="111"/>
  <c r="O31" i="111"/>
  <c r="N31" i="111"/>
  <c r="L31" i="111"/>
  <c r="K31" i="111"/>
  <c r="J31" i="111"/>
  <c r="I31" i="111"/>
  <c r="H31" i="111"/>
  <c r="G31" i="111"/>
  <c r="F31" i="111"/>
  <c r="E31" i="111"/>
  <c r="P23" i="111"/>
  <c r="O23" i="111"/>
  <c r="N23" i="111"/>
  <c r="L23" i="111"/>
  <c r="K23" i="111"/>
  <c r="J23" i="111"/>
  <c r="I23" i="111"/>
  <c r="H23" i="111"/>
  <c r="G23" i="111"/>
  <c r="F23" i="111"/>
  <c r="E23" i="111"/>
  <c r="G19" i="111"/>
  <c r="H19" i="111"/>
  <c r="I19" i="111"/>
  <c r="J19" i="111"/>
  <c r="K19" i="111"/>
  <c r="L19" i="111"/>
  <c r="O19" i="111"/>
  <c r="E19" i="111"/>
  <c r="F35" i="111"/>
  <c r="N35" i="111"/>
  <c r="F47" i="111"/>
  <c r="N47" i="111"/>
  <c r="G51" i="111"/>
  <c r="I51" i="111"/>
  <c r="F55" i="111"/>
  <c r="G55" i="111"/>
  <c r="I55" i="111"/>
  <c r="N55" i="111"/>
  <c r="F71" i="111"/>
  <c r="G71" i="111"/>
  <c r="H71" i="111"/>
  <c r="I71" i="111"/>
  <c r="F83" i="111"/>
  <c r="N83" i="111"/>
  <c r="F87" i="111"/>
  <c r="H87" i="111"/>
  <c r="F99" i="111"/>
  <c r="G99" i="111"/>
  <c r="L99" i="111"/>
  <c r="N99" i="111"/>
  <c r="L107" i="111"/>
  <c r="H139" i="111"/>
  <c r="I139" i="111"/>
  <c r="E71" i="111"/>
  <c r="F75" i="111"/>
  <c r="N79" i="111"/>
  <c r="I115" i="111"/>
  <c r="H55" i="111"/>
  <c r="F43" i="111"/>
  <c r="P19" i="111"/>
  <c r="N19" i="111"/>
  <c r="F19" i="111"/>
  <c r="H111" i="111" l="1"/>
  <c r="Q111" i="111"/>
  <c r="L111" i="111"/>
  <c r="K111" i="111"/>
  <c r="P111" i="111"/>
  <c r="G111" i="111"/>
  <c r="M111" i="111"/>
  <c r="E111" i="111"/>
  <c r="I111" i="111"/>
  <c r="F111" i="111"/>
  <c r="J111" i="111"/>
  <c r="O111" i="111"/>
  <c r="N111" i="111"/>
  <c r="Q15" i="111"/>
  <c r="L15" i="111"/>
  <c r="H15" i="111"/>
  <c r="P15" i="111"/>
  <c r="K15" i="111"/>
  <c r="G15" i="111"/>
  <c r="F15" i="111"/>
  <c r="E15" i="111"/>
  <c r="J15" i="111"/>
  <c r="M15" i="111"/>
  <c r="N15" i="111"/>
  <c r="O15" i="111"/>
  <c r="I15" i="111"/>
  <c r="D47" i="111"/>
  <c r="I161" i="111"/>
  <c r="D43" i="111"/>
  <c r="D91" i="111"/>
  <c r="D71" i="111"/>
  <c r="D75" i="111"/>
  <c r="D59" i="111"/>
  <c r="D27" i="111"/>
  <c r="K162" i="111"/>
  <c r="D139" i="111"/>
  <c r="D131" i="111"/>
  <c r="D159" i="111"/>
  <c r="J162" i="111"/>
  <c r="L161" i="111"/>
  <c r="D103" i="111"/>
  <c r="J161" i="111"/>
  <c r="H161" i="111"/>
  <c r="D79" i="111"/>
  <c r="F162" i="111"/>
  <c r="N161" i="111"/>
  <c r="D115" i="111"/>
  <c r="D123" i="111"/>
  <c r="D110" i="111"/>
  <c r="E162" i="111"/>
  <c r="L162" i="111"/>
  <c r="H162" i="111"/>
  <c r="O161" i="111"/>
  <c r="K161" i="111"/>
  <c r="Q162" i="111"/>
  <c r="Q163" i="111" s="1"/>
  <c r="M162" i="111"/>
  <c r="D127" i="111"/>
  <c r="D151" i="111"/>
  <c r="D107" i="111"/>
  <c r="D147" i="111"/>
  <c r="D155" i="111"/>
  <c r="O162" i="111"/>
  <c r="D87" i="111"/>
  <c r="N162" i="111"/>
  <c r="D99" i="111"/>
  <c r="D83" i="111"/>
  <c r="D95" i="111"/>
  <c r="F161" i="111"/>
  <c r="D14" i="111"/>
  <c r="D39" i="111"/>
  <c r="D55" i="111"/>
  <c r="D19" i="111"/>
  <c r="D31" i="111"/>
  <c r="M161" i="111"/>
  <c r="D35" i="111"/>
  <c r="D51" i="111"/>
  <c r="D67" i="111"/>
  <c r="G162" i="111"/>
  <c r="P162" i="111"/>
  <c r="P163" i="111" s="1"/>
  <c r="D13" i="111"/>
  <c r="G161" i="111"/>
  <c r="D109" i="111"/>
  <c r="E161" i="111"/>
  <c r="D23" i="111"/>
  <c r="I163" i="111" l="1"/>
  <c r="E163" i="111"/>
  <c r="J163" i="111"/>
  <c r="M163" i="111"/>
  <c r="K163" i="111"/>
  <c r="H163" i="111"/>
  <c r="D111" i="111"/>
  <c r="L163" i="111"/>
  <c r="O163" i="111"/>
  <c r="D162" i="111"/>
  <c r="N163" i="111"/>
  <c r="D15" i="111"/>
  <c r="F163" i="111"/>
  <c r="D161" i="111"/>
  <c r="G163" i="111"/>
  <c r="D163" i="111" l="1"/>
</calcChain>
</file>

<file path=xl/sharedStrings.xml><?xml version="1.0" encoding="utf-8"?>
<sst xmlns="http://schemas.openxmlformats.org/spreadsheetml/2006/main" count="342" uniqueCount="188">
  <si>
    <t>a</t>
  </si>
  <si>
    <t>b</t>
  </si>
  <si>
    <t>c</t>
  </si>
  <si>
    <t>Udziały 
w podatkach
 i   
subwencje</t>
  </si>
  <si>
    <t>Pozostałe dochody własne uzyskiwane  przez Województwo      i jednostki budżetowe</t>
  </si>
  <si>
    <t>Dotacje i środki na finansowanie:</t>
  </si>
  <si>
    <t>zadań pozostałych</t>
  </si>
  <si>
    <t>od jednostek  samorządu  terytorialnego</t>
  </si>
  <si>
    <t>z funduszy celowych</t>
  </si>
  <si>
    <t xml:space="preserve"> z innych źródeł zagranicznych</t>
  </si>
  <si>
    <t xml:space="preserve">z budżetu państwa </t>
  </si>
  <si>
    <t>na finansowanie części unijnej</t>
  </si>
  <si>
    <t>na finansowanie części krajowej</t>
  </si>
  <si>
    <t>11</t>
  </si>
  <si>
    <t>12</t>
  </si>
  <si>
    <t>13</t>
  </si>
  <si>
    <t>14</t>
  </si>
  <si>
    <t>DOCHODY BIEŻĄCE</t>
  </si>
  <si>
    <t>ROLNICTWO I  ŁOWIECTWO</t>
  </si>
  <si>
    <t>756</t>
  </si>
  <si>
    <t>POZOSTAŁE  ZADANIA W ZAKRESIE POLITYKI SPOŁECZNEJ</t>
  </si>
  <si>
    <t>DOCHODY MAJĄTKOWE</t>
  </si>
  <si>
    <t>o g ó ł e m :</t>
  </si>
  <si>
    <t>4</t>
  </si>
  <si>
    <t>852</t>
  </si>
  <si>
    <t>854</t>
  </si>
  <si>
    <t>925</t>
  </si>
  <si>
    <t>EDUKACYJNA OPIEKA WYCHOWAWCZA</t>
  </si>
  <si>
    <t>5</t>
  </si>
  <si>
    <t>6</t>
  </si>
  <si>
    <t>7</t>
  </si>
  <si>
    <t>8</t>
  </si>
  <si>
    <t>9</t>
  </si>
  <si>
    <t>10</t>
  </si>
  <si>
    <t>w złotych</t>
  </si>
  <si>
    <t>Dział</t>
  </si>
  <si>
    <t>Nazwa</t>
  </si>
  <si>
    <t>Ogółem</t>
  </si>
  <si>
    <t>1</t>
  </si>
  <si>
    <t>2</t>
  </si>
  <si>
    <t>3</t>
  </si>
  <si>
    <t>010</t>
  </si>
  <si>
    <t>050</t>
  </si>
  <si>
    <t>RYBOŁÓWSTWO I RYBACTWO</t>
  </si>
  <si>
    <t>600</t>
  </si>
  <si>
    <t>TRANSPORT I ŁĄCZNOŚĆ</t>
  </si>
  <si>
    <t>700</t>
  </si>
  <si>
    <t>GOSPODARKA MIESZKANIOWA</t>
  </si>
  <si>
    <t>710</t>
  </si>
  <si>
    <t>DZIAŁALNOŚĆ USŁUGOWA</t>
  </si>
  <si>
    <t>720</t>
  </si>
  <si>
    <t>INFORMATYKA</t>
  </si>
  <si>
    <t>750</t>
  </si>
  <si>
    <t>ADMINISTRACJA PUBLICZNA</t>
  </si>
  <si>
    <t>752</t>
  </si>
  <si>
    <t>OBRONA NARODOWA</t>
  </si>
  <si>
    <t>758</t>
  </si>
  <si>
    <t>RÓŻNE ROZLICZENIA</t>
  </si>
  <si>
    <t>801</t>
  </si>
  <si>
    <t>OŚWIATA I WYCHOWANIE</t>
  </si>
  <si>
    <t>851</t>
  </si>
  <si>
    <t>OCHRONA ZDROWIA</t>
  </si>
  <si>
    <t>POMOC SPOŁECZNA</t>
  </si>
  <si>
    <t>853</t>
  </si>
  <si>
    <t>900</t>
  </si>
  <si>
    <t>GOSPODARKA KOMUNALNA I OCHRONA ŚRODOWISKA</t>
  </si>
  <si>
    <t>921</t>
  </si>
  <si>
    <t>KULTURA I OCHRONA DZIEDZICTWA NARODOWEGO</t>
  </si>
  <si>
    <t>OGRODY BOTANICZNE I ZOOLOGICZNE ORAZ NATURALNE OBSZARY I OBIEKTY CHRONIONEJ PRZYRODY</t>
  </si>
  <si>
    <t>500</t>
  </si>
  <si>
    <t>HANDEL</t>
  </si>
  <si>
    <t>1.</t>
  </si>
  <si>
    <t>2.</t>
  </si>
  <si>
    <t>3.</t>
  </si>
  <si>
    <t xml:space="preserve">Dział Rozdział </t>
  </si>
  <si>
    <t>§</t>
  </si>
  <si>
    <t xml:space="preserve">Zwiększenie </t>
  </si>
  <si>
    <t>Zmniejszenie</t>
  </si>
  <si>
    <t>Plan po zmianach</t>
  </si>
  <si>
    <t>4.</t>
  </si>
  <si>
    <t>5.</t>
  </si>
  <si>
    <t>6.</t>
  </si>
  <si>
    <t>7.</t>
  </si>
  <si>
    <t>DOCHODY OGÓŁEM</t>
  </si>
  <si>
    <t xml:space="preserve"> - saldo zmian </t>
  </si>
  <si>
    <t xml:space="preserve"> - plan po zmianach</t>
  </si>
  <si>
    <t>150</t>
  </si>
  <si>
    <t>PRZETWÓRSTWO PRZEMYSŁOWE</t>
  </si>
  <si>
    <t>RODZINA</t>
  </si>
  <si>
    <t>855</t>
  </si>
  <si>
    <t>630</t>
  </si>
  <si>
    <t>TURYSTYKA</t>
  </si>
  <si>
    <t xml:space="preserve"> zadań z udziałem środków z budżetu Unii Europejskiej i innych źródeł zagranicznych</t>
  </si>
  <si>
    <t>15</t>
  </si>
  <si>
    <t>16</t>
  </si>
  <si>
    <r>
      <rPr>
        <sz val="10"/>
        <rFont val="Calibri"/>
        <family val="2"/>
        <charset val="238"/>
      </rPr>
      <t xml:space="preserve">z budżetu państwa </t>
    </r>
    <r>
      <rPr>
        <b/>
        <sz val="10"/>
        <rFont val="Calibri"/>
        <family val="2"/>
        <charset val="238"/>
      </rPr>
      <t>- budżet środków europejskich</t>
    </r>
  </si>
  <si>
    <r>
      <rPr>
        <sz val="10"/>
        <rFont val="Calibri"/>
        <family val="2"/>
        <charset val="238"/>
      </rPr>
      <t xml:space="preserve">z budżetu państwa </t>
    </r>
    <r>
      <rPr>
        <b/>
        <sz val="10"/>
        <rFont val="Calibri"/>
        <family val="2"/>
        <charset val="238"/>
      </rPr>
      <t>- budżet środków krajowych</t>
    </r>
  </si>
  <si>
    <t xml:space="preserve"> - plan na 2022 r.</t>
  </si>
  <si>
    <t>z pozostałych źródeł</t>
  </si>
  <si>
    <t>*</t>
  </si>
  <si>
    <t>Plan na 2022 r.</t>
  </si>
  <si>
    <r>
      <t>W załączniku n</t>
    </r>
    <r>
      <rPr>
        <b/>
        <sz val="10"/>
        <rFont val="Calibri"/>
        <family val="2"/>
        <charset val="238"/>
      </rPr>
      <t>r 1 "Dochody budżetu Województwa Kujawsko-Pomorskiego wg źródeł pochodzenia. Plan na 2022 rok"</t>
    </r>
    <r>
      <rPr>
        <sz val="10"/>
        <rFont val="Calibri"/>
        <family val="2"/>
        <charset val="238"/>
      </rPr>
      <t xml:space="preserve"> do uchwały Nr XXXIX/544/21 Sejmiku Województwa Kujawsko-Pomorskiego z dnia 20 grudnia 2021 r. w sprawie budżetu województwa na rok 2022 (z późn. zm.), wprowadza się następujące zmiany: </t>
    </r>
  </si>
  <si>
    <t>BEZPIECZEŃSTWO PUBLICZNE I OCHRONA PRZECIWPOŻAROWA</t>
  </si>
  <si>
    <t>754</t>
  </si>
  <si>
    <t xml:space="preserve"> </t>
  </si>
  <si>
    <t xml:space="preserve">Nr       /      /22  Sejmiku Województwa </t>
  </si>
  <si>
    <r>
      <t>W załączniku</t>
    </r>
    <r>
      <rPr>
        <b/>
        <sz val="10"/>
        <color rgb="FF000000"/>
        <rFont val="Calibri"/>
        <family val="2"/>
        <charset val="238"/>
        <scheme val="minor"/>
      </rPr>
      <t xml:space="preserve"> nr </t>
    </r>
    <r>
      <rPr>
        <b/>
        <sz val="10"/>
        <color indexed="8"/>
        <rFont val="Calibri"/>
        <family val="2"/>
        <charset val="238"/>
        <scheme val="minor"/>
      </rPr>
      <t>2 "Dochody budżetu Województwa Kujawsko-Pomorskiego wg klasyfikacji budżetowej. Plan na 2022 rok"</t>
    </r>
    <r>
      <rPr>
        <sz val="10"/>
        <color indexed="8"/>
        <rFont val="Calibri"/>
        <family val="2"/>
        <charset val="238"/>
        <scheme val="minor"/>
      </rPr>
      <t xml:space="preserve"> do uchwały Nr XXXIX/544/21 Sejmiku Województwa Kujawsko-Pomorskiego z dnia 20 grudnia 2021 r. w sprawie budżetu województwa na rok 2022 (z późn. zm.), wprowadza się następujące zmiany:</t>
    </r>
  </si>
  <si>
    <t xml:space="preserve">z dnia       .10.2022 r. </t>
  </si>
  <si>
    <t>z dnia    .10.2022 r.</t>
  </si>
  <si>
    <t>Nr    /    /22 Sejmiku Województwa</t>
  </si>
  <si>
    <t>Udziały województw w podatkach stanowiących dochód budżetu państwa</t>
  </si>
  <si>
    <t>Wpływy z podatku dochodowego od osób fizycznych</t>
  </si>
  <si>
    <t>0010</t>
  </si>
  <si>
    <t>DOCHODY OD OSÓB PRAWNYCH, OD OSÓB FIZYCZNYCH I OD INNYCH JEDNOSTEK NIEPOSIADAJĄCYCH OSOBOWOŚCI PRAWNEJ ORAZ WYDATKI ZWIĄZANE Z ICH POBOREM</t>
  </si>
  <si>
    <t>Załącznik nr 1 do uchwały</t>
  </si>
  <si>
    <t>Załącznik nr 2 do uchwały</t>
  </si>
  <si>
    <t xml:space="preserve">Załącznik nr 3 do uchwały </t>
  </si>
  <si>
    <t xml:space="preserve">Nr        /            /22 Sejmiku Województwa </t>
  </si>
  <si>
    <t>z dnia      .10.2022 r.</t>
  </si>
  <si>
    <r>
      <t xml:space="preserve">W załączniku nr 5 </t>
    </r>
    <r>
      <rPr>
        <b/>
        <sz val="10"/>
        <rFont val="Calibri"/>
        <family val="2"/>
        <charset val="238"/>
        <scheme val="minor"/>
      </rPr>
      <t xml:space="preserve">"Wynik budżetowy i finansowy. Plan na 2022 rok" </t>
    </r>
    <r>
      <rPr>
        <sz val="10"/>
        <rFont val="Calibri"/>
        <family val="2"/>
        <charset val="238"/>
        <scheme val="minor"/>
      </rPr>
      <t>do uchwały Nr XXXIX/544/21 Sejmiku Województwa Kujawsko-Pomorskiego z dnia 20 grudnia 2021 r. w sprawie budżetu województwa na rok 2022 (z późn.zm.), wprowadza się następujące zmiany:</t>
    </r>
  </si>
  <si>
    <t>Lp.</t>
  </si>
  <si>
    <t>Wyszczególnienie</t>
  </si>
  <si>
    <t>Zmiana</t>
  </si>
  <si>
    <t>Dochody</t>
  </si>
  <si>
    <t>1.1</t>
  </si>
  <si>
    <t>dochody bieżące</t>
  </si>
  <si>
    <t>1.2</t>
  </si>
  <si>
    <t>dochody majątkowe</t>
  </si>
  <si>
    <t>Przychody</t>
  </si>
  <si>
    <t>2.1</t>
  </si>
  <si>
    <t>Niewykorzystane środki pieniężne, o których mowa w art. 217 ust. 2 pkt 8 ustawy o finansach publicznych</t>
  </si>
  <si>
    <t>2.1.1</t>
  </si>
  <si>
    <t>wynikające z rozliczenia dochodów i wydatków nimi finansowanych związanych ze szczególnymi zasadami wykonywania budżetu określonymi w odrębnych ustawach</t>
  </si>
  <si>
    <t>2.1.2</t>
  </si>
  <si>
    <t>wynikające z rozliczenia środków określonych w art.5 ust. 1 pkt 2 ustawy i dotacji na realizację programu, projektu lub zadania finansowanego z udziałem tych środków</t>
  </si>
  <si>
    <t>2.2.</t>
  </si>
  <si>
    <t>Kredyt krajowy</t>
  </si>
  <si>
    <t>2.2.1</t>
  </si>
  <si>
    <t>Kredyt na spłatę zaciągniętych kredytów</t>
  </si>
  <si>
    <t>2.2.2</t>
  </si>
  <si>
    <t>Kredyt na sfinansowanie planowanego deficytu budżetowego</t>
  </si>
  <si>
    <t>2.3</t>
  </si>
  <si>
    <t>Wolne środki, o których mowa w art. 217 ust. 2 pkt 6 ustawy o finansach publicznych</t>
  </si>
  <si>
    <t>2.3.1</t>
  </si>
  <si>
    <t>Wolne środki na spłatę zaciągniętych kredytów</t>
  </si>
  <si>
    <t>2.3.2</t>
  </si>
  <si>
    <t>Wolne środki na sfinansowanie planowanego deficytu budżetowego</t>
  </si>
  <si>
    <t>OGÓŁEM   (w.1 + w.2)</t>
  </si>
  <si>
    <t>Wydatki</t>
  </si>
  <si>
    <t>4.1</t>
  </si>
  <si>
    <t>wydatki bieżące, w tym:</t>
  </si>
  <si>
    <t>4.1.1</t>
  </si>
  <si>
    <t>wydatki bieżące (bez obsługi długu, gwarancji i poręczeń)</t>
  </si>
  <si>
    <t>4.1.2</t>
  </si>
  <si>
    <t>wydatki na obsługę długu, gwarancje i poręczenia</t>
  </si>
  <si>
    <t>4.2</t>
  </si>
  <si>
    <t>wydatki majątkowe</t>
  </si>
  <si>
    <t>Rozchody</t>
  </si>
  <si>
    <t>5.1</t>
  </si>
  <si>
    <t>Spłata otrzymanych kredytów</t>
  </si>
  <si>
    <t>OGÓŁEM   (w.4 + w.5)</t>
  </si>
  <si>
    <t>WYNIK FINANSOWY (w.3 - w. 6)</t>
  </si>
  <si>
    <t>Deficyt (-) Nadwyżka (+) (w.1 - w. 4)</t>
  </si>
  <si>
    <t>Pokrycie deficytu budżetowego</t>
  </si>
  <si>
    <t>9.1</t>
  </si>
  <si>
    <t>9.1.1</t>
  </si>
  <si>
    <t>9.1.2</t>
  </si>
  <si>
    <t>wynikające z rozliczenia środków określonych w art. 5 ust. 1 pkt 2 ustawy i dotacji na realizację programu, projektu lub zadania finansowanego z udziałem tych środków</t>
  </si>
  <si>
    <t>9.2</t>
  </si>
  <si>
    <t>Kredyty bankowe</t>
  </si>
  <si>
    <t>9.3</t>
  </si>
  <si>
    <t>9.4</t>
  </si>
  <si>
    <t>Informacje dodatkowe</t>
  </si>
  <si>
    <t>dochody bieżące (poz. 1.1)</t>
  </si>
  <si>
    <t>wydatki bieżące (poz. 4.1)</t>
  </si>
  <si>
    <t>Nadwyżka bieżąca (poz. 1.1 - poz. 4.1)</t>
  </si>
  <si>
    <t>Dochody ogółem</t>
  </si>
  <si>
    <t xml:space="preserve"> - wydatki bieżące (bez obsługi długu)</t>
  </si>
  <si>
    <t xml:space="preserve"> + nadwyżka z lat ubiegłych+wolne środki+niewykorzystane środki</t>
  </si>
  <si>
    <t>Środki do dyspozycji na obsługę długu, gwarancje i poręczenia oraz wydatki majątkowe</t>
  </si>
  <si>
    <t xml:space="preserve"> - spłata i obsługa długu (raty + odsetki) 
oraz gwarancje i poręczenia</t>
  </si>
  <si>
    <t>Środki do dyspozycji na wydatki majątkowe</t>
  </si>
  <si>
    <t xml:space="preserve"> - wydatki majątkowe</t>
  </si>
  <si>
    <t xml:space="preserve">  Wynik</t>
  </si>
  <si>
    <t xml:space="preserve"> + kredyty zaciągnięte</t>
  </si>
  <si>
    <t xml:space="preserve"> - udzielone pożyczki</t>
  </si>
  <si>
    <t xml:space="preserve"> + spłacone pożyczki</t>
  </si>
  <si>
    <t>Wynik finansowy budżetu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</si>
</sst>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5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name val="Arial PL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Times New Roman CE"/>
      <family val="1"/>
      <charset val="238"/>
    </font>
    <font>
      <sz val="10"/>
      <color indexed="8"/>
      <name val="Calibri"/>
      <family val="2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Calibri"/>
      <family val="2"/>
      <charset val="238"/>
      <scheme val="minor"/>
    </font>
    <font>
      <b/>
      <i/>
      <sz val="11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11"/>
      <name val="Times New Roman CE"/>
      <charset val="238"/>
    </font>
    <font>
      <i/>
      <sz val="11"/>
      <name val="Calibri"/>
      <family val="2"/>
      <charset val="238"/>
      <scheme val="minor"/>
    </font>
    <font>
      <i/>
      <sz val="11"/>
      <name val="Times New Roman CE"/>
      <charset val="238"/>
    </font>
    <font>
      <sz val="11"/>
      <name val="Calibri"/>
      <family val="2"/>
      <charset val="238"/>
      <scheme val="minor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u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0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/>
    <xf numFmtId="0" fontId="15" fillId="0" borderId="0"/>
    <xf numFmtId="0" fontId="15" fillId="0" borderId="0"/>
    <xf numFmtId="0" fontId="18" fillId="0" borderId="0"/>
    <xf numFmtId="0" fontId="34" fillId="0" borderId="0"/>
    <xf numFmtId="0" fontId="16" fillId="0" borderId="0"/>
    <xf numFmtId="0" fontId="17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8" fillId="0" borderId="0"/>
    <xf numFmtId="0" fontId="18" fillId="0" borderId="0"/>
    <xf numFmtId="0" fontId="38" fillId="0" borderId="0"/>
    <xf numFmtId="0" fontId="18" fillId="0" borderId="0"/>
  </cellStyleXfs>
  <cellXfs count="268">
    <xf numFmtId="0" fontId="0" fillId="0" borderId="0" xfId="0"/>
    <xf numFmtId="49" fontId="21" fillId="0" borderId="0" xfId="10" applyNumberFormat="1" applyFont="1" applyAlignment="1">
      <alignment horizontal="center" vertical="center"/>
    </xf>
    <xf numFmtId="49" fontId="22" fillId="0" borderId="0" xfId="10" applyNumberFormat="1" applyFont="1" applyAlignment="1">
      <alignment horizontal="center" vertical="center" wrapText="1"/>
    </xf>
    <xf numFmtId="0" fontId="21" fillId="0" borderId="0" xfId="10" applyFont="1" applyAlignment="1">
      <alignment vertical="center"/>
    </xf>
    <xf numFmtId="0" fontId="22" fillId="0" borderId="0" xfId="10" applyFont="1" applyAlignment="1">
      <alignment vertical="center"/>
    </xf>
    <xf numFmtId="0" fontId="22" fillId="0" borderId="0" xfId="10" applyFont="1" applyAlignment="1">
      <alignment horizontal="center" vertical="center"/>
    </xf>
    <xf numFmtId="2" fontId="22" fillId="0" borderId="0" xfId="10" applyNumberFormat="1" applyFont="1" applyAlignment="1">
      <alignment horizontal="center" vertical="center"/>
    </xf>
    <xf numFmtId="2" fontId="21" fillId="0" borderId="0" xfId="10" applyNumberFormat="1" applyFont="1" applyAlignment="1">
      <alignment horizontal="center" vertical="center" wrapText="1"/>
    </xf>
    <xf numFmtId="2" fontId="22" fillId="0" borderId="3" xfId="10" applyNumberFormat="1" applyFont="1" applyBorder="1" applyAlignment="1">
      <alignment horizontal="center" vertical="center" wrapText="1"/>
    </xf>
    <xf numFmtId="2" fontId="22" fillId="0" borderId="4" xfId="10" applyNumberFormat="1" applyFont="1" applyBorder="1" applyAlignment="1">
      <alignment horizontal="center" vertical="center" wrapText="1"/>
    </xf>
    <xf numFmtId="49" fontId="24" fillId="0" borderId="5" xfId="10" applyNumberFormat="1" applyFont="1" applyBorder="1" applyAlignment="1">
      <alignment horizontal="center" vertical="center" wrapText="1"/>
    </xf>
    <xf numFmtId="49" fontId="23" fillId="0" borderId="3" xfId="10" applyNumberFormat="1" applyFont="1" applyBorder="1" applyAlignment="1">
      <alignment horizontal="center" vertical="center" wrapText="1"/>
    </xf>
    <xf numFmtId="49" fontId="23" fillId="0" borderId="5" xfId="10" applyNumberFormat="1" applyFont="1" applyBorder="1" applyAlignment="1">
      <alignment horizontal="center" vertical="center" wrapText="1"/>
    </xf>
    <xf numFmtId="49" fontId="23" fillId="0" borderId="4" xfId="10" applyNumberFormat="1" applyFont="1" applyBorder="1" applyAlignment="1">
      <alignment horizontal="center" vertical="center" wrapText="1"/>
    </xf>
    <xf numFmtId="49" fontId="23" fillId="0" borderId="0" xfId="10" applyNumberFormat="1" applyFont="1" applyAlignment="1">
      <alignment horizontal="center" vertical="center" wrapText="1"/>
    </xf>
    <xf numFmtId="49" fontId="25" fillId="0" borderId="6" xfId="10" applyNumberFormat="1" applyFont="1" applyBorder="1" applyAlignment="1">
      <alignment horizontal="center" vertical="center" wrapText="1"/>
    </xf>
    <xf numFmtId="49" fontId="26" fillId="0" borderId="6" xfId="10" applyNumberFormat="1" applyFont="1" applyBorder="1" applyAlignment="1">
      <alignment horizontal="center" vertical="center" wrapText="1"/>
    </xf>
    <xf numFmtId="49" fontId="23" fillId="0" borderId="6" xfId="10" applyNumberFormat="1" applyFont="1" applyBorder="1" applyAlignment="1">
      <alignment horizontal="center" vertical="center" wrapText="1"/>
    </xf>
    <xf numFmtId="49" fontId="23" fillId="0" borderId="7" xfId="10" applyNumberFormat="1" applyFont="1" applyBorder="1" applyAlignment="1">
      <alignment horizontal="center" vertical="center" wrapText="1"/>
    </xf>
    <xf numFmtId="3" fontId="22" fillId="0" borderId="0" xfId="10" applyNumberFormat="1" applyFont="1" applyAlignment="1">
      <alignment vertical="center" wrapText="1"/>
    </xf>
    <xf numFmtId="3" fontId="27" fillId="2" borderId="3" xfId="10" applyNumberFormat="1" applyFont="1" applyFill="1" applyBorder="1" applyAlignment="1">
      <alignment horizontal="center" vertical="center" wrapText="1"/>
    </xf>
    <xf numFmtId="3" fontId="22" fillId="0" borderId="0" xfId="10" applyNumberFormat="1" applyFont="1" applyAlignment="1">
      <alignment horizontal="center" vertical="center" wrapText="1"/>
    </xf>
    <xf numFmtId="3" fontId="22" fillId="0" borderId="3" xfId="10" applyNumberFormat="1" applyFont="1" applyBorder="1" applyAlignment="1">
      <alignment horizontal="center" vertical="center" wrapText="1"/>
    </xf>
    <xf numFmtId="3" fontId="22" fillId="0" borderId="10" xfId="10" applyNumberFormat="1" applyFont="1" applyBorder="1" applyAlignment="1">
      <alignment horizontal="left" vertical="center" wrapText="1"/>
    </xf>
    <xf numFmtId="3" fontId="22" fillId="0" borderId="6" xfId="10" applyNumberFormat="1" applyFont="1" applyBorder="1" applyAlignment="1">
      <alignment horizontal="left" vertical="center" wrapText="1"/>
    </xf>
    <xf numFmtId="49" fontId="22" fillId="0" borderId="10" xfId="10" applyNumberFormat="1" applyFont="1" applyBorder="1" applyAlignment="1">
      <alignment horizontal="left" vertical="center" wrapText="1"/>
    </xf>
    <xf numFmtId="49" fontId="22" fillId="0" borderId="10" xfId="10" applyNumberFormat="1" applyFont="1" applyBorder="1" applyAlignment="1">
      <alignment vertical="center"/>
    </xf>
    <xf numFmtId="49" fontId="22" fillId="0" borderId="6" xfId="10" applyNumberFormat="1" applyFont="1" applyBorder="1" applyAlignment="1">
      <alignment horizontal="center" vertical="center"/>
    </xf>
    <xf numFmtId="49" fontId="22" fillId="0" borderId="10" xfId="10" applyNumberFormat="1" applyFont="1" applyBorder="1" applyAlignment="1">
      <alignment horizontal="center" vertical="center"/>
    </xf>
    <xf numFmtId="49" fontId="22" fillId="0" borderId="6" xfId="10" applyNumberFormat="1" applyFont="1" applyBorder="1" applyAlignment="1">
      <alignment horizontal="left" vertical="center" wrapText="1"/>
    </xf>
    <xf numFmtId="3" fontId="28" fillId="0" borderId="0" xfId="10" applyNumberFormat="1" applyFont="1" applyAlignment="1">
      <alignment horizontal="center" vertical="center" wrapText="1"/>
    </xf>
    <xf numFmtId="3" fontId="27" fillId="2" borderId="4" xfId="10" applyNumberFormat="1" applyFont="1" applyFill="1" applyBorder="1" applyAlignment="1">
      <alignment horizontal="center" vertical="center" wrapText="1"/>
    </xf>
    <xf numFmtId="49" fontId="22" fillId="0" borderId="5" xfId="10" applyNumberFormat="1" applyFont="1" applyBorder="1" applyAlignment="1">
      <alignment horizontal="center" vertical="center"/>
    </xf>
    <xf numFmtId="3" fontId="22" fillId="0" borderId="0" xfId="10" applyNumberFormat="1" applyFont="1" applyAlignment="1">
      <alignment vertical="center"/>
    </xf>
    <xf numFmtId="0" fontId="29" fillId="3" borderId="0" xfId="10" applyFont="1" applyFill="1" applyAlignment="1">
      <alignment vertical="center"/>
    </xf>
    <xf numFmtId="49" fontId="29" fillId="2" borderId="3" xfId="10" applyNumberFormat="1" applyFont="1" applyFill="1" applyBorder="1" applyAlignment="1">
      <alignment horizontal="center" vertical="center"/>
    </xf>
    <xf numFmtId="49" fontId="29" fillId="0" borderId="0" xfId="10" applyNumberFormat="1" applyFont="1" applyAlignment="1">
      <alignment horizontal="center" vertical="center"/>
    </xf>
    <xf numFmtId="3" fontId="27" fillId="0" borderId="0" xfId="10" applyNumberFormat="1" applyFont="1" applyAlignment="1">
      <alignment vertical="center"/>
    </xf>
    <xf numFmtId="49" fontId="22" fillId="0" borderId="0" xfId="10" applyNumberFormat="1" applyFont="1" applyAlignment="1">
      <alignment horizontal="right" vertical="center"/>
    </xf>
    <xf numFmtId="49" fontId="22" fillId="0" borderId="0" xfId="10" applyNumberFormat="1" applyFont="1" applyAlignment="1">
      <alignment horizontal="left" vertical="center"/>
    </xf>
    <xf numFmtId="49" fontId="22" fillId="0" borderId="0" xfId="10" applyNumberFormat="1" applyFont="1" applyAlignment="1">
      <alignment horizontal="center" vertical="center"/>
    </xf>
    <xf numFmtId="0" fontId="21" fillId="4" borderId="0" xfId="10" applyFont="1" applyFill="1" applyAlignment="1">
      <alignment vertical="center"/>
    </xf>
    <xf numFmtId="49" fontId="30" fillId="0" borderId="0" xfId="0" applyNumberFormat="1" applyFont="1" applyAlignment="1">
      <alignment horizontal="center" vertical="center" wrapText="1"/>
    </xf>
    <xf numFmtId="49" fontId="31" fillId="0" borderId="0" xfId="0" applyNumberFormat="1" applyFont="1" applyAlignment="1">
      <alignment horizontal="center" vertical="top" wrapText="1"/>
    </xf>
    <xf numFmtId="0" fontId="31" fillId="0" borderId="0" xfId="0" applyFont="1" applyAlignment="1">
      <alignment wrapText="1"/>
    </xf>
    <xf numFmtId="3" fontId="31" fillId="0" borderId="0" xfId="0" applyNumberFormat="1" applyFont="1" applyAlignment="1">
      <alignment wrapText="1"/>
    </xf>
    <xf numFmtId="3" fontId="31" fillId="0" borderId="0" xfId="0" applyNumberFormat="1" applyFont="1"/>
    <xf numFmtId="49" fontId="30" fillId="0" borderId="3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 wrapText="1"/>
    </xf>
    <xf numFmtId="3" fontId="32" fillId="0" borderId="3" xfId="0" applyNumberFormat="1" applyFont="1" applyBorder="1" applyAlignment="1">
      <alignment horizont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49" fontId="23" fillId="0" borderId="14" xfId="10" applyNumberFormat="1" applyFont="1" applyBorder="1" applyAlignment="1">
      <alignment horizontal="center" vertical="center" wrapText="1"/>
    </xf>
    <xf numFmtId="49" fontId="22" fillId="0" borderId="5" xfId="10" applyNumberFormat="1" applyFont="1" applyBorder="1" applyAlignment="1">
      <alignment horizontal="center" vertical="center" wrapText="1"/>
    </xf>
    <xf numFmtId="49" fontId="22" fillId="0" borderId="14" xfId="10" applyNumberFormat="1" applyFont="1" applyBorder="1" applyAlignment="1">
      <alignment horizontal="center" vertical="center" wrapText="1"/>
    </xf>
    <xf numFmtId="49" fontId="22" fillId="0" borderId="5" xfId="10" applyNumberFormat="1" applyFont="1" applyBorder="1" applyAlignment="1">
      <alignment vertical="center"/>
    </xf>
    <xf numFmtId="49" fontId="22" fillId="0" borderId="14" xfId="10" applyNumberFormat="1" applyFont="1" applyBorder="1" applyAlignment="1">
      <alignment horizontal="center" vertical="center"/>
    </xf>
    <xf numFmtId="49" fontId="21" fillId="0" borderId="1" xfId="10" applyNumberFormat="1" applyFont="1" applyBorder="1" applyAlignment="1">
      <alignment horizontal="center" vertical="center" wrapText="1"/>
    </xf>
    <xf numFmtId="49" fontId="29" fillId="0" borderId="0" xfId="10" applyNumberFormat="1" applyFont="1" applyAlignment="1">
      <alignment horizontal="right" vertical="center"/>
    </xf>
    <xf numFmtId="49" fontId="30" fillId="0" borderId="3" xfId="0" applyNumberFormat="1" applyFont="1" applyBorder="1" applyAlignment="1">
      <alignment horizontal="center" vertical="top" wrapText="1"/>
    </xf>
    <xf numFmtId="4" fontId="21" fillId="2" borderId="15" xfId="10" applyNumberFormat="1" applyFont="1" applyFill="1" applyBorder="1" applyAlignment="1">
      <alignment horizontal="right" vertical="center" wrapText="1"/>
    </xf>
    <xf numFmtId="4" fontId="21" fillId="2" borderId="3" xfId="10" applyNumberFormat="1" applyFont="1" applyFill="1" applyBorder="1" applyAlignment="1">
      <alignment horizontal="right" vertical="center" wrapText="1"/>
    </xf>
    <xf numFmtId="4" fontId="21" fillId="0" borderId="0" xfId="10" applyNumberFormat="1" applyFont="1" applyAlignment="1">
      <alignment vertical="center" wrapText="1"/>
    </xf>
    <xf numFmtId="4" fontId="28" fillId="0" borderId="0" xfId="10" applyNumberFormat="1" applyFont="1" applyAlignment="1">
      <alignment vertical="center" wrapText="1"/>
    </xf>
    <xf numFmtId="4" fontId="21" fillId="0" borderId="0" xfId="10" applyNumberFormat="1" applyFont="1" applyAlignment="1">
      <alignment horizontal="right" vertical="center" wrapText="1"/>
    </xf>
    <xf numFmtId="4" fontId="21" fillId="0" borderId="8" xfId="10" applyNumberFormat="1" applyFont="1" applyBorder="1" applyAlignment="1">
      <alignment horizontal="right" vertical="center" wrapText="1"/>
    </xf>
    <xf numFmtId="4" fontId="21" fillId="0" borderId="9" xfId="10" applyNumberFormat="1" applyFont="1" applyBorder="1" applyAlignment="1">
      <alignment horizontal="right" vertical="center" wrapText="1"/>
    </xf>
    <xf numFmtId="4" fontId="21" fillId="0" borderId="3" xfId="10" applyNumberFormat="1" applyFont="1" applyBorder="1" applyAlignment="1">
      <alignment horizontal="right" vertical="center" wrapText="1"/>
    </xf>
    <xf numFmtId="4" fontId="22" fillId="0" borderId="3" xfId="10" applyNumberFormat="1" applyFont="1" applyBorder="1" applyAlignment="1">
      <alignment horizontal="right" vertical="center" wrapText="1"/>
    </xf>
    <xf numFmtId="4" fontId="22" fillId="0" borderId="5" xfId="10" applyNumberFormat="1" applyFont="1" applyBorder="1" applyAlignment="1">
      <alignment horizontal="right" vertical="center" wrapText="1"/>
    </xf>
    <xf numFmtId="4" fontId="22" fillId="0" borderId="10" xfId="10" applyNumberFormat="1" applyFont="1" applyBorder="1" applyAlignment="1">
      <alignment horizontal="right" vertical="center" wrapText="1"/>
    </xf>
    <xf numFmtId="4" fontId="22" fillId="0" borderId="4" xfId="10" applyNumberFormat="1" applyFont="1" applyBorder="1" applyAlignment="1">
      <alignment horizontal="right" vertical="center" wrapText="1"/>
    </xf>
    <xf numFmtId="4" fontId="22" fillId="0" borderId="11" xfId="10" applyNumberFormat="1" applyFont="1" applyBorder="1" applyAlignment="1">
      <alignment horizontal="right" vertical="center" wrapText="1"/>
    </xf>
    <xf numFmtId="4" fontId="22" fillId="0" borderId="12" xfId="10" applyNumberFormat="1" applyFont="1" applyBorder="1" applyAlignment="1">
      <alignment horizontal="right" vertical="center" wrapText="1"/>
    </xf>
    <xf numFmtId="4" fontId="22" fillId="0" borderId="13" xfId="10" applyNumberFormat="1" applyFont="1" applyBorder="1" applyAlignment="1">
      <alignment horizontal="right" vertical="center" wrapText="1"/>
    </xf>
    <xf numFmtId="4" fontId="22" fillId="0" borderId="2" xfId="10" applyNumberFormat="1" applyFont="1" applyBorder="1" applyAlignment="1">
      <alignment horizontal="right" vertical="center" wrapText="1"/>
    </xf>
    <xf numFmtId="4" fontId="21" fillId="0" borderId="10" xfId="10" applyNumberFormat="1" applyFont="1" applyBorder="1" applyAlignment="1">
      <alignment horizontal="right" vertical="center" wrapText="1"/>
    </xf>
    <xf numFmtId="4" fontId="22" fillId="0" borderId="3" xfId="10" applyNumberFormat="1" applyFont="1" applyBorder="1" applyAlignment="1">
      <alignment vertical="center"/>
    </xf>
    <xf numFmtId="4" fontId="22" fillId="0" borderId="10" xfId="10" applyNumberFormat="1" applyFont="1" applyBorder="1" applyAlignment="1">
      <alignment vertical="center"/>
    </xf>
    <xf numFmtId="4" fontId="22" fillId="0" borderId="4" xfId="10" applyNumberFormat="1" applyFont="1" applyBorder="1" applyAlignment="1">
      <alignment vertical="center"/>
    </xf>
    <xf numFmtId="4" fontId="21" fillId="0" borderId="8" xfId="10" applyNumberFormat="1" applyFont="1" applyBorder="1" applyAlignment="1">
      <alignment vertical="center"/>
    </xf>
    <xf numFmtId="4" fontId="22" fillId="0" borderId="10" xfId="10" applyNumberFormat="1" applyFont="1" applyBorder="1" applyAlignment="1">
      <alignment horizontal="center" vertical="center"/>
    </xf>
    <xf numFmtId="4" fontId="22" fillId="0" borderId="3" xfId="10" applyNumberFormat="1" applyFont="1" applyBorder="1" applyAlignment="1">
      <alignment horizontal="center" vertical="center"/>
    </xf>
    <xf numFmtId="4" fontId="22" fillId="0" borderId="5" xfId="10" applyNumberFormat="1" applyFont="1" applyBorder="1" applyAlignment="1">
      <alignment vertical="center"/>
    </xf>
    <xf numFmtId="4" fontId="21" fillId="2" borderId="7" xfId="10" applyNumberFormat="1" applyFont="1" applyFill="1" applyBorder="1" applyAlignment="1">
      <alignment horizontal="right" vertical="center" wrapText="1"/>
    </xf>
    <xf numFmtId="4" fontId="22" fillId="0" borderId="0" xfId="10" applyNumberFormat="1" applyFont="1" applyAlignment="1">
      <alignment vertical="center"/>
    </xf>
    <xf numFmtId="4" fontId="22" fillId="0" borderId="8" xfId="10" applyNumberFormat="1" applyFont="1" applyBorder="1" applyAlignment="1">
      <alignment vertical="center"/>
    </xf>
    <xf numFmtId="4" fontId="22" fillId="0" borderId="7" xfId="10" applyNumberFormat="1" applyFont="1" applyBorder="1" applyAlignment="1">
      <alignment vertical="center"/>
    </xf>
    <xf numFmtId="4" fontId="22" fillId="0" borderId="14" xfId="10" applyNumberFormat="1" applyFont="1" applyBorder="1" applyAlignment="1">
      <alignment vertical="center"/>
    </xf>
    <xf numFmtId="4" fontId="22" fillId="0" borderId="6" xfId="10" applyNumberFormat="1" applyFont="1" applyBorder="1" applyAlignment="1">
      <alignment vertical="center"/>
    </xf>
    <xf numFmtId="4" fontId="22" fillId="0" borderId="15" xfId="10" applyNumberFormat="1" applyFont="1" applyBorder="1" applyAlignment="1">
      <alignment vertical="center"/>
    </xf>
    <xf numFmtId="4" fontId="21" fillId="0" borderId="6" xfId="10" applyNumberFormat="1" applyFont="1" applyBorder="1" applyAlignment="1">
      <alignment horizontal="right" vertical="center" wrapText="1"/>
    </xf>
    <xf numFmtId="4" fontId="27" fillId="2" borderId="3" xfId="10" applyNumberFormat="1" applyFont="1" applyFill="1" applyBorder="1" applyAlignment="1">
      <alignment vertical="center"/>
    </xf>
    <xf numFmtId="4" fontId="27" fillId="2" borderId="5" xfId="10" applyNumberFormat="1" applyFont="1" applyFill="1" applyBorder="1" applyAlignment="1">
      <alignment vertical="center"/>
    </xf>
    <xf numFmtId="0" fontId="22" fillId="0" borderId="0" xfId="10" applyFont="1" applyAlignment="1">
      <alignment vertical="top"/>
    </xf>
    <xf numFmtId="2" fontId="30" fillId="0" borderId="3" xfId="0" applyNumberFormat="1" applyFont="1" applyBorder="1" applyAlignment="1">
      <alignment vertical="top" wrapText="1"/>
    </xf>
    <xf numFmtId="4" fontId="30" fillId="0" borderId="3" xfId="0" applyNumberFormat="1" applyFont="1" applyBorder="1" applyAlignment="1">
      <alignment vertical="top" wrapText="1"/>
    </xf>
    <xf numFmtId="4" fontId="30" fillId="0" borderId="3" xfId="0" applyNumberFormat="1" applyFont="1" applyBorder="1" applyAlignment="1">
      <alignment horizontal="right" vertical="top" wrapText="1"/>
    </xf>
    <xf numFmtId="49" fontId="21" fillId="0" borderId="5" xfId="10" applyNumberFormat="1" applyFont="1" applyBorder="1" applyAlignment="1">
      <alignment horizontal="center" vertical="center" wrapText="1"/>
    </xf>
    <xf numFmtId="3" fontId="28" fillId="0" borderId="10" xfId="10" applyNumberFormat="1" applyFont="1" applyBorder="1" applyAlignment="1">
      <alignment horizontal="center" vertical="center" wrapText="1"/>
    </xf>
    <xf numFmtId="4" fontId="21" fillId="0" borderId="10" xfId="10" applyNumberFormat="1" applyFont="1" applyBorder="1" applyAlignment="1">
      <alignment vertical="center" wrapText="1"/>
    </xf>
    <xf numFmtId="4" fontId="28" fillId="0" borderId="10" xfId="10" applyNumberFormat="1" applyFont="1" applyBorder="1" applyAlignment="1">
      <alignment vertical="center" wrapText="1"/>
    </xf>
    <xf numFmtId="4" fontId="21" fillId="0" borderId="4" xfId="10" applyNumberFormat="1" applyFont="1" applyBorder="1" applyAlignment="1">
      <alignment horizontal="right" vertical="center" wrapText="1"/>
    </xf>
    <xf numFmtId="0" fontId="30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4" fontId="37" fillId="0" borderId="8" xfId="25" applyNumberFormat="1" applyFont="1" applyBorder="1" applyAlignment="1">
      <alignment vertical="top"/>
    </xf>
    <xf numFmtId="4" fontId="36" fillId="0" borderId="11" xfId="25" applyNumberFormat="1" applyFont="1" applyBorder="1" applyAlignment="1">
      <alignment vertical="top"/>
    </xf>
    <xf numFmtId="0" fontId="37" fillId="0" borderId="3" xfId="25" applyFont="1" applyBorder="1" applyAlignment="1">
      <alignment vertical="top"/>
    </xf>
    <xf numFmtId="4" fontId="37" fillId="0" borderId="3" xfId="25" applyNumberFormat="1" applyFont="1" applyBorder="1" applyAlignment="1">
      <alignment vertical="top"/>
    </xf>
    <xf numFmtId="0" fontId="37" fillId="0" borderId="3" xfId="25" applyFont="1" applyBorder="1" applyAlignment="1">
      <alignment vertical="top" wrapText="1"/>
    </xf>
    <xf numFmtId="0" fontId="37" fillId="0" borderId="8" xfId="25" applyFont="1" applyBorder="1" applyAlignment="1">
      <alignment vertical="top" wrapText="1"/>
    </xf>
    <xf numFmtId="0" fontId="36" fillId="0" borderId="11" xfId="25" applyFont="1" applyBorder="1" applyAlignment="1">
      <alignment vertical="top" wrapText="1"/>
    </xf>
    <xf numFmtId="0" fontId="37" fillId="0" borderId="8" xfId="25" applyFont="1" applyBorder="1" applyAlignment="1">
      <alignment horizontal="center" vertical="top"/>
    </xf>
    <xf numFmtId="0" fontId="36" fillId="0" borderId="11" xfId="25" applyFont="1" applyBorder="1" applyAlignment="1">
      <alignment horizontal="center" vertical="top"/>
    </xf>
    <xf numFmtId="0" fontId="36" fillId="0" borderId="11" xfId="25" quotePrefix="1" applyFont="1" applyBorder="1" applyAlignment="1">
      <alignment horizontal="center" vertical="top"/>
    </xf>
    <xf numFmtId="0" fontId="37" fillId="0" borderId="3" xfId="25" applyFont="1" applyBorder="1" applyAlignment="1">
      <alignment horizontal="center" vertical="top"/>
    </xf>
    <xf numFmtId="3" fontId="31" fillId="0" borderId="0" xfId="0" applyNumberFormat="1" applyFont="1" applyAlignment="1">
      <alignment horizontal="center" wrapText="1"/>
    </xf>
    <xf numFmtId="0" fontId="22" fillId="0" borderId="0" xfId="26" applyFont="1" applyAlignment="1">
      <alignment wrapText="1"/>
    </xf>
    <xf numFmtId="0" fontId="22" fillId="0" borderId="0" xfId="26" applyFont="1" applyAlignment="1">
      <alignment horizontal="left" wrapText="1"/>
    </xf>
    <xf numFmtId="0" fontId="20" fillId="0" borderId="0" xfId="10" applyFont="1" applyAlignment="1">
      <alignment vertical="center"/>
    </xf>
    <xf numFmtId="0" fontId="39" fillId="0" borderId="0" xfId="26" applyFont="1" applyAlignment="1">
      <alignment wrapText="1"/>
    </xf>
    <xf numFmtId="0" fontId="22" fillId="0" borderId="0" xfId="27" applyFont="1" applyAlignment="1">
      <alignment horizontal="left" vertical="center" wrapText="1"/>
    </xf>
    <xf numFmtId="0" fontId="33" fillId="0" borderId="0" xfId="26" applyFont="1" applyAlignment="1">
      <alignment horizontal="center" wrapText="1"/>
    </xf>
    <xf numFmtId="3" fontId="40" fillId="0" borderId="0" xfId="28" applyNumberFormat="1" applyFont="1"/>
    <xf numFmtId="0" fontId="15" fillId="0" borderId="0" xfId="6"/>
    <xf numFmtId="0" fontId="22" fillId="0" borderId="0" xfId="27" applyFont="1" applyAlignment="1">
      <alignment horizontal="center" wrapText="1"/>
    </xf>
    <xf numFmtId="0" fontId="39" fillId="0" borderId="0" xfId="27" applyFont="1" applyAlignment="1">
      <alignment wrapText="1"/>
    </xf>
    <xf numFmtId="0" fontId="41" fillId="0" borderId="0" xfId="26" applyFont="1" applyAlignment="1">
      <alignment wrapText="1"/>
    </xf>
    <xf numFmtId="0" fontId="42" fillId="0" borderId="0" xfId="26" applyFont="1" applyAlignment="1">
      <alignment horizontal="center" vertical="center" wrapText="1"/>
    </xf>
    <xf numFmtId="0" fontId="25" fillId="0" borderId="3" xfId="26" applyFont="1" applyBorder="1" applyAlignment="1">
      <alignment horizontal="center" vertical="center" wrapText="1"/>
    </xf>
    <xf numFmtId="0" fontId="25" fillId="0" borderId="5" xfId="26" applyFont="1" applyBorder="1" applyAlignment="1">
      <alignment horizontal="center" vertical="center" wrapText="1"/>
    </xf>
    <xf numFmtId="0" fontId="43" fillId="0" borderId="0" xfId="26" applyFont="1" applyAlignment="1">
      <alignment wrapText="1"/>
    </xf>
    <xf numFmtId="0" fontId="25" fillId="0" borderId="1" xfId="26" applyFont="1" applyBorder="1" applyAlignment="1">
      <alignment wrapText="1"/>
    </xf>
    <xf numFmtId="0" fontId="25" fillId="0" borderId="0" xfId="26" applyFont="1" applyAlignment="1">
      <alignment wrapText="1"/>
    </xf>
    <xf numFmtId="0" fontId="25" fillId="0" borderId="8" xfId="26" applyFont="1" applyBorder="1" applyAlignment="1">
      <alignment wrapText="1"/>
    </xf>
    <xf numFmtId="0" fontId="27" fillId="0" borderId="3" xfId="26" applyFont="1" applyBorder="1" applyAlignment="1">
      <alignment horizontal="center" vertical="center" wrapText="1"/>
    </xf>
    <xf numFmtId="0" fontId="27" fillId="0" borderId="3" xfId="26" applyFont="1" applyBorder="1" applyAlignment="1">
      <alignment vertical="center" wrapText="1"/>
    </xf>
    <xf numFmtId="4" fontId="27" fillId="0" borderId="3" xfId="26" applyNumberFormat="1" applyFont="1" applyBorder="1" applyAlignment="1">
      <alignment vertical="center" wrapText="1"/>
    </xf>
    <xf numFmtId="0" fontId="44" fillId="0" borderId="0" xfId="26" applyFont="1" applyAlignment="1">
      <alignment wrapText="1"/>
    </xf>
    <xf numFmtId="0" fontId="45" fillId="0" borderId="3" xfId="26" applyFont="1" applyBorder="1" applyAlignment="1">
      <alignment horizontal="center" vertical="center" wrapText="1"/>
    </xf>
    <xf numFmtId="0" fontId="45" fillId="0" borderId="3" xfId="26" applyFont="1" applyBorder="1" applyAlignment="1">
      <alignment vertical="center" wrapText="1"/>
    </xf>
    <xf numFmtId="4" fontId="45" fillId="0" borderId="3" xfId="26" applyNumberFormat="1" applyFont="1" applyBorder="1" applyAlignment="1">
      <alignment vertical="center" wrapText="1"/>
    </xf>
    <xf numFmtId="0" fontId="46" fillId="0" borderId="0" xfId="26" applyFont="1" applyAlignment="1">
      <alignment wrapText="1"/>
    </xf>
    <xf numFmtId="49" fontId="22" fillId="0" borderId="7" xfId="26" applyNumberFormat="1" applyFont="1" applyBorder="1" applyAlignment="1">
      <alignment horizontal="center" vertical="center" wrapText="1"/>
    </xf>
    <xf numFmtId="0" fontId="22" fillId="0" borderId="15" xfId="26" applyFont="1" applyBorder="1" applyAlignment="1">
      <alignment horizontal="center" vertical="center" wrapText="1"/>
    </xf>
    <xf numFmtId="0" fontId="22" fillId="0" borderId="14" xfId="26" applyFont="1" applyBorder="1" applyAlignment="1">
      <alignment vertical="center" wrapText="1"/>
    </xf>
    <xf numFmtId="4" fontId="22" fillId="0" borderId="3" xfId="26" applyNumberFormat="1" applyFont="1" applyBorder="1" applyAlignment="1">
      <alignment vertical="center" wrapText="1"/>
    </xf>
    <xf numFmtId="0" fontId="47" fillId="0" borderId="0" xfId="26" applyFont="1" applyAlignment="1">
      <alignment vertical="top" wrapText="1"/>
    </xf>
    <xf numFmtId="49" fontId="25" fillId="0" borderId="7" xfId="26" applyNumberFormat="1" applyFont="1" applyBorder="1" applyAlignment="1">
      <alignment horizontal="center" vertical="center" wrapText="1"/>
    </xf>
    <xf numFmtId="0" fontId="25" fillId="0" borderId="15" xfId="26" applyFont="1" applyBorder="1" applyAlignment="1">
      <alignment horizontal="center" vertical="center" wrapText="1"/>
    </xf>
    <xf numFmtId="0" fontId="25" fillId="0" borderId="14" xfId="26" applyFont="1" applyBorder="1" applyAlignment="1">
      <alignment vertical="center" wrapText="1"/>
    </xf>
    <xf numFmtId="4" fontId="25" fillId="0" borderId="3" xfId="26" applyNumberFormat="1" applyFont="1" applyBorder="1" applyAlignment="1">
      <alignment vertical="center" wrapText="1"/>
    </xf>
    <xf numFmtId="0" fontId="43" fillId="0" borderId="0" xfId="26" applyFont="1" applyAlignment="1">
      <alignment vertical="top" wrapText="1"/>
    </xf>
    <xf numFmtId="49" fontId="25" fillId="0" borderId="3" xfId="26" applyNumberFormat="1" applyFont="1" applyBorder="1" applyAlignment="1">
      <alignment horizontal="center" vertical="center" wrapText="1"/>
    </xf>
    <xf numFmtId="49" fontId="22" fillId="0" borderId="3" xfId="26" applyNumberFormat="1" applyFont="1" applyBorder="1" applyAlignment="1">
      <alignment horizontal="center" vertical="center" wrapText="1"/>
    </xf>
    <xf numFmtId="0" fontId="22" fillId="0" borderId="3" xfId="26" applyFont="1" applyBorder="1" applyAlignment="1">
      <alignment horizontal="center" vertical="center" wrapText="1"/>
    </xf>
    <xf numFmtId="0" fontId="22" fillId="0" borderId="3" xfId="26" applyFont="1" applyBorder="1" applyAlignment="1">
      <alignment vertical="center" wrapText="1"/>
    </xf>
    <xf numFmtId="0" fontId="25" fillId="0" borderId="3" xfId="26" applyFont="1" applyBorder="1" applyAlignment="1">
      <alignment vertical="center" wrapText="1"/>
    </xf>
    <xf numFmtId="0" fontId="28" fillId="0" borderId="3" xfId="26" applyFont="1" applyBorder="1" applyAlignment="1">
      <alignment horizontal="center" vertical="center" wrapText="1"/>
    </xf>
    <xf numFmtId="0" fontId="28" fillId="0" borderId="3" xfId="26" applyFont="1" applyBorder="1" applyAlignment="1">
      <alignment vertical="center" wrapText="1"/>
    </xf>
    <xf numFmtId="0" fontId="48" fillId="0" borderId="0" xfId="26" applyFont="1" applyAlignment="1">
      <alignment wrapText="1"/>
    </xf>
    <xf numFmtId="0" fontId="22" fillId="0" borderId="1" xfId="26" applyFont="1" applyBorder="1" applyAlignment="1">
      <alignment horizontal="center" vertical="center" wrapText="1"/>
    </xf>
    <xf numFmtId="0" fontId="22" fillId="0" borderId="0" xfId="26" applyFont="1" applyAlignment="1">
      <alignment horizontal="center" vertical="center" wrapText="1"/>
    </xf>
    <xf numFmtId="0" fontId="22" fillId="0" borderId="0" xfId="26" applyFont="1" applyAlignment="1">
      <alignment vertical="center" wrapText="1"/>
    </xf>
    <xf numFmtId="4" fontId="25" fillId="0" borderId="8" xfId="26" applyNumberFormat="1" applyFont="1" applyBorder="1" applyAlignment="1">
      <alignment vertical="center" wrapText="1"/>
    </xf>
    <xf numFmtId="0" fontId="49" fillId="0" borderId="0" xfId="26" applyFont="1" applyAlignment="1">
      <alignment wrapText="1"/>
    </xf>
    <xf numFmtId="0" fontId="50" fillId="0" borderId="3" xfId="26" applyFont="1" applyBorder="1" applyAlignment="1">
      <alignment horizontal="center" vertical="center" wrapText="1"/>
    </xf>
    <xf numFmtId="0" fontId="50" fillId="0" borderId="3" xfId="26" applyFont="1" applyBorder="1" applyAlignment="1">
      <alignment vertical="center" wrapText="1"/>
    </xf>
    <xf numFmtId="4" fontId="50" fillId="0" borderId="3" xfId="26" applyNumberFormat="1" applyFont="1" applyBorder="1" applyAlignment="1">
      <alignment vertical="center" wrapText="1"/>
    </xf>
    <xf numFmtId="0" fontId="51" fillId="0" borderId="0" xfId="26" applyFont="1" applyAlignment="1">
      <alignment wrapText="1"/>
    </xf>
    <xf numFmtId="0" fontId="28" fillId="0" borderId="1" xfId="26" applyFont="1" applyBorder="1" applyAlignment="1">
      <alignment horizontal="center" vertical="center" wrapText="1"/>
    </xf>
    <xf numFmtId="0" fontId="28" fillId="0" borderId="0" xfId="26" applyFont="1" applyAlignment="1">
      <alignment horizontal="center" vertical="center" wrapText="1"/>
    </xf>
    <xf numFmtId="0" fontId="28" fillId="0" borderId="0" xfId="26" applyFont="1" applyAlignment="1">
      <alignment vertical="center" wrapText="1"/>
    </xf>
    <xf numFmtId="4" fontId="27" fillId="0" borderId="8" xfId="26" applyNumberFormat="1" applyFont="1" applyBorder="1" applyAlignment="1">
      <alignment vertical="center" wrapText="1"/>
    </xf>
    <xf numFmtId="0" fontId="27" fillId="0" borderId="1" xfId="26" applyFont="1" applyBorder="1" applyAlignment="1">
      <alignment horizontal="center" vertical="center" wrapText="1"/>
    </xf>
    <xf numFmtId="0" fontId="27" fillId="0" borderId="0" xfId="26" applyFont="1" applyAlignment="1">
      <alignment horizontal="center" vertical="center" wrapText="1"/>
    </xf>
    <xf numFmtId="0" fontId="27" fillId="0" borderId="0" xfId="26" applyFont="1" applyAlignment="1">
      <alignment vertical="center" wrapText="1"/>
    </xf>
    <xf numFmtId="0" fontId="27" fillId="0" borderId="7" xfId="26" applyFont="1" applyBorder="1" applyAlignment="1">
      <alignment horizontal="center" vertical="center" wrapText="1"/>
    </xf>
    <xf numFmtId="0" fontId="27" fillId="0" borderId="7" xfId="26" applyFont="1" applyBorder="1" applyAlignment="1">
      <alignment vertical="center" wrapText="1"/>
    </xf>
    <xf numFmtId="4" fontId="27" fillId="0" borderId="7" xfId="26" applyNumberFormat="1" applyFont="1" applyBorder="1" applyAlignment="1">
      <alignment vertical="center" wrapText="1"/>
    </xf>
    <xf numFmtId="4" fontId="52" fillId="0" borderId="7" xfId="26" applyNumberFormat="1" applyFont="1" applyBorder="1" applyAlignment="1">
      <alignment vertical="center" wrapText="1"/>
    </xf>
    <xf numFmtId="0" fontId="53" fillId="0" borderId="0" xfId="26" applyFont="1" applyAlignment="1">
      <alignment wrapText="1"/>
    </xf>
    <xf numFmtId="4" fontId="50" fillId="0" borderId="7" xfId="26" applyNumberFormat="1" applyFont="1" applyBorder="1" applyAlignment="1">
      <alignment vertical="center" wrapText="1"/>
    </xf>
    <xf numFmtId="0" fontId="54" fillId="0" borderId="0" xfId="26" applyFont="1" applyAlignment="1">
      <alignment wrapText="1"/>
    </xf>
    <xf numFmtId="49" fontId="22" fillId="0" borderId="8" xfId="26" applyNumberFormat="1" applyFont="1" applyBorder="1" applyAlignment="1">
      <alignment horizontal="center" vertical="center" wrapText="1"/>
    </xf>
    <xf numFmtId="0" fontId="22" fillId="0" borderId="8" xfId="26" applyFont="1" applyBorder="1" applyAlignment="1">
      <alignment horizontal="center" vertical="center" wrapText="1"/>
    </xf>
    <xf numFmtId="0" fontId="22" fillId="0" borderId="1" xfId="26" applyFont="1" applyBorder="1" applyAlignment="1">
      <alignment vertical="center" wrapText="1"/>
    </xf>
    <xf numFmtId="0" fontId="22" fillId="0" borderId="14" xfId="26" applyFont="1" applyBorder="1" applyAlignment="1">
      <alignment wrapText="1"/>
    </xf>
    <xf numFmtId="0" fontId="22" fillId="0" borderId="6" xfId="26" applyFont="1" applyBorder="1" applyAlignment="1">
      <alignment wrapText="1"/>
    </xf>
    <xf numFmtId="0" fontId="22" fillId="0" borderId="15" xfId="26" applyFont="1" applyBorder="1" applyAlignment="1">
      <alignment wrapText="1"/>
    </xf>
    <xf numFmtId="4" fontId="22" fillId="0" borderId="7" xfId="26" applyNumberFormat="1" applyFont="1" applyBorder="1" applyAlignment="1">
      <alignment wrapText="1"/>
    </xf>
    <xf numFmtId="4" fontId="28" fillId="0" borderId="8" xfId="26" applyNumberFormat="1" applyFont="1" applyBorder="1" applyAlignment="1">
      <alignment wrapText="1"/>
    </xf>
    <xf numFmtId="4" fontId="22" fillId="0" borderId="8" xfId="26" applyNumberFormat="1" applyFont="1" applyBorder="1" applyAlignment="1">
      <alignment wrapText="1"/>
    </xf>
    <xf numFmtId="0" fontId="21" fillId="0" borderId="14" xfId="26" applyFont="1" applyBorder="1" applyAlignment="1">
      <alignment wrapText="1"/>
    </xf>
    <xf numFmtId="0" fontId="21" fillId="0" borderId="6" xfId="26" applyFont="1" applyBorder="1" applyAlignment="1">
      <alignment wrapText="1"/>
    </xf>
    <xf numFmtId="0" fontId="21" fillId="0" borderId="15" xfId="26" applyFont="1" applyBorder="1" applyAlignment="1">
      <alignment wrapText="1"/>
    </xf>
    <xf numFmtId="4" fontId="21" fillId="0" borderId="7" xfId="26" applyNumberFormat="1" applyFont="1" applyBorder="1" applyAlignment="1">
      <alignment wrapText="1"/>
    </xf>
    <xf numFmtId="4" fontId="21" fillId="0" borderId="8" xfId="26" applyNumberFormat="1" applyFont="1" applyBorder="1" applyAlignment="1">
      <alignment wrapText="1"/>
    </xf>
    <xf numFmtId="4" fontId="22" fillId="0" borderId="11" xfId="26" applyNumberFormat="1" applyFont="1" applyBorder="1" applyAlignment="1">
      <alignment wrapText="1"/>
    </xf>
    <xf numFmtId="0" fontId="39" fillId="0" borderId="16" xfId="26" applyFont="1" applyBorder="1" applyAlignment="1">
      <alignment wrapText="1"/>
    </xf>
    <xf numFmtId="0" fontId="39" fillId="0" borderId="17" xfId="26" applyFont="1" applyBorder="1" applyAlignment="1">
      <alignment wrapText="1"/>
    </xf>
    <xf numFmtId="0" fontId="39" fillId="0" borderId="18" xfId="26" applyFont="1" applyBorder="1" applyAlignment="1">
      <alignment wrapText="1"/>
    </xf>
    <xf numFmtId="0" fontId="39" fillId="0" borderId="19" xfId="26" applyFont="1" applyBorder="1" applyAlignment="1">
      <alignment wrapText="1"/>
    </xf>
    <xf numFmtId="49" fontId="22" fillId="0" borderId="7" xfId="10" applyNumberFormat="1" applyFont="1" applyBorder="1" applyAlignment="1">
      <alignment horizontal="center" vertical="center"/>
    </xf>
    <xf numFmtId="49" fontId="22" fillId="0" borderId="8" xfId="10" applyNumberFormat="1" applyFont="1" applyBorder="1" applyAlignment="1">
      <alignment horizontal="center" vertical="center"/>
    </xf>
    <xf numFmtId="49" fontId="22" fillId="0" borderId="11" xfId="10" applyNumberFormat="1" applyFont="1" applyBorder="1" applyAlignment="1">
      <alignment horizontal="center" vertical="center"/>
    </xf>
    <xf numFmtId="49" fontId="22" fillId="0" borderId="7" xfId="10" applyNumberFormat="1" applyFont="1" applyBorder="1" applyAlignment="1">
      <alignment horizontal="left" vertical="center" wrapText="1"/>
    </xf>
    <xf numFmtId="49" fontId="22" fillId="0" borderId="8" xfId="10" applyNumberFormat="1" applyFont="1" applyBorder="1" applyAlignment="1">
      <alignment horizontal="left" vertical="center" wrapText="1"/>
    </xf>
    <xf numFmtId="49" fontId="22" fillId="0" borderId="11" xfId="10" applyNumberFormat="1" applyFont="1" applyBorder="1" applyAlignment="1">
      <alignment horizontal="left" vertical="center" wrapText="1"/>
    </xf>
    <xf numFmtId="49" fontId="33" fillId="0" borderId="0" xfId="10" applyNumberFormat="1" applyFont="1" applyAlignment="1">
      <alignment horizontal="center" vertical="center"/>
    </xf>
    <xf numFmtId="49" fontId="21" fillId="0" borderId="7" xfId="10" applyNumberFormat="1" applyFont="1" applyBorder="1" applyAlignment="1">
      <alignment horizontal="center" vertical="center" wrapText="1"/>
    </xf>
    <xf numFmtId="49" fontId="21" fillId="0" borderId="8" xfId="10" applyNumberFormat="1" applyFont="1" applyBorder="1" applyAlignment="1">
      <alignment horizontal="center" vertical="center" wrapText="1"/>
    </xf>
    <xf numFmtId="49" fontId="21" fillId="0" borderId="11" xfId="10" applyNumberFormat="1" applyFont="1" applyBorder="1" applyAlignment="1">
      <alignment horizontal="center" vertical="center" wrapText="1"/>
    </xf>
    <xf numFmtId="49" fontId="21" fillId="0" borderId="14" xfId="10" applyNumberFormat="1" applyFont="1" applyBorder="1" applyAlignment="1">
      <alignment horizontal="center" vertical="center" wrapText="1"/>
    </xf>
    <xf numFmtId="49" fontId="21" fillId="0" borderId="1" xfId="10" applyNumberFormat="1" applyFont="1" applyBorder="1" applyAlignment="1">
      <alignment horizontal="center" vertical="center" wrapText="1"/>
    </xf>
    <xf numFmtId="49" fontId="21" fillId="0" borderId="2" xfId="10" applyNumberFormat="1" applyFont="1" applyBorder="1" applyAlignment="1">
      <alignment horizontal="center" vertical="center" wrapText="1"/>
    </xf>
    <xf numFmtId="2" fontId="21" fillId="0" borderId="7" xfId="10" applyNumberFormat="1" applyFont="1" applyBorder="1" applyAlignment="1">
      <alignment horizontal="center" vertical="center" wrapText="1"/>
    </xf>
    <xf numFmtId="2" fontId="21" fillId="0" borderId="8" xfId="10" applyNumberFormat="1" applyFont="1" applyBorder="1" applyAlignment="1">
      <alignment horizontal="center" vertical="center" wrapText="1"/>
    </xf>
    <xf numFmtId="2" fontId="21" fillId="0" borderId="11" xfId="10" applyNumberFormat="1" applyFont="1" applyBorder="1" applyAlignment="1">
      <alignment horizontal="center" vertical="center" wrapText="1"/>
    </xf>
    <xf numFmtId="2" fontId="21" fillId="0" borderId="14" xfId="10" applyNumberFormat="1" applyFont="1" applyBorder="1" applyAlignment="1">
      <alignment horizontal="center" vertical="center" wrapText="1"/>
    </xf>
    <xf numFmtId="2" fontId="21" fillId="0" borderId="1" xfId="10" applyNumberFormat="1" applyFont="1" applyBorder="1" applyAlignment="1">
      <alignment horizontal="center" vertical="center" wrapText="1"/>
    </xf>
    <xf numFmtId="2" fontId="21" fillId="0" borderId="2" xfId="10" applyNumberFormat="1" applyFont="1" applyBorder="1" applyAlignment="1">
      <alignment horizontal="center" vertical="center" wrapText="1"/>
    </xf>
    <xf numFmtId="2" fontId="21" fillId="0" borderId="6" xfId="10" applyNumberFormat="1" applyFont="1" applyBorder="1" applyAlignment="1">
      <alignment horizontal="center" vertical="center" wrapText="1"/>
    </xf>
    <xf numFmtId="2" fontId="21" fillId="0" borderId="15" xfId="10" applyNumberFormat="1" applyFont="1" applyBorder="1" applyAlignment="1">
      <alignment horizontal="center" vertical="center" wrapText="1"/>
    </xf>
    <xf numFmtId="2" fontId="21" fillId="0" borderId="5" xfId="10" applyNumberFormat="1" applyFont="1" applyBorder="1" applyAlignment="1">
      <alignment horizontal="center" vertical="center" wrapText="1"/>
    </xf>
    <xf numFmtId="2" fontId="21" fillId="0" borderId="10" xfId="10" applyNumberFormat="1" applyFont="1" applyBorder="1" applyAlignment="1">
      <alignment horizontal="center" vertical="center" wrapText="1"/>
    </xf>
    <xf numFmtId="2" fontId="21" fillId="0" borderId="4" xfId="10" applyNumberFormat="1" applyFont="1" applyBorder="1" applyAlignment="1">
      <alignment horizontal="center" vertical="center" wrapText="1"/>
    </xf>
    <xf numFmtId="49" fontId="22" fillId="0" borderId="7" xfId="10" applyNumberFormat="1" applyFont="1" applyBorder="1" applyAlignment="1">
      <alignment horizontal="center" vertical="center" wrapText="1"/>
    </xf>
    <xf numFmtId="49" fontId="22" fillId="0" borderId="8" xfId="10" applyNumberFormat="1" applyFont="1" applyBorder="1" applyAlignment="1">
      <alignment horizontal="center" vertical="center" wrapText="1"/>
    </xf>
    <xf numFmtId="49" fontId="22" fillId="0" borderId="11" xfId="10" applyNumberFormat="1" applyFont="1" applyBorder="1" applyAlignment="1">
      <alignment horizontal="center" vertical="center" wrapText="1"/>
    </xf>
    <xf numFmtId="3" fontId="22" fillId="0" borderId="7" xfId="10" applyNumberFormat="1" applyFont="1" applyBorder="1" applyAlignment="1">
      <alignment horizontal="left" vertical="center" wrapText="1"/>
    </xf>
    <xf numFmtId="3" fontId="22" fillId="0" borderId="8" xfId="10" applyNumberFormat="1" applyFont="1" applyBorder="1" applyAlignment="1">
      <alignment horizontal="left" vertical="center" wrapText="1"/>
    </xf>
    <xf numFmtId="3" fontId="22" fillId="0" borderId="11" xfId="10" applyNumberFormat="1" applyFont="1" applyBorder="1" applyAlignment="1">
      <alignment horizontal="left" vertical="center" wrapText="1"/>
    </xf>
    <xf numFmtId="3" fontId="27" fillId="2" borderId="14" xfId="10" applyNumberFormat="1" applyFont="1" applyFill="1" applyBorder="1" applyAlignment="1">
      <alignment horizontal="center" vertical="center" wrapText="1"/>
    </xf>
    <xf numFmtId="3" fontId="27" fillId="2" borderId="1" xfId="10" applyNumberFormat="1" applyFont="1" applyFill="1" applyBorder="1" applyAlignment="1">
      <alignment horizontal="center" vertical="center" wrapText="1"/>
    </xf>
    <xf numFmtId="3" fontId="27" fillId="2" borderId="2" xfId="10" applyNumberFormat="1" applyFont="1" applyFill="1" applyBorder="1" applyAlignment="1">
      <alignment horizontal="center" vertical="center" wrapText="1"/>
    </xf>
    <xf numFmtId="49" fontId="21" fillId="2" borderId="7" xfId="10" applyNumberFormat="1" applyFont="1" applyFill="1" applyBorder="1" applyAlignment="1">
      <alignment horizontal="center" vertical="center" wrapText="1"/>
    </xf>
    <xf numFmtId="49" fontId="21" fillId="2" borderId="8" xfId="10" applyNumberFormat="1" applyFont="1" applyFill="1" applyBorder="1" applyAlignment="1">
      <alignment horizontal="center" vertical="center" wrapText="1"/>
    </xf>
    <xf numFmtId="49" fontId="21" fillId="2" borderId="11" xfId="10" applyNumberFormat="1" applyFont="1" applyFill="1" applyBorder="1" applyAlignment="1">
      <alignment horizontal="center" vertical="center" wrapText="1"/>
    </xf>
    <xf numFmtId="49" fontId="29" fillId="2" borderId="14" xfId="10" applyNumberFormat="1" applyFont="1" applyFill="1" applyBorder="1" applyAlignment="1">
      <alignment horizontal="center" vertical="center"/>
    </xf>
    <xf numFmtId="49" fontId="29" fillId="2" borderId="15" xfId="10" applyNumberFormat="1" applyFont="1" applyFill="1" applyBorder="1" applyAlignment="1">
      <alignment horizontal="center" vertical="center"/>
    </xf>
    <xf numFmtId="49" fontId="29" fillId="2" borderId="1" xfId="10" applyNumberFormat="1" applyFont="1" applyFill="1" applyBorder="1" applyAlignment="1">
      <alignment horizontal="center" vertical="center"/>
    </xf>
    <xf numFmtId="49" fontId="29" fillId="2" borderId="9" xfId="10" applyNumberFormat="1" applyFont="1" applyFill="1" applyBorder="1" applyAlignment="1">
      <alignment horizontal="center" vertical="center"/>
    </xf>
    <xf numFmtId="49" fontId="29" fillId="2" borderId="2" xfId="10" applyNumberFormat="1" applyFont="1" applyFill="1" applyBorder="1" applyAlignment="1">
      <alignment horizontal="center" vertical="center"/>
    </xf>
    <xf numFmtId="49" fontId="29" fillId="2" borderId="13" xfId="10" applyNumberFormat="1" applyFont="1" applyFill="1" applyBorder="1" applyAlignment="1">
      <alignment horizontal="center" vertical="center"/>
    </xf>
    <xf numFmtId="49" fontId="22" fillId="0" borderId="3" xfId="10" applyNumberFormat="1" applyFont="1" applyBorder="1" applyAlignment="1">
      <alignment horizontal="center" vertical="center" wrapText="1"/>
    </xf>
    <xf numFmtId="49" fontId="21" fillId="2" borderId="14" xfId="10" applyNumberFormat="1" applyFont="1" applyFill="1" applyBorder="1" applyAlignment="1">
      <alignment horizontal="center" vertical="center" wrapText="1"/>
    </xf>
    <xf numFmtId="49" fontId="21" fillId="2" borderId="1" xfId="10" applyNumberFormat="1" applyFont="1" applyFill="1" applyBorder="1" applyAlignment="1">
      <alignment horizontal="center" vertical="center" wrapText="1"/>
    </xf>
    <xf numFmtId="49" fontId="21" fillId="2" borderId="2" xfId="10" applyNumberFormat="1" applyFont="1" applyFill="1" applyBorder="1" applyAlignment="1">
      <alignment horizontal="center" vertical="center" wrapText="1"/>
    </xf>
    <xf numFmtId="3" fontId="27" fillId="2" borderId="15" xfId="10" applyNumberFormat="1" applyFont="1" applyFill="1" applyBorder="1" applyAlignment="1">
      <alignment horizontal="left" vertical="center" wrapText="1"/>
    </xf>
    <xf numFmtId="3" fontId="27" fillId="2" borderId="9" xfId="10" applyNumberFormat="1" applyFont="1" applyFill="1" applyBorder="1" applyAlignment="1">
      <alignment horizontal="left" vertical="center" wrapText="1"/>
    </xf>
    <xf numFmtId="3" fontId="27" fillId="2" borderId="13" xfId="10" applyNumberFormat="1" applyFont="1" applyFill="1" applyBorder="1" applyAlignment="1">
      <alignment horizontal="left" vertical="center" wrapText="1"/>
    </xf>
    <xf numFmtId="3" fontId="22" fillId="0" borderId="3" xfId="10" applyNumberFormat="1" applyFont="1" applyBorder="1" applyAlignment="1">
      <alignment horizontal="left" vertical="center" wrapText="1"/>
    </xf>
    <xf numFmtId="0" fontId="22" fillId="0" borderId="0" xfId="10" applyFont="1" applyAlignment="1">
      <alignment horizontal="left" vertical="center" wrapText="1"/>
    </xf>
    <xf numFmtId="0" fontId="31" fillId="0" borderId="0" xfId="0" applyFont="1" applyAlignment="1">
      <alignment horizontal="left" wrapText="1"/>
    </xf>
    <xf numFmtId="0" fontId="22" fillId="0" borderId="8" xfId="26" applyFont="1" applyBorder="1" applyAlignment="1">
      <alignment horizontal="center" wrapText="1"/>
    </xf>
    <xf numFmtId="0" fontId="22" fillId="0" borderId="0" xfId="29" applyFont="1" applyAlignment="1">
      <alignment horizontal="left" vertical="center" wrapText="1"/>
    </xf>
    <xf numFmtId="0" fontId="22" fillId="0" borderId="0" xfId="27" applyFont="1" applyAlignment="1">
      <alignment horizontal="left" wrapText="1"/>
    </xf>
    <xf numFmtId="0" fontId="21" fillId="0" borderId="3" xfId="26" applyFont="1" applyBorder="1" applyAlignment="1">
      <alignment horizontal="center" vertical="center" wrapText="1"/>
    </xf>
    <xf numFmtId="0" fontId="21" fillId="0" borderId="5" xfId="26" applyFont="1" applyBorder="1" applyAlignment="1">
      <alignment horizontal="center" vertical="center" wrapText="1"/>
    </xf>
    <xf numFmtId="0" fontId="55" fillId="0" borderId="8" xfId="26" applyFont="1" applyBorder="1" applyAlignment="1">
      <alignment horizontal="left" wrapText="1"/>
    </xf>
    <xf numFmtId="0" fontId="28" fillId="0" borderId="8" xfId="26" applyFont="1" applyBorder="1" applyAlignment="1">
      <alignment horizontal="center" wrapText="1"/>
    </xf>
    <xf numFmtId="0" fontId="21" fillId="0" borderId="8" xfId="26" applyFont="1" applyBorder="1" applyAlignment="1">
      <alignment horizontal="center" wrapText="1"/>
    </xf>
    <xf numFmtId="0" fontId="21" fillId="0" borderId="11" xfId="26" applyFont="1" applyBorder="1" applyAlignment="1">
      <alignment horizontal="center" wrapText="1"/>
    </xf>
  </cellXfs>
  <cellStyles count="30">
    <cellStyle name="Dziesiętny 2" xfId="1" xr:uid="{00000000-0005-0000-0000-000000000000}"/>
    <cellStyle name="Dziesiętny 2 2" xfId="2" xr:uid="{00000000-0005-0000-0000-000001000000}"/>
    <cellStyle name="Dziesiętny 3" xfId="3" xr:uid="{00000000-0005-0000-0000-000002000000}"/>
    <cellStyle name="Dziesiętny 4" xfId="4" xr:uid="{00000000-0005-0000-0000-000003000000}"/>
    <cellStyle name="Normalny" xfId="0" builtinId="0"/>
    <cellStyle name="Normalny 10" xfId="18" xr:uid="{00000000-0005-0000-0000-000005000000}"/>
    <cellStyle name="Normalny 11" xfId="19" xr:uid="{00000000-0005-0000-0000-000006000000}"/>
    <cellStyle name="Normalny 12" xfId="20" xr:uid="{00000000-0005-0000-0000-000007000000}"/>
    <cellStyle name="Normalny 12 2" xfId="28" xr:uid="{00000000-0005-0000-0000-000008000000}"/>
    <cellStyle name="Normalny 13" xfId="21" xr:uid="{00000000-0005-0000-0000-000009000000}"/>
    <cellStyle name="Normalny 14" xfId="22" xr:uid="{00000000-0005-0000-0000-00000A000000}"/>
    <cellStyle name="Normalny 15" xfId="23" xr:uid="{00000000-0005-0000-0000-00000B000000}"/>
    <cellStyle name="Normalny 16" xfId="24" xr:uid="{00000000-0005-0000-0000-00000C000000}"/>
    <cellStyle name="Normalny 17" xfId="25" xr:uid="{00000000-0005-0000-0000-00000D000000}"/>
    <cellStyle name="Normalny 2" xfId="5" xr:uid="{00000000-0005-0000-0000-00000E000000}"/>
    <cellStyle name="Normalny 2 2" xfId="6" xr:uid="{00000000-0005-0000-0000-00000F000000}"/>
    <cellStyle name="Normalny 2_RDW" xfId="7" xr:uid="{00000000-0005-0000-0000-000010000000}"/>
    <cellStyle name="Normalny 3" xfId="8" xr:uid="{00000000-0005-0000-0000-000011000000}"/>
    <cellStyle name="Normalny 4" xfId="12" xr:uid="{00000000-0005-0000-0000-000012000000}"/>
    <cellStyle name="Normalny 5" xfId="13" xr:uid="{00000000-0005-0000-0000-000013000000}"/>
    <cellStyle name="Normalny 6" xfId="14" xr:uid="{00000000-0005-0000-0000-000014000000}"/>
    <cellStyle name="Normalny 7" xfId="15" xr:uid="{00000000-0005-0000-0000-000015000000}"/>
    <cellStyle name="Normalny 7 2 2" xfId="9" xr:uid="{00000000-0005-0000-0000-000016000000}"/>
    <cellStyle name="Normalny 8" xfId="16" xr:uid="{00000000-0005-0000-0000-000017000000}"/>
    <cellStyle name="Normalny 9" xfId="17" xr:uid="{00000000-0005-0000-0000-000018000000}"/>
    <cellStyle name="Normalny_załącznik nr 1" xfId="10" xr:uid="{00000000-0005-0000-0000-000019000000}"/>
    <cellStyle name="Normalny_Załącznik nr 3  do proj. budżetu na 2006r._Zał. Nr 3 i Nr 21 do proj.budż.po Autopoprawce" xfId="27" xr:uid="{00000000-0005-0000-0000-00001A000000}"/>
    <cellStyle name="Normalny_Załącznik nr 3  do proj. budżetu na 2006r._Załączniki Nr 3 do US z dnia 22.12.2008 r." xfId="29" xr:uid="{00000000-0005-0000-0000-00001B000000}"/>
    <cellStyle name="Normalny_Załączniki do budżetu na 2006 r._Zał. Nr 3 i Nr 21 do proj.budż.po Autopoprawce" xfId="26" xr:uid="{00000000-0005-0000-0000-00001C000000}"/>
    <cellStyle name="Styl 1" xfId="11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8"/>
  <sheetViews>
    <sheetView tabSelected="1" view="pageBreakPreview" zoomScaleNormal="100" zoomScaleSheetLayoutView="100" workbookViewId="0">
      <selection activeCell="B13" sqref="B13:B15"/>
    </sheetView>
  </sheetViews>
  <sheetFormatPr defaultColWidth="8" defaultRowHeight="12.75"/>
  <cols>
    <col min="1" max="1" width="5" style="1" customWidth="1"/>
    <col min="2" max="2" width="27.625" style="2" customWidth="1"/>
    <col min="3" max="3" width="3.125" style="2" customWidth="1"/>
    <col min="4" max="4" width="13.75" style="41" customWidth="1"/>
    <col min="5" max="5" width="12.25" style="4" customWidth="1"/>
    <col min="6" max="6" width="11.375" style="4" customWidth="1"/>
    <col min="7" max="7" width="12.875" style="4" customWidth="1"/>
    <col min="8" max="9" width="11.75" style="4" customWidth="1"/>
    <col min="10" max="10" width="11.625" style="4" customWidth="1"/>
    <col min="11" max="11" width="10.875" style="4" customWidth="1"/>
    <col min="12" max="12" width="11.375" style="4" customWidth="1"/>
    <col min="13" max="13" width="10.125" style="4" customWidth="1"/>
    <col min="14" max="14" width="11.375" style="4" customWidth="1"/>
    <col min="15" max="15" width="11.125" style="4" customWidth="1"/>
    <col min="16" max="16" width="11.875" style="4" customWidth="1"/>
    <col min="17" max="17" width="9.5" style="4" customWidth="1"/>
    <col min="18" max="16384" width="8" style="4"/>
  </cols>
  <sheetData>
    <row r="1" spans="1:17" ht="15" customHeight="1">
      <c r="D1" s="3"/>
      <c r="N1" s="4" t="s">
        <v>114</v>
      </c>
    </row>
    <row r="2" spans="1:17" ht="15" customHeight="1">
      <c r="D2" s="3"/>
      <c r="N2" s="4" t="s">
        <v>109</v>
      </c>
    </row>
    <row r="3" spans="1:17" ht="15" customHeight="1">
      <c r="D3" s="3"/>
      <c r="N3" s="98" t="s">
        <v>108</v>
      </c>
    </row>
    <row r="4" spans="1:17" ht="9.75" customHeight="1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</row>
    <row r="5" spans="1:17" ht="33.75" customHeight="1">
      <c r="A5" s="257" t="s">
        <v>101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</row>
    <row r="6" spans="1:17">
      <c r="D6" s="3"/>
      <c r="G6" s="5"/>
      <c r="H6" s="5"/>
      <c r="I6" s="5"/>
      <c r="J6" s="5"/>
      <c r="K6" s="5"/>
      <c r="L6" s="5"/>
      <c r="M6" s="5"/>
      <c r="P6" s="6"/>
      <c r="Q6" s="6" t="s">
        <v>34</v>
      </c>
    </row>
    <row r="7" spans="1:17" s="7" customFormat="1" ht="17.25" customHeight="1">
      <c r="A7" s="214" t="s">
        <v>35</v>
      </c>
      <c r="B7" s="217" t="s">
        <v>36</v>
      </c>
      <c r="C7" s="214" t="s">
        <v>99</v>
      </c>
      <c r="D7" s="220" t="s">
        <v>37</v>
      </c>
      <c r="E7" s="223" t="s">
        <v>3</v>
      </c>
      <c r="F7" s="220" t="s">
        <v>4</v>
      </c>
      <c r="G7" s="223" t="s">
        <v>5</v>
      </c>
      <c r="H7" s="226"/>
      <c r="I7" s="226"/>
      <c r="J7" s="226"/>
      <c r="K7" s="226"/>
      <c r="L7" s="226"/>
      <c r="M7" s="226"/>
      <c r="N7" s="226"/>
      <c r="O7" s="226"/>
      <c r="P7" s="226"/>
      <c r="Q7" s="227"/>
    </row>
    <row r="8" spans="1:17" s="7" customFormat="1" ht="17.25" customHeight="1">
      <c r="A8" s="215"/>
      <c r="B8" s="218"/>
      <c r="C8" s="215"/>
      <c r="D8" s="221"/>
      <c r="E8" s="224"/>
      <c r="F8" s="221"/>
      <c r="G8" s="228" t="s">
        <v>92</v>
      </c>
      <c r="H8" s="229"/>
      <c r="I8" s="229"/>
      <c r="J8" s="229"/>
      <c r="K8" s="229"/>
      <c r="L8" s="229"/>
      <c r="M8" s="230"/>
      <c r="N8" s="228" t="s">
        <v>6</v>
      </c>
      <c r="O8" s="229"/>
      <c r="P8" s="229"/>
      <c r="Q8" s="230"/>
    </row>
    <row r="9" spans="1:17" s="7" customFormat="1" ht="29.25" customHeight="1">
      <c r="A9" s="215"/>
      <c r="B9" s="218"/>
      <c r="C9" s="215"/>
      <c r="D9" s="221"/>
      <c r="E9" s="224"/>
      <c r="F9" s="221"/>
      <c r="G9" s="220" t="s">
        <v>95</v>
      </c>
      <c r="H9" s="223" t="s">
        <v>96</v>
      </c>
      <c r="I9" s="227"/>
      <c r="J9" s="220" t="s">
        <v>7</v>
      </c>
      <c r="K9" s="220" t="s">
        <v>8</v>
      </c>
      <c r="L9" s="220" t="s">
        <v>9</v>
      </c>
      <c r="M9" s="223" t="s">
        <v>98</v>
      </c>
      <c r="N9" s="220" t="s">
        <v>10</v>
      </c>
      <c r="O9" s="220" t="s">
        <v>7</v>
      </c>
      <c r="P9" s="223" t="s">
        <v>8</v>
      </c>
      <c r="Q9" s="220" t="s">
        <v>98</v>
      </c>
    </row>
    <row r="10" spans="1:17" s="7" customFormat="1" ht="42" customHeight="1">
      <c r="A10" s="216"/>
      <c r="B10" s="219"/>
      <c r="C10" s="216"/>
      <c r="D10" s="222"/>
      <c r="E10" s="225"/>
      <c r="F10" s="222"/>
      <c r="G10" s="225"/>
      <c r="H10" s="8" t="s">
        <v>11</v>
      </c>
      <c r="I10" s="9" t="s">
        <v>12</v>
      </c>
      <c r="J10" s="222"/>
      <c r="K10" s="222"/>
      <c r="L10" s="222"/>
      <c r="M10" s="225"/>
      <c r="N10" s="222"/>
      <c r="O10" s="222"/>
      <c r="P10" s="225"/>
      <c r="Q10" s="222"/>
    </row>
    <row r="11" spans="1:17" s="14" customFormat="1" ht="12" customHeight="1">
      <c r="A11" s="11" t="s">
        <v>38</v>
      </c>
      <c r="B11" s="10" t="s">
        <v>39</v>
      </c>
      <c r="C11" s="10"/>
      <c r="D11" s="11" t="s">
        <v>40</v>
      </c>
      <c r="E11" s="11" t="s">
        <v>23</v>
      </c>
      <c r="F11" s="11" t="s">
        <v>28</v>
      </c>
      <c r="G11" s="12" t="s">
        <v>29</v>
      </c>
      <c r="H11" s="11" t="s">
        <v>30</v>
      </c>
      <c r="I11" s="13" t="s">
        <v>31</v>
      </c>
      <c r="J11" s="11" t="s">
        <v>32</v>
      </c>
      <c r="K11" s="11" t="s">
        <v>33</v>
      </c>
      <c r="L11" s="11" t="s">
        <v>13</v>
      </c>
      <c r="M11" s="11" t="s">
        <v>14</v>
      </c>
      <c r="N11" s="11" t="s">
        <v>15</v>
      </c>
      <c r="O11" s="11" t="s">
        <v>16</v>
      </c>
      <c r="P11" s="12" t="s">
        <v>93</v>
      </c>
      <c r="Q11" s="11" t="s">
        <v>94</v>
      </c>
    </row>
    <row r="12" spans="1:17" s="14" customFormat="1" ht="5.25" customHeight="1">
      <c r="A12" s="56"/>
      <c r="B12" s="15"/>
      <c r="C12" s="15"/>
      <c r="D12" s="16"/>
      <c r="E12" s="17"/>
      <c r="F12" s="17"/>
      <c r="G12" s="17"/>
      <c r="H12" s="18"/>
      <c r="I12" s="17"/>
      <c r="J12" s="17"/>
      <c r="K12" s="17"/>
      <c r="L12" s="17"/>
      <c r="M12" s="17"/>
      <c r="N12" s="17"/>
      <c r="O12" s="17"/>
      <c r="P12" s="17"/>
      <c r="Q12" s="18"/>
    </row>
    <row r="13" spans="1:17" s="19" customFormat="1" ht="18" customHeight="1">
      <c r="A13" s="240"/>
      <c r="B13" s="237" t="s">
        <v>17</v>
      </c>
      <c r="C13" s="20" t="s">
        <v>0</v>
      </c>
      <c r="D13" s="64">
        <f>SUM(E13:Q13)</f>
        <v>1210873142.6000001</v>
      </c>
      <c r="E13" s="65">
        <f>E17+E21+E29+E33+E41+E45+E49+E53+E57+E65+E69+E73+E77+E81+E85+E89+E97+E101+E105+E25+E93+E37+E61</f>
        <v>857785540</v>
      </c>
      <c r="F13" s="65">
        <f t="shared" ref="F13:Q13" si="0">F17+F21+F29+F33+F41+F45+F49+F53+F57+F65+F69+F73+F77+F81+F85+F89+F97+F101+F105+F25+F93+F37+F61</f>
        <v>36327024</v>
      </c>
      <c r="G13" s="65">
        <f t="shared" si="0"/>
        <v>136205500</v>
      </c>
      <c r="H13" s="65">
        <f t="shared" si="0"/>
        <v>55245548</v>
      </c>
      <c r="I13" s="65">
        <f t="shared" si="0"/>
        <v>32987262</v>
      </c>
      <c r="J13" s="65">
        <f t="shared" si="0"/>
        <v>1047009</v>
      </c>
      <c r="K13" s="65">
        <f t="shared" si="0"/>
        <v>0</v>
      </c>
      <c r="L13" s="65">
        <f t="shared" si="0"/>
        <v>1094038</v>
      </c>
      <c r="M13" s="65">
        <f t="shared" si="0"/>
        <v>1071</v>
      </c>
      <c r="N13" s="65">
        <f t="shared" si="0"/>
        <v>60466836.200000003</v>
      </c>
      <c r="O13" s="65">
        <f t="shared" si="0"/>
        <v>5841739</v>
      </c>
      <c r="P13" s="65">
        <f t="shared" si="0"/>
        <v>23871575.399999999</v>
      </c>
      <c r="Q13" s="65">
        <f t="shared" si="0"/>
        <v>0</v>
      </c>
    </row>
    <row r="14" spans="1:17" s="19" customFormat="1" ht="18" customHeight="1">
      <c r="A14" s="241"/>
      <c r="B14" s="238"/>
      <c r="C14" s="20" t="s">
        <v>1</v>
      </c>
      <c r="D14" s="65">
        <f>SUM(E14:Q14)</f>
        <v>32676640.940000001</v>
      </c>
      <c r="E14" s="65">
        <f t="shared" ref="E14:Q15" si="1">E18+E22+E30+E34+E42+E46+E50+E54+E58+E66+E70+E74+E78+E82+E86+E90+E98+E102+E106+E26+E94+E38+E62</f>
        <v>32676640.940000001</v>
      </c>
      <c r="F14" s="65">
        <f t="shared" si="1"/>
        <v>0</v>
      </c>
      <c r="G14" s="65">
        <f t="shared" si="1"/>
        <v>0</v>
      </c>
      <c r="H14" s="65">
        <f t="shared" si="1"/>
        <v>0</v>
      </c>
      <c r="I14" s="65">
        <f t="shared" si="1"/>
        <v>0</v>
      </c>
      <c r="J14" s="65">
        <f t="shared" si="1"/>
        <v>0</v>
      </c>
      <c r="K14" s="65">
        <f t="shared" si="1"/>
        <v>0</v>
      </c>
      <c r="L14" s="65">
        <f t="shared" si="1"/>
        <v>0</v>
      </c>
      <c r="M14" s="65">
        <f t="shared" si="1"/>
        <v>0</v>
      </c>
      <c r="N14" s="65">
        <f t="shared" si="1"/>
        <v>0</v>
      </c>
      <c r="O14" s="65">
        <f t="shared" si="1"/>
        <v>0</v>
      </c>
      <c r="P14" s="65">
        <f t="shared" si="1"/>
        <v>0</v>
      </c>
      <c r="Q14" s="65">
        <f t="shared" si="1"/>
        <v>0</v>
      </c>
    </row>
    <row r="15" spans="1:17" s="19" customFormat="1" ht="18" customHeight="1">
      <c r="A15" s="242"/>
      <c r="B15" s="239"/>
      <c r="C15" s="20" t="s">
        <v>2</v>
      </c>
      <c r="D15" s="65">
        <f>SUM(E15:Q15)</f>
        <v>1243549783.5400002</v>
      </c>
      <c r="E15" s="65">
        <f t="shared" si="1"/>
        <v>890462180.94000006</v>
      </c>
      <c r="F15" s="65">
        <f t="shared" si="1"/>
        <v>36327024</v>
      </c>
      <c r="G15" s="65">
        <f t="shared" si="1"/>
        <v>136205500</v>
      </c>
      <c r="H15" s="65">
        <f t="shared" si="1"/>
        <v>55245548</v>
      </c>
      <c r="I15" s="65">
        <f t="shared" si="1"/>
        <v>32987262</v>
      </c>
      <c r="J15" s="65">
        <f t="shared" si="1"/>
        <v>1047009</v>
      </c>
      <c r="K15" s="65">
        <f t="shared" si="1"/>
        <v>0</v>
      </c>
      <c r="L15" s="65">
        <f t="shared" si="1"/>
        <v>1094038</v>
      </c>
      <c r="M15" s="65">
        <f t="shared" si="1"/>
        <v>1071</v>
      </c>
      <c r="N15" s="65">
        <f t="shared" si="1"/>
        <v>60466836.200000003</v>
      </c>
      <c r="O15" s="65">
        <f t="shared" si="1"/>
        <v>5841739</v>
      </c>
      <c r="P15" s="65">
        <f t="shared" si="1"/>
        <v>23871575.399999999</v>
      </c>
      <c r="Q15" s="65">
        <f t="shared" si="1"/>
        <v>0</v>
      </c>
    </row>
    <row r="16" spans="1:17" s="21" customFormat="1" ht="5.25" customHeight="1">
      <c r="A16" s="61"/>
      <c r="B16" s="30"/>
      <c r="C16" s="30"/>
      <c r="D16" s="66"/>
      <c r="E16" s="67"/>
      <c r="F16" s="68"/>
      <c r="G16" s="68"/>
      <c r="H16" s="69"/>
      <c r="I16" s="68"/>
      <c r="J16" s="68"/>
      <c r="K16" s="70"/>
      <c r="L16" s="68"/>
      <c r="M16" s="68"/>
      <c r="N16" s="68"/>
      <c r="O16" s="68"/>
      <c r="P16" s="68"/>
      <c r="Q16" s="69"/>
    </row>
    <row r="17" spans="1:17" s="19" customFormat="1" ht="20.25" hidden="1" customHeight="1">
      <c r="A17" s="231" t="s">
        <v>41</v>
      </c>
      <c r="B17" s="234" t="s">
        <v>18</v>
      </c>
      <c r="C17" s="22" t="s">
        <v>0</v>
      </c>
      <c r="D17" s="71">
        <f>SUM(E17:Q17)</f>
        <v>12864600</v>
      </c>
      <c r="E17" s="72">
        <v>0</v>
      </c>
      <c r="F17" s="72">
        <v>6092600</v>
      </c>
      <c r="G17" s="73">
        <v>0</v>
      </c>
      <c r="H17" s="72">
        <v>4238000</v>
      </c>
      <c r="I17" s="74">
        <v>2422000</v>
      </c>
      <c r="J17" s="72">
        <v>0</v>
      </c>
      <c r="K17" s="75">
        <v>0</v>
      </c>
      <c r="L17" s="73">
        <v>0</v>
      </c>
      <c r="M17" s="73">
        <v>0</v>
      </c>
      <c r="N17" s="72">
        <v>112000</v>
      </c>
      <c r="O17" s="72">
        <v>0</v>
      </c>
      <c r="P17" s="74">
        <v>0</v>
      </c>
      <c r="Q17" s="72">
        <v>0</v>
      </c>
    </row>
    <row r="18" spans="1:17" s="19" customFormat="1" ht="20.25" hidden="1" customHeight="1">
      <c r="A18" s="232"/>
      <c r="B18" s="235"/>
      <c r="C18" s="22" t="s">
        <v>1</v>
      </c>
      <c r="D18" s="71">
        <f>SUM(E18:Q18)</f>
        <v>0</v>
      </c>
      <c r="E18" s="76">
        <v>0</v>
      </c>
      <c r="F18" s="76">
        <v>0</v>
      </c>
      <c r="G18" s="77">
        <v>0</v>
      </c>
      <c r="H18" s="76">
        <v>0</v>
      </c>
      <c r="I18" s="77">
        <v>0</v>
      </c>
      <c r="J18" s="76">
        <v>0</v>
      </c>
      <c r="K18" s="78">
        <v>0</v>
      </c>
      <c r="L18" s="79">
        <v>0</v>
      </c>
      <c r="M18" s="79">
        <v>0</v>
      </c>
      <c r="N18" s="76">
        <v>0</v>
      </c>
      <c r="O18" s="76">
        <v>0</v>
      </c>
      <c r="P18" s="77">
        <v>0</v>
      </c>
      <c r="Q18" s="76">
        <v>0</v>
      </c>
    </row>
    <row r="19" spans="1:17" s="19" customFormat="1" ht="20.25" hidden="1" customHeight="1">
      <c r="A19" s="233"/>
      <c r="B19" s="236"/>
      <c r="C19" s="22" t="s">
        <v>2</v>
      </c>
      <c r="D19" s="71">
        <f>SUM(E19:Q19)</f>
        <v>12864600</v>
      </c>
      <c r="E19" s="76">
        <f>E17+E18</f>
        <v>0</v>
      </c>
      <c r="F19" s="76">
        <f t="shared" ref="F19:P19" si="2">F17+F18</f>
        <v>6092600</v>
      </c>
      <c r="G19" s="76">
        <f t="shared" si="2"/>
        <v>0</v>
      </c>
      <c r="H19" s="76">
        <f t="shared" si="2"/>
        <v>4238000</v>
      </c>
      <c r="I19" s="76">
        <f t="shared" si="2"/>
        <v>2422000</v>
      </c>
      <c r="J19" s="76">
        <f t="shared" si="2"/>
        <v>0</v>
      </c>
      <c r="K19" s="76">
        <f t="shared" si="2"/>
        <v>0</v>
      </c>
      <c r="L19" s="76">
        <f t="shared" si="2"/>
        <v>0</v>
      </c>
      <c r="M19" s="76">
        <f>M17+M18</f>
        <v>0</v>
      </c>
      <c r="N19" s="76">
        <f t="shared" si="2"/>
        <v>112000</v>
      </c>
      <c r="O19" s="76">
        <f t="shared" si="2"/>
        <v>0</v>
      </c>
      <c r="P19" s="79">
        <f t="shared" si="2"/>
        <v>0</v>
      </c>
      <c r="Q19" s="76">
        <f>Q17+Q18</f>
        <v>0</v>
      </c>
    </row>
    <row r="20" spans="1:17" s="19" customFormat="1" ht="12" hidden="1" customHeight="1">
      <c r="A20" s="57"/>
      <c r="B20" s="23"/>
      <c r="C20" s="24"/>
      <c r="D20" s="80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2"/>
    </row>
    <row r="21" spans="1:17" s="19" customFormat="1" ht="18.75" hidden="1" customHeight="1">
      <c r="A21" s="231" t="s">
        <v>42</v>
      </c>
      <c r="B21" s="234" t="s">
        <v>43</v>
      </c>
      <c r="C21" s="22" t="s">
        <v>0</v>
      </c>
      <c r="D21" s="71">
        <f>SUM(E21:Q21)</f>
        <v>119000</v>
      </c>
      <c r="E21" s="72">
        <v>0</v>
      </c>
      <c r="F21" s="72">
        <v>0</v>
      </c>
      <c r="G21" s="74">
        <v>0</v>
      </c>
      <c r="H21" s="72">
        <v>38000</v>
      </c>
      <c r="I21" s="74">
        <v>13000</v>
      </c>
      <c r="J21" s="72">
        <v>0</v>
      </c>
      <c r="K21" s="75">
        <v>0</v>
      </c>
      <c r="L21" s="73">
        <v>0</v>
      </c>
      <c r="M21" s="73">
        <v>0</v>
      </c>
      <c r="N21" s="72">
        <v>68000</v>
      </c>
      <c r="O21" s="72">
        <v>0</v>
      </c>
      <c r="P21" s="74">
        <v>0</v>
      </c>
      <c r="Q21" s="72">
        <v>0</v>
      </c>
    </row>
    <row r="22" spans="1:17" s="19" customFormat="1" ht="18.75" hidden="1" customHeight="1">
      <c r="A22" s="232"/>
      <c r="B22" s="235"/>
      <c r="C22" s="22" t="s">
        <v>1</v>
      </c>
      <c r="D22" s="71">
        <f>SUM(E22:Q22)</f>
        <v>0</v>
      </c>
      <c r="E22" s="76">
        <v>0</v>
      </c>
      <c r="F22" s="76">
        <v>0</v>
      </c>
      <c r="G22" s="77">
        <v>0</v>
      </c>
      <c r="H22" s="76">
        <v>0</v>
      </c>
      <c r="I22" s="77">
        <v>0</v>
      </c>
      <c r="J22" s="76">
        <v>0</v>
      </c>
      <c r="K22" s="78">
        <v>0</v>
      </c>
      <c r="L22" s="79">
        <v>0</v>
      </c>
      <c r="M22" s="79">
        <v>0</v>
      </c>
      <c r="N22" s="76">
        <v>0</v>
      </c>
      <c r="O22" s="76">
        <v>0</v>
      </c>
      <c r="P22" s="77">
        <v>0</v>
      </c>
      <c r="Q22" s="76">
        <v>0</v>
      </c>
    </row>
    <row r="23" spans="1:17" s="19" customFormat="1" ht="18.75" hidden="1" customHeight="1">
      <c r="A23" s="233"/>
      <c r="B23" s="236"/>
      <c r="C23" s="22" t="s">
        <v>2</v>
      </c>
      <c r="D23" s="71">
        <f>SUM(E23:Q23)</f>
        <v>119000</v>
      </c>
      <c r="E23" s="76">
        <f t="shared" ref="E23:P23" si="3">E21+E22</f>
        <v>0</v>
      </c>
      <c r="F23" s="76">
        <f t="shared" si="3"/>
        <v>0</v>
      </c>
      <c r="G23" s="76">
        <f t="shared" si="3"/>
        <v>0</v>
      </c>
      <c r="H23" s="76">
        <f t="shared" si="3"/>
        <v>38000</v>
      </c>
      <c r="I23" s="76">
        <f t="shared" si="3"/>
        <v>13000</v>
      </c>
      <c r="J23" s="76">
        <f t="shared" si="3"/>
        <v>0</v>
      </c>
      <c r="K23" s="76">
        <f t="shared" si="3"/>
        <v>0</v>
      </c>
      <c r="L23" s="76">
        <f t="shared" si="3"/>
        <v>0</v>
      </c>
      <c r="M23" s="76">
        <f>M21+M22</f>
        <v>0</v>
      </c>
      <c r="N23" s="76">
        <f t="shared" si="3"/>
        <v>68000</v>
      </c>
      <c r="O23" s="76">
        <f t="shared" si="3"/>
        <v>0</v>
      </c>
      <c r="P23" s="79">
        <f t="shared" si="3"/>
        <v>0</v>
      </c>
      <c r="Q23" s="76">
        <f>Q21+Q22</f>
        <v>0</v>
      </c>
    </row>
    <row r="24" spans="1:17" s="19" customFormat="1" ht="5.25" hidden="1" customHeight="1">
      <c r="A24" s="57"/>
      <c r="B24" s="23"/>
      <c r="C24" s="23"/>
      <c r="D24" s="80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2"/>
    </row>
    <row r="25" spans="1:17" s="19" customFormat="1" ht="20.25" hidden="1" customHeight="1">
      <c r="A25" s="231" t="s">
        <v>86</v>
      </c>
      <c r="B25" s="234" t="s">
        <v>87</v>
      </c>
      <c r="C25" s="22" t="s">
        <v>0</v>
      </c>
      <c r="D25" s="71">
        <f>SUM(E25:Q25)</f>
        <v>225900</v>
      </c>
      <c r="E25" s="72">
        <v>0</v>
      </c>
      <c r="F25" s="72">
        <v>12340</v>
      </c>
      <c r="G25" s="74">
        <v>0</v>
      </c>
      <c r="H25" s="72">
        <v>0</v>
      </c>
      <c r="I25" s="74">
        <v>0</v>
      </c>
      <c r="J25" s="72">
        <v>0</v>
      </c>
      <c r="K25" s="75">
        <v>0</v>
      </c>
      <c r="L25" s="73">
        <v>213560</v>
      </c>
      <c r="M25" s="72">
        <v>0</v>
      </c>
      <c r="N25" s="72">
        <v>0</v>
      </c>
      <c r="O25" s="72">
        <v>0</v>
      </c>
      <c r="P25" s="74">
        <v>0</v>
      </c>
      <c r="Q25" s="72">
        <v>0</v>
      </c>
    </row>
    <row r="26" spans="1:17" s="19" customFormat="1" ht="20.25" hidden="1" customHeight="1">
      <c r="A26" s="232"/>
      <c r="B26" s="235"/>
      <c r="C26" s="22" t="s">
        <v>1</v>
      </c>
      <c r="D26" s="71">
        <f>SUM(E26:Q26)</f>
        <v>0</v>
      </c>
      <c r="E26" s="76">
        <v>0</v>
      </c>
      <c r="F26" s="76">
        <v>0</v>
      </c>
      <c r="G26" s="77">
        <v>0</v>
      </c>
      <c r="H26" s="76">
        <v>0</v>
      </c>
      <c r="I26" s="77">
        <v>0</v>
      </c>
      <c r="J26" s="76">
        <v>0</v>
      </c>
      <c r="K26" s="78">
        <v>0</v>
      </c>
      <c r="L26" s="79">
        <v>0</v>
      </c>
      <c r="M26" s="76">
        <v>0</v>
      </c>
      <c r="N26" s="76">
        <v>0</v>
      </c>
      <c r="O26" s="76">
        <v>0</v>
      </c>
      <c r="P26" s="77">
        <v>0</v>
      </c>
      <c r="Q26" s="76">
        <v>0</v>
      </c>
    </row>
    <row r="27" spans="1:17" s="19" customFormat="1" ht="20.25" hidden="1" customHeight="1">
      <c r="A27" s="233"/>
      <c r="B27" s="236"/>
      <c r="C27" s="22" t="s">
        <v>2</v>
      </c>
      <c r="D27" s="71">
        <f>SUM(E27:Q27)</f>
        <v>225900</v>
      </c>
      <c r="E27" s="76">
        <f t="shared" ref="E27:P27" si="4">E25+E26</f>
        <v>0</v>
      </c>
      <c r="F27" s="76">
        <f t="shared" si="4"/>
        <v>12340</v>
      </c>
      <c r="G27" s="76">
        <f t="shared" si="4"/>
        <v>0</v>
      </c>
      <c r="H27" s="76">
        <f t="shared" si="4"/>
        <v>0</v>
      </c>
      <c r="I27" s="76">
        <f t="shared" si="4"/>
        <v>0</v>
      </c>
      <c r="J27" s="76">
        <f t="shared" si="4"/>
        <v>0</v>
      </c>
      <c r="K27" s="76">
        <f t="shared" si="4"/>
        <v>0</v>
      </c>
      <c r="L27" s="76">
        <f t="shared" si="4"/>
        <v>213560</v>
      </c>
      <c r="M27" s="76">
        <f>M25+M26</f>
        <v>0</v>
      </c>
      <c r="N27" s="76">
        <f t="shared" si="4"/>
        <v>0</v>
      </c>
      <c r="O27" s="76">
        <f t="shared" si="4"/>
        <v>0</v>
      </c>
      <c r="P27" s="79">
        <f t="shared" si="4"/>
        <v>0</v>
      </c>
      <c r="Q27" s="76">
        <f>Q25+Q26</f>
        <v>0</v>
      </c>
    </row>
    <row r="28" spans="1:17" s="19" customFormat="1" ht="6" hidden="1" customHeight="1">
      <c r="A28" s="58"/>
      <c r="B28" s="24"/>
      <c r="C28" s="23"/>
      <c r="D28" s="80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2"/>
    </row>
    <row r="29" spans="1:17" s="3" customFormat="1" ht="18" hidden="1" customHeight="1">
      <c r="A29" s="207" t="s">
        <v>69</v>
      </c>
      <c r="B29" s="210" t="s">
        <v>70</v>
      </c>
      <c r="C29" s="22" t="s">
        <v>0</v>
      </c>
      <c r="D29" s="71">
        <f>SUM(E29:Q29)</f>
        <v>0</v>
      </c>
      <c r="E29" s="81">
        <v>0</v>
      </c>
      <c r="F29" s="81">
        <v>0</v>
      </c>
      <c r="G29" s="82">
        <v>0</v>
      </c>
      <c r="H29" s="81">
        <v>0</v>
      </c>
      <c r="I29" s="83">
        <v>0</v>
      </c>
      <c r="J29" s="81">
        <v>0</v>
      </c>
      <c r="K29" s="83">
        <v>0</v>
      </c>
      <c r="L29" s="81">
        <v>0</v>
      </c>
      <c r="M29" s="81">
        <v>0</v>
      </c>
      <c r="N29" s="81">
        <v>0</v>
      </c>
      <c r="O29" s="81">
        <v>0</v>
      </c>
      <c r="P29" s="82">
        <v>0</v>
      </c>
      <c r="Q29" s="81">
        <v>0</v>
      </c>
    </row>
    <row r="30" spans="1:17" s="3" customFormat="1" ht="18" hidden="1" customHeight="1">
      <c r="A30" s="208"/>
      <c r="B30" s="211"/>
      <c r="C30" s="22" t="s">
        <v>1</v>
      </c>
      <c r="D30" s="71">
        <f>SUM(E30:Q30)</f>
        <v>0</v>
      </c>
      <c r="E30" s="76">
        <v>0</v>
      </c>
      <c r="F30" s="76">
        <v>0</v>
      </c>
      <c r="G30" s="77">
        <v>0</v>
      </c>
      <c r="H30" s="76">
        <v>0</v>
      </c>
      <c r="I30" s="77">
        <v>0</v>
      </c>
      <c r="J30" s="76">
        <v>0</v>
      </c>
      <c r="K30" s="78">
        <v>0</v>
      </c>
      <c r="L30" s="79">
        <v>0</v>
      </c>
      <c r="M30" s="79">
        <v>0</v>
      </c>
      <c r="N30" s="76">
        <v>0</v>
      </c>
      <c r="O30" s="76">
        <v>0</v>
      </c>
      <c r="P30" s="77">
        <v>0</v>
      </c>
      <c r="Q30" s="76">
        <v>0</v>
      </c>
    </row>
    <row r="31" spans="1:17" s="3" customFormat="1" ht="18" hidden="1" customHeight="1">
      <c r="A31" s="209"/>
      <c r="B31" s="212"/>
      <c r="C31" s="22" t="s">
        <v>2</v>
      </c>
      <c r="D31" s="71">
        <f>SUM(E31:Q31)</f>
        <v>0</v>
      </c>
      <c r="E31" s="76">
        <f t="shared" ref="E31:P31" si="5">E29+E30</f>
        <v>0</v>
      </c>
      <c r="F31" s="76">
        <f t="shared" si="5"/>
        <v>0</v>
      </c>
      <c r="G31" s="76">
        <f t="shared" si="5"/>
        <v>0</v>
      </c>
      <c r="H31" s="76">
        <f t="shared" si="5"/>
        <v>0</v>
      </c>
      <c r="I31" s="76">
        <f t="shared" si="5"/>
        <v>0</v>
      </c>
      <c r="J31" s="76">
        <f t="shared" si="5"/>
        <v>0</v>
      </c>
      <c r="K31" s="76">
        <f t="shared" si="5"/>
        <v>0</v>
      </c>
      <c r="L31" s="76">
        <f t="shared" si="5"/>
        <v>0</v>
      </c>
      <c r="M31" s="76">
        <f>M29+M30</f>
        <v>0</v>
      </c>
      <c r="N31" s="76">
        <f t="shared" si="5"/>
        <v>0</v>
      </c>
      <c r="O31" s="76">
        <f t="shared" si="5"/>
        <v>0</v>
      </c>
      <c r="P31" s="79">
        <f t="shared" si="5"/>
        <v>0</v>
      </c>
      <c r="Q31" s="76">
        <f>Q29+Q30</f>
        <v>0</v>
      </c>
    </row>
    <row r="32" spans="1:17" s="3" customFormat="1" ht="6" hidden="1" customHeight="1">
      <c r="A32" s="32"/>
      <c r="B32" s="25"/>
      <c r="C32" s="25"/>
      <c r="D32" s="80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1"/>
    </row>
    <row r="33" spans="1:17" s="3" customFormat="1" ht="18" hidden="1" customHeight="1">
      <c r="A33" s="207" t="s">
        <v>44</v>
      </c>
      <c r="B33" s="210" t="s">
        <v>45</v>
      </c>
      <c r="C33" s="22" t="s">
        <v>0</v>
      </c>
      <c r="D33" s="71">
        <f>SUM(E33:Q33)</f>
        <v>63006055</v>
      </c>
      <c r="E33" s="81">
        <v>0</v>
      </c>
      <c r="F33" s="81">
        <v>8771605</v>
      </c>
      <c r="G33" s="82">
        <v>0</v>
      </c>
      <c r="H33" s="81">
        <v>0</v>
      </c>
      <c r="I33" s="83">
        <v>0</v>
      </c>
      <c r="J33" s="81">
        <v>0</v>
      </c>
      <c r="K33" s="83">
        <v>0</v>
      </c>
      <c r="L33" s="81">
        <v>368777</v>
      </c>
      <c r="M33" s="81">
        <v>0</v>
      </c>
      <c r="N33" s="81">
        <v>36711000</v>
      </c>
      <c r="O33" s="81">
        <v>26000</v>
      </c>
      <c r="P33" s="82">
        <v>17128673</v>
      </c>
      <c r="Q33" s="81">
        <v>0</v>
      </c>
    </row>
    <row r="34" spans="1:17" s="3" customFormat="1" ht="18" hidden="1" customHeight="1">
      <c r="A34" s="208"/>
      <c r="B34" s="211"/>
      <c r="C34" s="22" t="s">
        <v>1</v>
      </c>
      <c r="D34" s="71">
        <f t="shared" ref="D34:D51" si="6">SUM(E34:Q34)</f>
        <v>0</v>
      </c>
      <c r="E34" s="76">
        <v>0</v>
      </c>
      <c r="F34" s="76">
        <v>0</v>
      </c>
      <c r="G34" s="77">
        <v>0</v>
      </c>
      <c r="H34" s="76">
        <v>0</v>
      </c>
      <c r="I34" s="77">
        <v>0</v>
      </c>
      <c r="J34" s="76">
        <v>0</v>
      </c>
      <c r="K34" s="78">
        <v>0</v>
      </c>
      <c r="L34" s="79">
        <v>0</v>
      </c>
      <c r="M34" s="79">
        <v>0</v>
      </c>
      <c r="N34" s="76">
        <v>0</v>
      </c>
      <c r="O34" s="76">
        <v>0</v>
      </c>
      <c r="P34" s="77">
        <v>0</v>
      </c>
      <c r="Q34" s="76">
        <v>0</v>
      </c>
    </row>
    <row r="35" spans="1:17" s="3" customFormat="1" ht="18" hidden="1" customHeight="1">
      <c r="A35" s="209"/>
      <c r="B35" s="212"/>
      <c r="C35" s="22" t="s">
        <v>2</v>
      </c>
      <c r="D35" s="71">
        <f t="shared" si="6"/>
        <v>63006055</v>
      </c>
      <c r="E35" s="76">
        <f t="shared" ref="E35:P35" si="7">E33+E34</f>
        <v>0</v>
      </c>
      <c r="F35" s="76">
        <f t="shared" si="7"/>
        <v>8771605</v>
      </c>
      <c r="G35" s="76">
        <f t="shared" si="7"/>
        <v>0</v>
      </c>
      <c r="H35" s="76">
        <f t="shared" si="7"/>
        <v>0</v>
      </c>
      <c r="I35" s="76">
        <f t="shared" si="7"/>
        <v>0</v>
      </c>
      <c r="J35" s="76">
        <f t="shared" si="7"/>
        <v>0</v>
      </c>
      <c r="K35" s="76">
        <f t="shared" si="7"/>
        <v>0</v>
      </c>
      <c r="L35" s="76">
        <f t="shared" si="7"/>
        <v>368777</v>
      </c>
      <c r="M35" s="76">
        <f t="shared" si="7"/>
        <v>0</v>
      </c>
      <c r="N35" s="76">
        <f t="shared" si="7"/>
        <v>36711000</v>
      </c>
      <c r="O35" s="76">
        <f t="shared" si="7"/>
        <v>26000</v>
      </c>
      <c r="P35" s="79">
        <f t="shared" si="7"/>
        <v>17128673</v>
      </c>
      <c r="Q35" s="76">
        <f>Q33+Q34</f>
        <v>0</v>
      </c>
    </row>
    <row r="36" spans="1:17" s="3" customFormat="1" ht="6.75" hidden="1" customHeight="1">
      <c r="A36" s="59"/>
      <c r="B36" s="26"/>
      <c r="C36" s="26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3"/>
      <c r="Q36" s="84"/>
    </row>
    <row r="37" spans="1:17" s="3" customFormat="1" ht="20.25" hidden="1" customHeight="1">
      <c r="A37" s="207" t="s">
        <v>90</v>
      </c>
      <c r="B37" s="210" t="s">
        <v>91</v>
      </c>
      <c r="C37" s="22" t="s">
        <v>0</v>
      </c>
      <c r="D37" s="71">
        <f>SUM(E37:Q37)</f>
        <v>701151</v>
      </c>
      <c r="E37" s="81">
        <v>0</v>
      </c>
      <c r="F37" s="81">
        <v>450</v>
      </c>
      <c r="G37" s="82">
        <v>0</v>
      </c>
      <c r="H37" s="81">
        <v>0</v>
      </c>
      <c r="I37" s="83">
        <v>0</v>
      </c>
      <c r="J37" s="81">
        <v>0</v>
      </c>
      <c r="K37" s="83">
        <v>0</v>
      </c>
      <c r="L37" s="81">
        <v>511701</v>
      </c>
      <c r="M37" s="81">
        <v>0</v>
      </c>
      <c r="N37" s="81">
        <v>189000</v>
      </c>
      <c r="O37" s="81">
        <v>0</v>
      </c>
      <c r="P37" s="82">
        <v>0</v>
      </c>
      <c r="Q37" s="81">
        <v>0</v>
      </c>
    </row>
    <row r="38" spans="1:17" s="3" customFormat="1" ht="20.25" hidden="1" customHeight="1">
      <c r="A38" s="208"/>
      <c r="B38" s="211"/>
      <c r="C38" s="22" t="s">
        <v>1</v>
      </c>
      <c r="D38" s="71">
        <f t="shared" si="6"/>
        <v>0</v>
      </c>
      <c r="E38" s="76">
        <v>0</v>
      </c>
      <c r="F38" s="76">
        <v>0</v>
      </c>
      <c r="G38" s="77">
        <v>0</v>
      </c>
      <c r="H38" s="76">
        <v>0</v>
      </c>
      <c r="I38" s="77">
        <v>0</v>
      </c>
      <c r="J38" s="76">
        <v>0</v>
      </c>
      <c r="K38" s="78">
        <v>0</v>
      </c>
      <c r="L38" s="79">
        <v>0</v>
      </c>
      <c r="M38" s="79">
        <v>0</v>
      </c>
      <c r="N38" s="76">
        <v>0</v>
      </c>
      <c r="O38" s="76">
        <v>0</v>
      </c>
      <c r="P38" s="77">
        <v>0</v>
      </c>
      <c r="Q38" s="76">
        <v>0</v>
      </c>
    </row>
    <row r="39" spans="1:17" s="3" customFormat="1" ht="20.25" hidden="1" customHeight="1">
      <c r="A39" s="209"/>
      <c r="B39" s="212"/>
      <c r="C39" s="22" t="s">
        <v>2</v>
      </c>
      <c r="D39" s="71">
        <f t="shared" si="6"/>
        <v>701151</v>
      </c>
      <c r="E39" s="76">
        <f t="shared" ref="E39:P39" si="8">E37+E38</f>
        <v>0</v>
      </c>
      <c r="F39" s="76">
        <f t="shared" si="8"/>
        <v>450</v>
      </c>
      <c r="G39" s="76">
        <f t="shared" si="8"/>
        <v>0</v>
      </c>
      <c r="H39" s="76">
        <f t="shared" si="8"/>
        <v>0</v>
      </c>
      <c r="I39" s="76">
        <f t="shared" si="8"/>
        <v>0</v>
      </c>
      <c r="J39" s="76">
        <f t="shared" si="8"/>
        <v>0</v>
      </c>
      <c r="K39" s="76">
        <f t="shared" si="8"/>
        <v>0</v>
      </c>
      <c r="L39" s="76">
        <f t="shared" si="8"/>
        <v>511701</v>
      </c>
      <c r="M39" s="76">
        <f t="shared" si="8"/>
        <v>0</v>
      </c>
      <c r="N39" s="76">
        <f t="shared" si="8"/>
        <v>189000</v>
      </c>
      <c r="O39" s="76">
        <f t="shared" si="8"/>
        <v>0</v>
      </c>
      <c r="P39" s="79">
        <f t="shared" si="8"/>
        <v>0</v>
      </c>
      <c r="Q39" s="76">
        <f>Q37+Q38</f>
        <v>0</v>
      </c>
    </row>
    <row r="40" spans="1:17" s="3" customFormat="1" ht="6.75" hidden="1" customHeight="1">
      <c r="A40" s="60"/>
      <c r="B40" s="27"/>
      <c r="C40" s="28"/>
      <c r="D40" s="82"/>
      <c r="E40" s="85"/>
      <c r="F40" s="85"/>
      <c r="G40" s="85"/>
      <c r="H40" s="85"/>
      <c r="I40" s="85"/>
      <c r="J40" s="85"/>
      <c r="K40" s="85"/>
      <c r="L40" s="85"/>
      <c r="M40" s="82"/>
      <c r="N40" s="85"/>
      <c r="O40" s="85"/>
      <c r="P40" s="85"/>
      <c r="Q40" s="86"/>
    </row>
    <row r="41" spans="1:17" s="3" customFormat="1" ht="20.25" hidden="1" customHeight="1">
      <c r="A41" s="207" t="s">
        <v>46</v>
      </c>
      <c r="B41" s="210" t="s">
        <v>47</v>
      </c>
      <c r="C41" s="22" t="s">
        <v>0</v>
      </c>
      <c r="D41" s="71">
        <f>SUM(E41:Q41)</f>
        <v>1000500</v>
      </c>
      <c r="E41" s="81">
        <v>0</v>
      </c>
      <c r="F41" s="81">
        <v>1000500</v>
      </c>
      <c r="G41" s="82">
        <v>0</v>
      </c>
      <c r="H41" s="81">
        <v>0</v>
      </c>
      <c r="I41" s="83">
        <v>0</v>
      </c>
      <c r="J41" s="81">
        <v>0</v>
      </c>
      <c r="K41" s="83">
        <v>0</v>
      </c>
      <c r="L41" s="81">
        <v>0</v>
      </c>
      <c r="M41" s="81">
        <v>0</v>
      </c>
      <c r="N41" s="81">
        <v>0</v>
      </c>
      <c r="O41" s="81">
        <v>0</v>
      </c>
      <c r="P41" s="82">
        <v>0</v>
      </c>
      <c r="Q41" s="81">
        <v>0</v>
      </c>
    </row>
    <row r="42" spans="1:17" s="3" customFormat="1" ht="20.25" hidden="1" customHeight="1">
      <c r="A42" s="208"/>
      <c r="B42" s="211"/>
      <c r="C42" s="22" t="s">
        <v>1</v>
      </c>
      <c r="D42" s="71">
        <f t="shared" si="6"/>
        <v>0</v>
      </c>
      <c r="E42" s="76">
        <v>0</v>
      </c>
      <c r="F42" s="76">
        <v>0</v>
      </c>
      <c r="G42" s="77">
        <v>0</v>
      </c>
      <c r="H42" s="76">
        <v>0</v>
      </c>
      <c r="I42" s="77">
        <v>0</v>
      </c>
      <c r="J42" s="76">
        <v>0</v>
      </c>
      <c r="K42" s="78">
        <v>0</v>
      </c>
      <c r="L42" s="79">
        <v>0</v>
      </c>
      <c r="M42" s="79">
        <v>0</v>
      </c>
      <c r="N42" s="76">
        <v>0</v>
      </c>
      <c r="O42" s="76">
        <v>0</v>
      </c>
      <c r="P42" s="77">
        <v>0</v>
      </c>
      <c r="Q42" s="76">
        <v>0</v>
      </c>
    </row>
    <row r="43" spans="1:17" s="3" customFormat="1" ht="20.25" hidden="1" customHeight="1">
      <c r="A43" s="209"/>
      <c r="B43" s="212"/>
      <c r="C43" s="22" t="s">
        <v>2</v>
      </c>
      <c r="D43" s="71">
        <f t="shared" si="6"/>
        <v>1000500</v>
      </c>
      <c r="E43" s="76">
        <f t="shared" ref="E43:P43" si="9">E41+E42</f>
        <v>0</v>
      </c>
      <c r="F43" s="76">
        <f t="shared" si="9"/>
        <v>1000500</v>
      </c>
      <c r="G43" s="76">
        <f t="shared" si="9"/>
        <v>0</v>
      </c>
      <c r="H43" s="76">
        <f t="shared" si="9"/>
        <v>0</v>
      </c>
      <c r="I43" s="76">
        <f t="shared" si="9"/>
        <v>0</v>
      </c>
      <c r="J43" s="76">
        <f t="shared" si="9"/>
        <v>0</v>
      </c>
      <c r="K43" s="76">
        <f t="shared" si="9"/>
        <v>0</v>
      </c>
      <c r="L43" s="76">
        <f t="shared" si="9"/>
        <v>0</v>
      </c>
      <c r="M43" s="76">
        <f t="shared" si="9"/>
        <v>0</v>
      </c>
      <c r="N43" s="76">
        <f t="shared" si="9"/>
        <v>0</v>
      </c>
      <c r="O43" s="76">
        <f t="shared" si="9"/>
        <v>0</v>
      </c>
      <c r="P43" s="79">
        <f t="shared" si="9"/>
        <v>0</v>
      </c>
      <c r="Q43" s="76">
        <f>Q41+Q42</f>
        <v>0</v>
      </c>
    </row>
    <row r="44" spans="1:17" s="3" customFormat="1" ht="20.25" hidden="1" customHeight="1">
      <c r="A44" s="59"/>
      <c r="B44" s="26"/>
      <c r="C44" s="26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1"/>
    </row>
    <row r="45" spans="1:17" s="3" customFormat="1" ht="20.25" hidden="1" customHeight="1">
      <c r="A45" s="207" t="s">
        <v>48</v>
      </c>
      <c r="B45" s="210" t="s">
        <v>49</v>
      </c>
      <c r="C45" s="22" t="s">
        <v>0</v>
      </c>
      <c r="D45" s="71">
        <f>SUM(E45:Q45)</f>
        <v>392400</v>
      </c>
      <c r="E45" s="81">
        <v>0</v>
      </c>
      <c r="F45" s="81">
        <v>23400</v>
      </c>
      <c r="G45" s="82">
        <v>0</v>
      </c>
      <c r="H45" s="81">
        <v>0</v>
      </c>
      <c r="I45" s="83">
        <v>0</v>
      </c>
      <c r="J45" s="81">
        <v>0</v>
      </c>
      <c r="K45" s="83">
        <v>0</v>
      </c>
      <c r="L45" s="81">
        <v>0</v>
      </c>
      <c r="M45" s="81">
        <v>0</v>
      </c>
      <c r="N45" s="81">
        <v>369000</v>
      </c>
      <c r="O45" s="81">
        <v>0</v>
      </c>
      <c r="P45" s="82">
        <v>0</v>
      </c>
      <c r="Q45" s="81">
        <v>0</v>
      </c>
    </row>
    <row r="46" spans="1:17" s="3" customFormat="1" ht="20.25" hidden="1" customHeight="1">
      <c r="A46" s="208"/>
      <c r="B46" s="211"/>
      <c r="C46" s="22" t="s">
        <v>1</v>
      </c>
      <c r="D46" s="71">
        <f t="shared" si="6"/>
        <v>0</v>
      </c>
      <c r="E46" s="76">
        <v>0</v>
      </c>
      <c r="F46" s="76">
        <v>0</v>
      </c>
      <c r="G46" s="77">
        <v>0</v>
      </c>
      <c r="H46" s="76">
        <v>0</v>
      </c>
      <c r="I46" s="77">
        <v>0</v>
      </c>
      <c r="J46" s="76">
        <v>0</v>
      </c>
      <c r="K46" s="78">
        <v>0</v>
      </c>
      <c r="L46" s="79">
        <v>0</v>
      </c>
      <c r="M46" s="79">
        <v>0</v>
      </c>
      <c r="N46" s="76">
        <v>0</v>
      </c>
      <c r="O46" s="76">
        <v>0</v>
      </c>
      <c r="P46" s="77">
        <v>0</v>
      </c>
      <c r="Q46" s="76">
        <v>0</v>
      </c>
    </row>
    <row r="47" spans="1:17" s="3" customFormat="1" ht="20.25" hidden="1" customHeight="1">
      <c r="A47" s="209"/>
      <c r="B47" s="212"/>
      <c r="C47" s="22" t="s">
        <v>2</v>
      </c>
      <c r="D47" s="71">
        <f t="shared" si="6"/>
        <v>392400</v>
      </c>
      <c r="E47" s="76">
        <f t="shared" ref="E47:P47" si="10">E45+E46</f>
        <v>0</v>
      </c>
      <c r="F47" s="76">
        <f t="shared" si="10"/>
        <v>23400</v>
      </c>
      <c r="G47" s="76">
        <f t="shared" si="10"/>
        <v>0</v>
      </c>
      <c r="H47" s="76">
        <f t="shared" si="10"/>
        <v>0</v>
      </c>
      <c r="I47" s="76">
        <f t="shared" si="10"/>
        <v>0</v>
      </c>
      <c r="J47" s="76">
        <f t="shared" si="10"/>
        <v>0</v>
      </c>
      <c r="K47" s="76">
        <f t="shared" si="10"/>
        <v>0</v>
      </c>
      <c r="L47" s="76">
        <f t="shared" si="10"/>
        <v>0</v>
      </c>
      <c r="M47" s="76">
        <f t="shared" si="10"/>
        <v>0</v>
      </c>
      <c r="N47" s="76">
        <f t="shared" si="10"/>
        <v>369000</v>
      </c>
      <c r="O47" s="76">
        <f t="shared" si="10"/>
        <v>0</v>
      </c>
      <c r="P47" s="79">
        <f t="shared" si="10"/>
        <v>0</v>
      </c>
      <c r="Q47" s="76">
        <f>Q45+Q46</f>
        <v>0</v>
      </c>
    </row>
    <row r="48" spans="1:17" s="3" customFormat="1" ht="20.25" hidden="1" customHeight="1">
      <c r="A48" s="59"/>
      <c r="B48" s="26"/>
      <c r="C48" s="26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1"/>
    </row>
    <row r="49" spans="1:17" s="3" customFormat="1" ht="18.75" hidden="1" customHeight="1">
      <c r="A49" s="207" t="s">
        <v>50</v>
      </c>
      <c r="B49" s="210" t="s">
        <v>51</v>
      </c>
      <c r="C49" s="22" t="s">
        <v>0</v>
      </c>
      <c r="D49" s="71">
        <f>SUM(E49:Q49)</f>
        <v>117790</v>
      </c>
      <c r="E49" s="81">
        <v>0</v>
      </c>
      <c r="F49" s="81">
        <v>0</v>
      </c>
      <c r="G49" s="82">
        <v>0</v>
      </c>
      <c r="H49" s="81">
        <v>0</v>
      </c>
      <c r="I49" s="83">
        <v>0</v>
      </c>
      <c r="J49" s="81">
        <v>116719</v>
      </c>
      <c r="K49" s="83">
        <v>0</v>
      </c>
      <c r="L49" s="81">
        <v>0</v>
      </c>
      <c r="M49" s="81">
        <v>1071</v>
      </c>
      <c r="N49" s="81">
        <v>0</v>
      </c>
      <c r="O49" s="81">
        <v>0</v>
      </c>
      <c r="P49" s="82">
        <v>0</v>
      </c>
      <c r="Q49" s="81">
        <v>0</v>
      </c>
    </row>
    <row r="50" spans="1:17" s="3" customFormat="1" ht="18.75" hidden="1" customHeight="1">
      <c r="A50" s="208"/>
      <c r="B50" s="211"/>
      <c r="C50" s="22" t="s">
        <v>1</v>
      </c>
      <c r="D50" s="71">
        <f t="shared" si="6"/>
        <v>0</v>
      </c>
      <c r="E50" s="76">
        <v>0</v>
      </c>
      <c r="F50" s="76">
        <v>0</v>
      </c>
      <c r="G50" s="77">
        <v>0</v>
      </c>
      <c r="H50" s="76">
        <v>0</v>
      </c>
      <c r="I50" s="77">
        <v>0</v>
      </c>
      <c r="J50" s="76">
        <v>0</v>
      </c>
      <c r="K50" s="78">
        <v>0</v>
      </c>
      <c r="L50" s="79">
        <v>0</v>
      </c>
      <c r="M50" s="79">
        <v>0</v>
      </c>
      <c r="N50" s="76">
        <v>0</v>
      </c>
      <c r="O50" s="76">
        <v>0</v>
      </c>
      <c r="P50" s="77">
        <v>0</v>
      </c>
      <c r="Q50" s="76">
        <v>0</v>
      </c>
    </row>
    <row r="51" spans="1:17" s="3" customFormat="1" ht="18.75" hidden="1" customHeight="1">
      <c r="A51" s="209"/>
      <c r="B51" s="212"/>
      <c r="C51" s="22" t="s">
        <v>2</v>
      </c>
      <c r="D51" s="71">
        <f t="shared" si="6"/>
        <v>117790</v>
      </c>
      <c r="E51" s="76">
        <f t="shared" ref="E51:P51" si="11">E49+E50</f>
        <v>0</v>
      </c>
      <c r="F51" s="76">
        <f t="shared" si="11"/>
        <v>0</v>
      </c>
      <c r="G51" s="76">
        <f t="shared" si="11"/>
        <v>0</v>
      </c>
      <c r="H51" s="76">
        <f t="shared" si="11"/>
        <v>0</v>
      </c>
      <c r="I51" s="76">
        <f t="shared" si="11"/>
        <v>0</v>
      </c>
      <c r="J51" s="76">
        <f t="shared" si="11"/>
        <v>116719</v>
      </c>
      <c r="K51" s="76">
        <f t="shared" si="11"/>
        <v>0</v>
      </c>
      <c r="L51" s="76">
        <f t="shared" si="11"/>
        <v>0</v>
      </c>
      <c r="M51" s="76">
        <f t="shared" si="11"/>
        <v>1071</v>
      </c>
      <c r="N51" s="76">
        <f t="shared" si="11"/>
        <v>0</v>
      </c>
      <c r="O51" s="76">
        <f t="shared" si="11"/>
        <v>0</v>
      </c>
      <c r="P51" s="79">
        <f t="shared" si="11"/>
        <v>0</v>
      </c>
      <c r="Q51" s="76">
        <f>Q49+Q50</f>
        <v>0</v>
      </c>
    </row>
    <row r="52" spans="1:17" s="3" customFormat="1" ht="7.5" hidden="1" customHeight="1">
      <c r="A52" s="32"/>
      <c r="B52" s="25"/>
      <c r="C52" s="25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1"/>
    </row>
    <row r="53" spans="1:17" s="3" customFormat="1" ht="19.5" hidden="1" customHeight="1">
      <c r="A53" s="207" t="s">
        <v>52</v>
      </c>
      <c r="B53" s="210" t="s">
        <v>53</v>
      </c>
      <c r="C53" s="22" t="s">
        <v>0</v>
      </c>
      <c r="D53" s="71">
        <f t="shared" ref="D53:D107" si="12">SUM(E53:Q53)</f>
        <v>3050655</v>
      </c>
      <c r="E53" s="81">
        <v>0</v>
      </c>
      <c r="F53" s="81">
        <v>153063</v>
      </c>
      <c r="G53" s="87">
        <v>71220</v>
      </c>
      <c r="H53" s="81">
        <v>1363608</v>
      </c>
      <c r="I53" s="83">
        <v>245474</v>
      </c>
      <c r="J53" s="81">
        <v>930290</v>
      </c>
      <c r="K53" s="83">
        <v>0</v>
      </c>
      <c r="L53" s="81">
        <v>0</v>
      </c>
      <c r="M53" s="81">
        <v>0</v>
      </c>
      <c r="N53" s="81">
        <v>287000</v>
      </c>
      <c r="O53" s="81">
        <v>0</v>
      </c>
      <c r="P53" s="82">
        <v>0</v>
      </c>
      <c r="Q53" s="81">
        <v>0</v>
      </c>
    </row>
    <row r="54" spans="1:17" s="3" customFormat="1" ht="19.5" hidden="1" customHeight="1">
      <c r="A54" s="208"/>
      <c r="B54" s="211"/>
      <c r="C54" s="22" t="s">
        <v>1</v>
      </c>
      <c r="D54" s="71">
        <f t="shared" si="12"/>
        <v>0</v>
      </c>
      <c r="E54" s="76">
        <v>0</v>
      </c>
      <c r="F54" s="76">
        <v>0</v>
      </c>
      <c r="G54" s="77">
        <v>0</v>
      </c>
      <c r="H54" s="76">
        <v>0</v>
      </c>
      <c r="I54" s="77">
        <v>0</v>
      </c>
      <c r="J54" s="76">
        <v>0</v>
      </c>
      <c r="K54" s="78">
        <v>0</v>
      </c>
      <c r="L54" s="79">
        <v>0</v>
      </c>
      <c r="M54" s="79">
        <v>0</v>
      </c>
      <c r="N54" s="76">
        <v>0</v>
      </c>
      <c r="O54" s="76">
        <v>0</v>
      </c>
      <c r="P54" s="77">
        <v>0</v>
      </c>
      <c r="Q54" s="76">
        <v>0</v>
      </c>
    </row>
    <row r="55" spans="1:17" s="3" customFormat="1" ht="19.5" hidden="1" customHeight="1">
      <c r="A55" s="209"/>
      <c r="B55" s="212"/>
      <c r="C55" s="22" t="s">
        <v>2</v>
      </c>
      <c r="D55" s="71">
        <f t="shared" si="12"/>
        <v>3050655</v>
      </c>
      <c r="E55" s="76">
        <f t="shared" ref="E55:P55" si="13">E53+E54</f>
        <v>0</v>
      </c>
      <c r="F55" s="76">
        <f t="shared" si="13"/>
        <v>153063</v>
      </c>
      <c r="G55" s="76">
        <f t="shared" si="13"/>
        <v>71220</v>
      </c>
      <c r="H55" s="76">
        <f t="shared" si="13"/>
        <v>1363608</v>
      </c>
      <c r="I55" s="76">
        <f t="shared" si="13"/>
        <v>245474</v>
      </c>
      <c r="J55" s="76">
        <f t="shared" si="13"/>
        <v>930290</v>
      </c>
      <c r="K55" s="76">
        <f t="shared" si="13"/>
        <v>0</v>
      </c>
      <c r="L55" s="76">
        <f t="shared" si="13"/>
        <v>0</v>
      </c>
      <c r="M55" s="76">
        <f t="shared" si="13"/>
        <v>0</v>
      </c>
      <c r="N55" s="76">
        <f t="shared" si="13"/>
        <v>287000</v>
      </c>
      <c r="O55" s="76">
        <f t="shared" si="13"/>
        <v>0</v>
      </c>
      <c r="P55" s="79">
        <f t="shared" si="13"/>
        <v>0</v>
      </c>
      <c r="Q55" s="76">
        <f>Q53+Q54</f>
        <v>0</v>
      </c>
    </row>
    <row r="56" spans="1:17" s="3" customFormat="1" ht="6.75" hidden="1" customHeight="1">
      <c r="A56" s="32"/>
      <c r="B56" s="25"/>
      <c r="C56" s="25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1"/>
    </row>
    <row r="57" spans="1:17" s="3" customFormat="1" ht="20.25" hidden="1" customHeight="1">
      <c r="A57" s="207" t="s">
        <v>54</v>
      </c>
      <c r="B57" s="210" t="s">
        <v>55</v>
      </c>
      <c r="C57" s="22" t="s">
        <v>0</v>
      </c>
      <c r="D57" s="71">
        <f>SUM(E57:Q57)</f>
        <v>5000</v>
      </c>
      <c r="E57" s="81">
        <v>0</v>
      </c>
      <c r="F57" s="81">
        <v>0</v>
      </c>
      <c r="G57" s="87">
        <v>0</v>
      </c>
      <c r="H57" s="81">
        <v>0</v>
      </c>
      <c r="I57" s="83">
        <v>0</v>
      </c>
      <c r="J57" s="81">
        <v>0</v>
      </c>
      <c r="K57" s="83">
        <v>0</v>
      </c>
      <c r="L57" s="81">
        <v>0</v>
      </c>
      <c r="M57" s="81">
        <v>0</v>
      </c>
      <c r="N57" s="81">
        <v>5000</v>
      </c>
      <c r="O57" s="81">
        <v>0</v>
      </c>
      <c r="P57" s="82">
        <v>0</v>
      </c>
      <c r="Q57" s="81">
        <v>0</v>
      </c>
    </row>
    <row r="58" spans="1:17" s="3" customFormat="1" ht="20.25" hidden="1" customHeight="1">
      <c r="A58" s="208"/>
      <c r="B58" s="211"/>
      <c r="C58" s="22" t="s">
        <v>1</v>
      </c>
      <c r="D58" s="71">
        <f t="shared" si="12"/>
        <v>0</v>
      </c>
      <c r="E58" s="76">
        <v>0</v>
      </c>
      <c r="F58" s="76">
        <v>0</v>
      </c>
      <c r="G58" s="77">
        <v>0</v>
      </c>
      <c r="H58" s="76">
        <v>0</v>
      </c>
      <c r="I58" s="77">
        <v>0</v>
      </c>
      <c r="J58" s="76">
        <v>0</v>
      </c>
      <c r="K58" s="78">
        <v>0</v>
      </c>
      <c r="L58" s="79">
        <v>0</v>
      </c>
      <c r="M58" s="79">
        <v>0</v>
      </c>
      <c r="N58" s="76">
        <v>0</v>
      </c>
      <c r="O58" s="76">
        <v>0</v>
      </c>
      <c r="P58" s="77">
        <v>0</v>
      </c>
      <c r="Q58" s="76">
        <v>0</v>
      </c>
    </row>
    <row r="59" spans="1:17" s="3" customFormat="1" ht="20.25" hidden="1" customHeight="1">
      <c r="A59" s="209"/>
      <c r="B59" s="212"/>
      <c r="C59" s="22" t="s">
        <v>2</v>
      </c>
      <c r="D59" s="71">
        <f t="shared" si="12"/>
        <v>5000</v>
      </c>
      <c r="E59" s="76">
        <f t="shared" ref="E59:P59" si="14">E57+E58</f>
        <v>0</v>
      </c>
      <c r="F59" s="76">
        <f t="shared" si="14"/>
        <v>0</v>
      </c>
      <c r="G59" s="76">
        <f t="shared" si="14"/>
        <v>0</v>
      </c>
      <c r="H59" s="76">
        <f t="shared" si="14"/>
        <v>0</v>
      </c>
      <c r="I59" s="76">
        <f t="shared" si="14"/>
        <v>0</v>
      </c>
      <c r="J59" s="76">
        <f t="shared" si="14"/>
        <v>0</v>
      </c>
      <c r="K59" s="76">
        <f t="shared" si="14"/>
        <v>0</v>
      </c>
      <c r="L59" s="76">
        <f t="shared" si="14"/>
        <v>0</v>
      </c>
      <c r="M59" s="76">
        <f t="shared" si="14"/>
        <v>0</v>
      </c>
      <c r="N59" s="76">
        <f t="shared" si="14"/>
        <v>5000</v>
      </c>
      <c r="O59" s="76">
        <f t="shared" si="14"/>
        <v>0</v>
      </c>
      <c r="P59" s="79">
        <f t="shared" si="14"/>
        <v>0</v>
      </c>
      <c r="Q59" s="76">
        <f>Q57+Q58</f>
        <v>0</v>
      </c>
    </row>
    <row r="60" spans="1:17" s="3" customFormat="1" ht="5.25" hidden="1" customHeight="1">
      <c r="A60" s="32"/>
      <c r="B60" s="25"/>
      <c r="C60" s="25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1"/>
    </row>
    <row r="61" spans="1:17" s="3" customFormat="1" ht="20.25" hidden="1" customHeight="1">
      <c r="A61" s="207" t="s">
        <v>103</v>
      </c>
      <c r="B61" s="210" t="s">
        <v>102</v>
      </c>
      <c r="C61" s="22" t="s">
        <v>0</v>
      </c>
      <c r="D61" s="71">
        <f>SUM(E61:Q61)</f>
        <v>1841898.4</v>
      </c>
      <c r="E61" s="81">
        <v>0</v>
      </c>
      <c r="F61" s="81">
        <v>0</v>
      </c>
      <c r="G61" s="87">
        <v>0</v>
      </c>
      <c r="H61" s="81">
        <v>0</v>
      </c>
      <c r="I61" s="83">
        <v>0</v>
      </c>
      <c r="J61" s="81">
        <v>0</v>
      </c>
      <c r="K61" s="83">
        <v>0</v>
      </c>
      <c r="L61" s="81">
        <v>0</v>
      </c>
      <c r="M61" s="81">
        <v>0</v>
      </c>
      <c r="N61" s="81">
        <v>0</v>
      </c>
      <c r="O61" s="81">
        <v>0</v>
      </c>
      <c r="P61" s="82">
        <v>1841898.4</v>
      </c>
      <c r="Q61" s="81">
        <v>0</v>
      </c>
    </row>
    <row r="62" spans="1:17" s="3" customFormat="1" ht="20.25" hidden="1" customHeight="1">
      <c r="A62" s="208"/>
      <c r="B62" s="211"/>
      <c r="C62" s="22" t="s">
        <v>1</v>
      </c>
      <c r="D62" s="71">
        <f t="shared" ref="D62:D63" si="15">SUM(E62:Q62)</f>
        <v>0</v>
      </c>
      <c r="E62" s="76">
        <v>0</v>
      </c>
      <c r="F62" s="76">
        <v>0</v>
      </c>
      <c r="G62" s="77">
        <v>0</v>
      </c>
      <c r="H62" s="76">
        <v>0</v>
      </c>
      <c r="I62" s="77">
        <v>0</v>
      </c>
      <c r="J62" s="76">
        <v>0</v>
      </c>
      <c r="K62" s="78">
        <v>0</v>
      </c>
      <c r="L62" s="79">
        <v>0</v>
      </c>
      <c r="M62" s="79">
        <v>0</v>
      </c>
      <c r="N62" s="76">
        <v>0</v>
      </c>
      <c r="O62" s="76">
        <v>0</v>
      </c>
      <c r="P62" s="76">
        <v>0</v>
      </c>
      <c r="Q62" s="76">
        <v>0</v>
      </c>
    </row>
    <row r="63" spans="1:17" s="3" customFormat="1" ht="20.25" hidden="1" customHeight="1">
      <c r="A63" s="209"/>
      <c r="B63" s="212"/>
      <c r="C63" s="22" t="s">
        <v>2</v>
      </c>
      <c r="D63" s="71">
        <f t="shared" si="15"/>
        <v>1841898.4</v>
      </c>
      <c r="E63" s="76">
        <f t="shared" ref="E63:P63" si="16">E61+E62</f>
        <v>0</v>
      </c>
      <c r="F63" s="76">
        <f t="shared" si="16"/>
        <v>0</v>
      </c>
      <c r="G63" s="76">
        <f t="shared" si="16"/>
        <v>0</v>
      </c>
      <c r="H63" s="76">
        <f t="shared" si="16"/>
        <v>0</v>
      </c>
      <c r="I63" s="76">
        <f t="shared" si="16"/>
        <v>0</v>
      </c>
      <c r="J63" s="76">
        <f t="shared" si="16"/>
        <v>0</v>
      </c>
      <c r="K63" s="76">
        <f t="shared" si="16"/>
        <v>0</v>
      </c>
      <c r="L63" s="76">
        <f t="shared" si="16"/>
        <v>0</v>
      </c>
      <c r="M63" s="76">
        <f t="shared" si="16"/>
        <v>0</v>
      </c>
      <c r="N63" s="76">
        <f t="shared" si="16"/>
        <v>0</v>
      </c>
      <c r="O63" s="76">
        <f t="shared" si="16"/>
        <v>0</v>
      </c>
      <c r="P63" s="79">
        <f t="shared" si="16"/>
        <v>1841898.4</v>
      </c>
      <c r="Q63" s="76">
        <f>Q61+Q62</f>
        <v>0</v>
      </c>
    </row>
    <row r="64" spans="1:17" s="3" customFormat="1" ht="5.25" hidden="1" customHeight="1">
      <c r="A64" s="32"/>
      <c r="B64" s="25"/>
      <c r="C64" s="25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1"/>
    </row>
    <row r="65" spans="1:17" s="3" customFormat="1" ht="26.25" customHeight="1">
      <c r="A65" s="207" t="s">
        <v>19</v>
      </c>
      <c r="B65" s="210" t="s">
        <v>113</v>
      </c>
      <c r="C65" s="22" t="s">
        <v>0</v>
      </c>
      <c r="D65" s="71">
        <f>SUM(E65:Q65)</f>
        <v>456576489</v>
      </c>
      <c r="E65" s="81">
        <v>455735946</v>
      </c>
      <c r="F65" s="81">
        <v>840543</v>
      </c>
      <c r="G65" s="82">
        <v>0</v>
      </c>
      <c r="H65" s="81">
        <v>0</v>
      </c>
      <c r="I65" s="83">
        <v>0</v>
      </c>
      <c r="J65" s="81">
        <v>0</v>
      </c>
      <c r="K65" s="83">
        <v>0</v>
      </c>
      <c r="L65" s="81">
        <v>0</v>
      </c>
      <c r="M65" s="81">
        <v>0</v>
      </c>
      <c r="N65" s="81">
        <v>0</v>
      </c>
      <c r="O65" s="81">
        <v>0</v>
      </c>
      <c r="P65" s="82">
        <v>0</v>
      </c>
      <c r="Q65" s="81">
        <v>0</v>
      </c>
    </row>
    <row r="66" spans="1:17" s="3" customFormat="1" ht="26.25" customHeight="1">
      <c r="A66" s="208"/>
      <c r="B66" s="211"/>
      <c r="C66" s="22" t="s">
        <v>1</v>
      </c>
      <c r="D66" s="71">
        <f t="shared" si="12"/>
        <v>32676640.940000001</v>
      </c>
      <c r="E66" s="76">
        <v>32676640.940000001</v>
      </c>
      <c r="F66" s="76">
        <v>0</v>
      </c>
      <c r="G66" s="77">
        <v>0</v>
      </c>
      <c r="H66" s="76">
        <v>0</v>
      </c>
      <c r="I66" s="77">
        <v>0</v>
      </c>
      <c r="J66" s="76">
        <v>0</v>
      </c>
      <c r="K66" s="78">
        <v>0</v>
      </c>
      <c r="L66" s="79">
        <v>0</v>
      </c>
      <c r="M66" s="79">
        <v>0</v>
      </c>
      <c r="N66" s="76">
        <v>0</v>
      </c>
      <c r="O66" s="76">
        <v>0</v>
      </c>
      <c r="P66" s="77">
        <v>0</v>
      </c>
      <c r="Q66" s="76">
        <v>0</v>
      </c>
    </row>
    <row r="67" spans="1:17" s="3" customFormat="1" ht="26.25" customHeight="1">
      <c r="A67" s="209"/>
      <c r="B67" s="212"/>
      <c r="C67" s="22" t="s">
        <v>2</v>
      </c>
      <c r="D67" s="71">
        <f t="shared" si="12"/>
        <v>489253129.94</v>
      </c>
      <c r="E67" s="76">
        <f t="shared" ref="E67:P67" si="17">E65+E66</f>
        <v>488412586.94</v>
      </c>
      <c r="F67" s="76">
        <f t="shared" si="17"/>
        <v>840543</v>
      </c>
      <c r="G67" s="76">
        <f t="shared" si="17"/>
        <v>0</v>
      </c>
      <c r="H67" s="76">
        <f t="shared" si="17"/>
        <v>0</v>
      </c>
      <c r="I67" s="76">
        <f t="shared" si="17"/>
        <v>0</v>
      </c>
      <c r="J67" s="76">
        <f t="shared" si="17"/>
        <v>0</v>
      </c>
      <c r="K67" s="76">
        <f t="shared" si="17"/>
        <v>0</v>
      </c>
      <c r="L67" s="76">
        <f t="shared" si="17"/>
        <v>0</v>
      </c>
      <c r="M67" s="76">
        <f t="shared" si="17"/>
        <v>0</v>
      </c>
      <c r="N67" s="76">
        <f t="shared" si="17"/>
        <v>0</v>
      </c>
      <c r="O67" s="76">
        <f t="shared" si="17"/>
        <v>0</v>
      </c>
      <c r="P67" s="79">
        <f t="shared" si="17"/>
        <v>0</v>
      </c>
      <c r="Q67" s="76">
        <f>Q65+Q66</f>
        <v>0</v>
      </c>
    </row>
    <row r="68" spans="1:17" s="3" customFormat="1" ht="6" customHeight="1">
      <c r="A68" s="32"/>
      <c r="B68" s="25"/>
      <c r="C68" s="25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1"/>
    </row>
    <row r="69" spans="1:17" s="3" customFormat="1" ht="20.25" hidden="1" customHeight="1">
      <c r="A69" s="207" t="s">
        <v>56</v>
      </c>
      <c r="B69" s="210" t="s">
        <v>57</v>
      </c>
      <c r="C69" s="22" t="s">
        <v>0</v>
      </c>
      <c r="D69" s="71">
        <f>SUM(E69:Q69)</f>
        <v>617250360</v>
      </c>
      <c r="E69" s="81">
        <v>402049594</v>
      </c>
      <c r="F69" s="81">
        <v>13876896</v>
      </c>
      <c r="G69" s="87">
        <v>129164652</v>
      </c>
      <c r="H69" s="81">
        <v>46835812</v>
      </c>
      <c r="I69" s="83">
        <v>25110652</v>
      </c>
      <c r="J69" s="81">
        <v>0</v>
      </c>
      <c r="K69" s="81">
        <v>0</v>
      </c>
      <c r="L69" s="81">
        <v>0</v>
      </c>
      <c r="M69" s="81">
        <v>0</v>
      </c>
      <c r="N69" s="81">
        <v>0</v>
      </c>
      <c r="O69" s="81">
        <v>0</v>
      </c>
      <c r="P69" s="87">
        <v>212754</v>
      </c>
      <c r="Q69" s="81">
        <v>0</v>
      </c>
    </row>
    <row r="70" spans="1:17" s="3" customFormat="1" ht="20.25" hidden="1" customHeight="1">
      <c r="A70" s="208"/>
      <c r="B70" s="211"/>
      <c r="C70" s="22" t="s">
        <v>1</v>
      </c>
      <c r="D70" s="71">
        <f t="shared" si="12"/>
        <v>0</v>
      </c>
      <c r="E70" s="76">
        <v>0</v>
      </c>
      <c r="F70" s="76">
        <v>0</v>
      </c>
      <c r="G70" s="77">
        <v>0</v>
      </c>
      <c r="H70" s="76">
        <v>0</v>
      </c>
      <c r="I70" s="77">
        <v>0</v>
      </c>
      <c r="J70" s="76">
        <v>0</v>
      </c>
      <c r="K70" s="78">
        <v>0</v>
      </c>
      <c r="L70" s="79">
        <v>0</v>
      </c>
      <c r="M70" s="79">
        <v>0</v>
      </c>
      <c r="N70" s="76">
        <v>0</v>
      </c>
      <c r="O70" s="76">
        <v>0</v>
      </c>
      <c r="P70" s="77">
        <v>0</v>
      </c>
      <c r="Q70" s="76">
        <v>0</v>
      </c>
    </row>
    <row r="71" spans="1:17" s="3" customFormat="1" ht="20.25" hidden="1" customHeight="1">
      <c r="A71" s="209"/>
      <c r="B71" s="212"/>
      <c r="C71" s="22" t="s">
        <v>2</v>
      </c>
      <c r="D71" s="71">
        <f t="shared" si="12"/>
        <v>617250360</v>
      </c>
      <c r="E71" s="76">
        <f t="shared" ref="E71:P71" si="18">E69+E70</f>
        <v>402049594</v>
      </c>
      <c r="F71" s="76">
        <f t="shared" si="18"/>
        <v>13876896</v>
      </c>
      <c r="G71" s="76">
        <f t="shared" si="18"/>
        <v>129164652</v>
      </c>
      <c r="H71" s="76">
        <f t="shared" si="18"/>
        <v>46835812</v>
      </c>
      <c r="I71" s="76">
        <f t="shared" si="18"/>
        <v>25110652</v>
      </c>
      <c r="J71" s="76">
        <f t="shared" si="18"/>
        <v>0</v>
      </c>
      <c r="K71" s="76">
        <f t="shared" si="18"/>
        <v>0</v>
      </c>
      <c r="L71" s="76">
        <f t="shared" si="18"/>
        <v>0</v>
      </c>
      <c r="M71" s="76">
        <f t="shared" si="18"/>
        <v>0</v>
      </c>
      <c r="N71" s="76">
        <f t="shared" si="18"/>
        <v>0</v>
      </c>
      <c r="O71" s="76">
        <f t="shared" si="18"/>
        <v>0</v>
      </c>
      <c r="P71" s="79">
        <f t="shared" si="18"/>
        <v>212754</v>
      </c>
      <c r="Q71" s="76">
        <f>Q69+Q70</f>
        <v>0</v>
      </c>
    </row>
    <row r="72" spans="1:17" s="3" customFormat="1" ht="5.25" hidden="1" customHeight="1">
      <c r="A72" s="32"/>
      <c r="B72" s="25"/>
      <c r="C72" s="25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1"/>
    </row>
    <row r="73" spans="1:17" s="3" customFormat="1" ht="20.25" hidden="1" customHeight="1">
      <c r="A73" s="207" t="s">
        <v>58</v>
      </c>
      <c r="B73" s="210" t="s">
        <v>59</v>
      </c>
      <c r="C73" s="22" t="s">
        <v>0</v>
      </c>
      <c r="D73" s="71">
        <f>SUM(E73:Q73)</f>
        <v>2580980.2000000002</v>
      </c>
      <c r="E73" s="81">
        <v>0</v>
      </c>
      <c r="F73" s="81">
        <v>633100</v>
      </c>
      <c r="G73" s="82">
        <v>0</v>
      </c>
      <c r="H73" s="81">
        <v>0</v>
      </c>
      <c r="I73" s="83">
        <v>0</v>
      </c>
      <c r="J73" s="81">
        <v>0</v>
      </c>
      <c r="K73" s="83">
        <v>0</v>
      </c>
      <c r="L73" s="81">
        <v>0</v>
      </c>
      <c r="M73" s="81">
        <v>0</v>
      </c>
      <c r="N73" s="81">
        <v>1097880.2</v>
      </c>
      <c r="O73" s="81">
        <v>850000</v>
      </c>
      <c r="P73" s="82">
        <v>0</v>
      </c>
      <c r="Q73" s="81">
        <v>0</v>
      </c>
    </row>
    <row r="74" spans="1:17" s="3" customFormat="1" ht="20.25" hidden="1" customHeight="1">
      <c r="A74" s="208"/>
      <c r="B74" s="211"/>
      <c r="C74" s="22" t="s">
        <v>1</v>
      </c>
      <c r="D74" s="71">
        <f t="shared" si="12"/>
        <v>0</v>
      </c>
      <c r="E74" s="76">
        <v>0</v>
      </c>
      <c r="F74" s="76">
        <v>0</v>
      </c>
      <c r="G74" s="77">
        <v>0</v>
      </c>
      <c r="H74" s="76">
        <v>0</v>
      </c>
      <c r="I74" s="77">
        <v>0</v>
      </c>
      <c r="J74" s="76">
        <v>0</v>
      </c>
      <c r="K74" s="78">
        <v>0</v>
      </c>
      <c r="L74" s="79">
        <v>0</v>
      </c>
      <c r="M74" s="79">
        <v>0</v>
      </c>
      <c r="N74" s="76">
        <v>0</v>
      </c>
      <c r="O74" s="76">
        <v>0</v>
      </c>
      <c r="P74" s="77">
        <v>0</v>
      </c>
      <c r="Q74" s="76">
        <v>0</v>
      </c>
    </row>
    <row r="75" spans="1:17" s="3" customFormat="1" ht="20.25" hidden="1" customHeight="1">
      <c r="A75" s="209"/>
      <c r="B75" s="212"/>
      <c r="C75" s="22" t="s">
        <v>2</v>
      </c>
      <c r="D75" s="71">
        <f t="shared" si="12"/>
        <v>2580980.2000000002</v>
      </c>
      <c r="E75" s="76">
        <f t="shared" ref="E75:P75" si="19">E73+E74</f>
        <v>0</v>
      </c>
      <c r="F75" s="76">
        <f t="shared" si="19"/>
        <v>633100</v>
      </c>
      <c r="G75" s="76">
        <f t="shared" si="19"/>
        <v>0</v>
      </c>
      <c r="H75" s="76">
        <f t="shared" si="19"/>
        <v>0</v>
      </c>
      <c r="I75" s="76">
        <f t="shared" si="19"/>
        <v>0</v>
      </c>
      <c r="J75" s="76">
        <f t="shared" si="19"/>
        <v>0</v>
      </c>
      <c r="K75" s="76">
        <f t="shared" si="19"/>
        <v>0</v>
      </c>
      <c r="L75" s="76">
        <f t="shared" si="19"/>
        <v>0</v>
      </c>
      <c r="M75" s="76">
        <f t="shared" si="19"/>
        <v>0</v>
      </c>
      <c r="N75" s="76">
        <f t="shared" si="19"/>
        <v>1097880.2</v>
      </c>
      <c r="O75" s="76">
        <f t="shared" si="19"/>
        <v>850000</v>
      </c>
      <c r="P75" s="79">
        <f t="shared" si="19"/>
        <v>0</v>
      </c>
      <c r="Q75" s="76">
        <f>Q73+Q74</f>
        <v>0</v>
      </c>
    </row>
    <row r="76" spans="1:17" s="3" customFormat="1" ht="4.5" hidden="1" customHeight="1">
      <c r="A76" s="32"/>
      <c r="B76" s="25"/>
      <c r="C76" s="25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1"/>
    </row>
    <row r="77" spans="1:17" s="3" customFormat="1" ht="21" hidden="1" customHeight="1">
      <c r="A77" s="207" t="s">
        <v>60</v>
      </c>
      <c r="B77" s="210" t="s">
        <v>61</v>
      </c>
      <c r="C77" s="22" t="s">
        <v>0</v>
      </c>
      <c r="D77" s="71">
        <f>SUM(E77:Q77)</f>
        <v>15403555</v>
      </c>
      <c r="E77" s="81">
        <v>0</v>
      </c>
      <c r="F77" s="81">
        <v>10329</v>
      </c>
      <c r="G77" s="82">
        <v>0</v>
      </c>
      <c r="H77" s="81">
        <v>0</v>
      </c>
      <c r="I77" s="83">
        <v>0</v>
      </c>
      <c r="J77" s="81">
        <v>0</v>
      </c>
      <c r="K77" s="83">
        <v>0</v>
      </c>
      <c r="L77" s="81">
        <v>0</v>
      </c>
      <c r="M77" s="81">
        <v>0</v>
      </c>
      <c r="N77" s="81">
        <v>15304956</v>
      </c>
      <c r="O77" s="81">
        <v>88270</v>
      </c>
      <c r="P77" s="82">
        <v>0</v>
      </c>
      <c r="Q77" s="81">
        <v>0</v>
      </c>
    </row>
    <row r="78" spans="1:17" s="3" customFormat="1" ht="21" hidden="1" customHeight="1">
      <c r="A78" s="208"/>
      <c r="B78" s="211"/>
      <c r="C78" s="22" t="s">
        <v>1</v>
      </c>
      <c r="D78" s="71">
        <f t="shared" si="12"/>
        <v>0</v>
      </c>
      <c r="E78" s="76">
        <v>0</v>
      </c>
      <c r="F78" s="76">
        <v>0</v>
      </c>
      <c r="G78" s="77">
        <v>0</v>
      </c>
      <c r="H78" s="76">
        <v>0</v>
      </c>
      <c r="I78" s="77">
        <v>0</v>
      </c>
      <c r="J78" s="76">
        <v>0</v>
      </c>
      <c r="K78" s="78">
        <v>0</v>
      </c>
      <c r="L78" s="79">
        <v>0</v>
      </c>
      <c r="M78" s="79">
        <v>0</v>
      </c>
      <c r="N78" s="76">
        <v>0</v>
      </c>
      <c r="O78" s="76">
        <v>0</v>
      </c>
      <c r="P78" s="77">
        <v>0</v>
      </c>
      <c r="Q78" s="76">
        <v>0</v>
      </c>
    </row>
    <row r="79" spans="1:17" s="3" customFormat="1" ht="21" hidden="1" customHeight="1">
      <c r="A79" s="209"/>
      <c r="B79" s="212"/>
      <c r="C79" s="22" t="s">
        <v>2</v>
      </c>
      <c r="D79" s="71">
        <f t="shared" si="12"/>
        <v>15403555</v>
      </c>
      <c r="E79" s="76">
        <f t="shared" ref="E79:P79" si="20">E77+E78</f>
        <v>0</v>
      </c>
      <c r="F79" s="76">
        <f t="shared" si="20"/>
        <v>10329</v>
      </c>
      <c r="G79" s="76">
        <f t="shared" si="20"/>
        <v>0</v>
      </c>
      <c r="H79" s="76">
        <f t="shared" si="20"/>
        <v>0</v>
      </c>
      <c r="I79" s="76">
        <f t="shared" si="20"/>
        <v>0</v>
      </c>
      <c r="J79" s="76">
        <f t="shared" si="20"/>
        <v>0</v>
      </c>
      <c r="K79" s="76">
        <f t="shared" si="20"/>
        <v>0</v>
      </c>
      <c r="L79" s="76">
        <f t="shared" si="20"/>
        <v>0</v>
      </c>
      <c r="M79" s="76">
        <f t="shared" si="20"/>
        <v>0</v>
      </c>
      <c r="N79" s="76">
        <f t="shared" si="20"/>
        <v>15304956</v>
      </c>
      <c r="O79" s="76">
        <f t="shared" si="20"/>
        <v>88270</v>
      </c>
      <c r="P79" s="79">
        <f t="shared" si="20"/>
        <v>0</v>
      </c>
      <c r="Q79" s="76">
        <f>Q77+Q78</f>
        <v>0</v>
      </c>
    </row>
    <row r="80" spans="1:17" s="3" customFormat="1" ht="6" hidden="1" customHeight="1">
      <c r="A80" s="32"/>
      <c r="B80" s="25"/>
      <c r="C80" s="25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1"/>
    </row>
    <row r="81" spans="1:17" s="3" customFormat="1" ht="18.75" hidden="1" customHeight="1">
      <c r="A81" s="207" t="s">
        <v>24</v>
      </c>
      <c r="B81" s="210" t="s">
        <v>62</v>
      </c>
      <c r="C81" s="22" t="s">
        <v>0</v>
      </c>
      <c r="D81" s="71">
        <f>SUM(E81:Q81)</f>
        <v>7790338</v>
      </c>
      <c r="E81" s="81">
        <v>0</v>
      </c>
      <c r="F81" s="81">
        <v>42594</v>
      </c>
      <c r="G81" s="82">
        <v>6481186</v>
      </c>
      <c r="H81" s="81">
        <v>0</v>
      </c>
      <c r="I81" s="83">
        <v>1088558</v>
      </c>
      <c r="J81" s="81">
        <v>0</v>
      </c>
      <c r="K81" s="83">
        <v>0</v>
      </c>
      <c r="L81" s="81">
        <v>0</v>
      </c>
      <c r="M81" s="81">
        <v>0</v>
      </c>
      <c r="N81" s="81">
        <v>100000</v>
      </c>
      <c r="O81" s="81">
        <v>78000</v>
      </c>
      <c r="P81" s="82">
        <v>0</v>
      </c>
      <c r="Q81" s="81">
        <v>0</v>
      </c>
    </row>
    <row r="82" spans="1:17" s="3" customFormat="1" ht="18.75" hidden="1" customHeight="1">
      <c r="A82" s="208"/>
      <c r="B82" s="211"/>
      <c r="C82" s="22" t="s">
        <v>1</v>
      </c>
      <c r="D82" s="71">
        <f t="shared" si="12"/>
        <v>0</v>
      </c>
      <c r="E82" s="76">
        <v>0</v>
      </c>
      <c r="F82" s="76">
        <v>0</v>
      </c>
      <c r="G82" s="77">
        <v>0</v>
      </c>
      <c r="H82" s="76">
        <v>0</v>
      </c>
      <c r="I82" s="77">
        <v>0</v>
      </c>
      <c r="J82" s="76">
        <v>0</v>
      </c>
      <c r="K82" s="78">
        <v>0</v>
      </c>
      <c r="L82" s="79">
        <v>0</v>
      </c>
      <c r="M82" s="79">
        <v>0</v>
      </c>
      <c r="N82" s="76">
        <v>0</v>
      </c>
      <c r="O82" s="76">
        <v>0</v>
      </c>
      <c r="P82" s="77">
        <v>0</v>
      </c>
      <c r="Q82" s="76">
        <v>0</v>
      </c>
    </row>
    <row r="83" spans="1:17" s="3" customFormat="1" ht="18.75" hidden="1" customHeight="1">
      <c r="A83" s="209"/>
      <c r="B83" s="212"/>
      <c r="C83" s="22" t="s">
        <v>2</v>
      </c>
      <c r="D83" s="71">
        <f t="shared" si="12"/>
        <v>7790338</v>
      </c>
      <c r="E83" s="76">
        <f t="shared" ref="E83:P83" si="21">E81+E82</f>
        <v>0</v>
      </c>
      <c r="F83" s="76">
        <f t="shared" si="21"/>
        <v>42594</v>
      </c>
      <c r="G83" s="76">
        <f t="shared" si="21"/>
        <v>6481186</v>
      </c>
      <c r="H83" s="76">
        <f t="shared" si="21"/>
        <v>0</v>
      </c>
      <c r="I83" s="76">
        <f t="shared" si="21"/>
        <v>1088558</v>
      </c>
      <c r="J83" s="76">
        <f t="shared" si="21"/>
        <v>0</v>
      </c>
      <c r="K83" s="76">
        <f t="shared" si="21"/>
        <v>0</v>
      </c>
      <c r="L83" s="76">
        <f t="shared" si="21"/>
        <v>0</v>
      </c>
      <c r="M83" s="76">
        <f t="shared" si="21"/>
        <v>0</v>
      </c>
      <c r="N83" s="76">
        <f t="shared" si="21"/>
        <v>100000</v>
      </c>
      <c r="O83" s="76">
        <f t="shared" si="21"/>
        <v>78000</v>
      </c>
      <c r="P83" s="79">
        <f t="shared" si="21"/>
        <v>0</v>
      </c>
      <c r="Q83" s="76">
        <f>Q81+Q82</f>
        <v>0</v>
      </c>
    </row>
    <row r="84" spans="1:17" s="3" customFormat="1" ht="5.25" hidden="1" customHeight="1">
      <c r="A84" s="32"/>
      <c r="B84" s="25"/>
      <c r="C84" s="25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1"/>
    </row>
    <row r="85" spans="1:17" s="3" customFormat="1" ht="18.75" hidden="1" customHeight="1">
      <c r="A85" s="207" t="s">
        <v>63</v>
      </c>
      <c r="B85" s="210" t="s">
        <v>20</v>
      </c>
      <c r="C85" s="22" t="s">
        <v>0</v>
      </c>
      <c r="D85" s="71">
        <f>SUM(E85:Q85)</f>
        <v>14603597</v>
      </c>
      <c r="E85" s="81">
        <v>0</v>
      </c>
      <c r="F85" s="81">
        <v>3406139</v>
      </c>
      <c r="G85" s="87">
        <v>0</v>
      </c>
      <c r="H85" s="81">
        <v>2770128</v>
      </c>
      <c r="I85" s="83">
        <v>4081000</v>
      </c>
      <c r="J85" s="81">
        <v>0</v>
      </c>
      <c r="K85" s="83">
        <v>0</v>
      </c>
      <c r="L85" s="81">
        <v>0</v>
      </c>
      <c r="M85" s="81">
        <v>0</v>
      </c>
      <c r="N85" s="81">
        <v>1000</v>
      </c>
      <c r="O85" s="81">
        <v>0</v>
      </c>
      <c r="P85" s="82">
        <v>4345330</v>
      </c>
      <c r="Q85" s="81">
        <v>0</v>
      </c>
    </row>
    <row r="86" spans="1:17" s="3" customFormat="1" ht="18.75" hidden="1" customHeight="1">
      <c r="A86" s="208"/>
      <c r="B86" s="211"/>
      <c r="C86" s="22" t="s">
        <v>1</v>
      </c>
      <c r="D86" s="71">
        <f t="shared" si="12"/>
        <v>0</v>
      </c>
      <c r="E86" s="76">
        <v>0</v>
      </c>
      <c r="F86" s="76">
        <v>0</v>
      </c>
      <c r="G86" s="77">
        <v>0</v>
      </c>
      <c r="H86" s="76">
        <v>0</v>
      </c>
      <c r="I86" s="77">
        <v>0</v>
      </c>
      <c r="J86" s="76">
        <v>0</v>
      </c>
      <c r="K86" s="78">
        <v>0</v>
      </c>
      <c r="L86" s="79">
        <v>0</v>
      </c>
      <c r="M86" s="79">
        <v>0</v>
      </c>
      <c r="N86" s="76">
        <v>0</v>
      </c>
      <c r="O86" s="76">
        <v>0</v>
      </c>
      <c r="P86" s="77">
        <v>0</v>
      </c>
      <c r="Q86" s="76">
        <v>0</v>
      </c>
    </row>
    <row r="87" spans="1:17" s="3" customFormat="1" ht="18.75" hidden="1" customHeight="1">
      <c r="A87" s="209"/>
      <c r="B87" s="212"/>
      <c r="C87" s="22" t="s">
        <v>2</v>
      </c>
      <c r="D87" s="71">
        <f t="shared" si="12"/>
        <v>14603597</v>
      </c>
      <c r="E87" s="76">
        <f t="shared" ref="E87:P87" si="22">E85+E86</f>
        <v>0</v>
      </c>
      <c r="F87" s="76">
        <f t="shared" si="22"/>
        <v>3406139</v>
      </c>
      <c r="G87" s="76">
        <f t="shared" si="22"/>
        <v>0</v>
      </c>
      <c r="H87" s="76">
        <f t="shared" si="22"/>
        <v>2770128</v>
      </c>
      <c r="I87" s="76">
        <f t="shared" si="22"/>
        <v>4081000</v>
      </c>
      <c r="J87" s="76">
        <f t="shared" si="22"/>
        <v>0</v>
      </c>
      <c r="K87" s="76">
        <f t="shared" si="22"/>
        <v>0</v>
      </c>
      <c r="L87" s="76">
        <f t="shared" si="22"/>
        <v>0</v>
      </c>
      <c r="M87" s="76">
        <f t="shared" si="22"/>
        <v>0</v>
      </c>
      <c r="N87" s="76">
        <f t="shared" si="22"/>
        <v>1000</v>
      </c>
      <c r="O87" s="76">
        <f t="shared" si="22"/>
        <v>0</v>
      </c>
      <c r="P87" s="79">
        <f t="shared" si="22"/>
        <v>4345330</v>
      </c>
      <c r="Q87" s="76">
        <f>Q85+Q86</f>
        <v>0</v>
      </c>
    </row>
    <row r="88" spans="1:17" s="3" customFormat="1" ht="5.25" hidden="1" customHeight="1">
      <c r="A88" s="32"/>
      <c r="B88" s="25"/>
      <c r="C88" s="25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1"/>
    </row>
    <row r="89" spans="1:17" s="3" customFormat="1" ht="20.25" hidden="1" customHeight="1">
      <c r="A89" s="207" t="s">
        <v>25</v>
      </c>
      <c r="B89" s="210" t="s">
        <v>27</v>
      </c>
      <c r="C89" s="22" t="s">
        <v>0</v>
      </c>
      <c r="D89" s="71">
        <f>SUM(E89:Q89)</f>
        <v>104230</v>
      </c>
      <c r="E89" s="81">
        <v>0</v>
      </c>
      <c r="F89" s="81">
        <v>4230</v>
      </c>
      <c r="G89" s="87">
        <v>0</v>
      </c>
      <c r="H89" s="81">
        <v>0</v>
      </c>
      <c r="I89" s="82">
        <v>0</v>
      </c>
      <c r="J89" s="81">
        <v>0</v>
      </c>
      <c r="K89" s="83">
        <v>0</v>
      </c>
      <c r="L89" s="87">
        <v>0</v>
      </c>
      <c r="M89" s="81">
        <v>0</v>
      </c>
      <c r="N89" s="81">
        <v>100000</v>
      </c>
      <c r="O89" s="81">
        <v>0</v>
      </c>
      <c r="P89" s="82">
        <v>0</v>
      </c>
      <c r="Q89" s="81">
        <v>0</v>
      </c>
    </row>
    <row r="90" spans="1:17" s="3" customFormat="1" ht="20.25" hidden="1" customHeight="1">
      <c r="A90" s="208"/>
      <c r="B90" s="211"/>
      <c r="C90" s="22" t="s">
        <v>1</v>
      </c>
      <c r="D90" s="71">
        <f t="shared" si="12"/>
        <v>0</v>
      </c>
      <c r="E90" s="76">
        <v>0</v>
      </c>
      <c r="F90" s="76">
        <v>0</v>
      </c>
      <c r="G90" s="77">
        <v>0</v>
      </c>
      <c r="H90" s="76">
        <v>0</v>
      </c>
      <c r="I90" s="77">
        <v>0</v>
      </c>
      <c r="J90" s="76">
        <v>0</v>
      </c>
      <c r="K90" s="78">
        <v>0</v>
      </c>
      <c r="L90" s="79">
        <v>0</v>
      </c>
      <c r="M90" s="79">
        <v>0</v>
      </c>
      <c r="N90" s="76">
        <v>0</v>
      </c>
      <c r="O90" s="76">
        <v>0</v>
      </c>
      <c r="P90" s="77">
        <v>0</v>
      </c>
      <c r="Q90" s="76">
        <v>0</v>
      </c>
    </row>
    <row r="91" spans="1:17" s="3" customFormat="1" ht="20.25" hidden="1" customHeight="1">
      <c r="A91" s="209"/>
      <c r="B91" s="212"/>
      <c r="C91" s="22" t="s">
        <v>2</v>
      </c>
      <c r="D91" s="71">
        <f t="shared" si="12"/>
        <v>104230</v>
      </c>
      <c r="E91" s="76">
        <f t="shared" ref="E91:P91" si="23">E89+E90</f>
        <v>0</v>
      </c>
      <c r="F91" s="76">
        <f t="shared" si="23"/>
        <v>4230</v>
      </c>
      <c r="G91" s="76">
        <f t="shared" si="23"/>
        <v>0</v>
      </c>
      <c r="H91" s="76">
        <f t="shared" si="23"/>
        <v>0</v>
      </c>
      <c r="I91" s="76">
        <f t="shared" si="23"/>
        <v>0</v>
      </c>
      <c r="J91" s="76">
        <f t="shared" si="23"/>
        <v>0</v>
      </c>
      <c r="K91" s="76">
        <f t="shared" si="23"/>
        <v>0</v>
      </c>
      <c r="L91" s="76">
        <f t="shared" si="23"/>
        <v>0</v>
      </c>
      <c r="M91" s="76">
        <f t="shared" si="23"/>
        <v>0</v>
      </c>
      <c r="N91" s="76">
        <f t="shared" si="23"/>
        <v>100000</v>
      </c>
      <c r="O91" s="76">
        <f t="shared" si="23"/>
        <v>0</v>
      </c>
      <c r="P91" s="79">
        <f t="shared" si="23"/>
        <v>0</v>
      </c>
      <c r="Q91" s="76">
        <f>Q89+Q90</f>
        <v>0</v>
      </c>
    </row>
    <row r="92" spans="1:17" s="3" customFormat="1" ht="20.25" hidden="1" customHeight="1">
      <c r="A92" s="32"/>
      <c r="B92" s="25"/>
      <c r="C92" s="25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1"/>
    </row>
    <row r="93" spans="1:17" s="3" customFormat="1" ht="19.5" hidden="1" customHeight="1">
      <c r="A93" s="207" t="s">
        <v>89</v>
      </c>
      <c r="B93" s="210" t="s">
        <v>88</v>
      </c>
      <c r="C93" s="22" t="s">
        <v>0</v>
      </c>
      <c r="D93" s="71">
        <f>SUM(E93:Q93)</f>
        <v>3137000</v>
      </c>
      <c r="E93" s="81">
        <v>0</v>
      </c>
      <c r="F93" s="81">
        <v>0</v>
      </c>
      <c r="G93" s="87">
        <v>0</v>
      </c>
      <c r="H93" s="81">
        <v>0</v>
      </c>
      <c r="I93" s="82">
        <v>0</v>
      </c>
      <c r="J93" s="81">
        <v>0</v>
      </c>
      <c r="K93" s="83">
        <v>0</v>
      </c>
      <c r="L93" s="87">
        <v>0</v>
      </c>
      <c r="M93" s="81">
        <v>0</v>
      </c>
      <c r="N93" s="81">
        <v>3137000</v>
      </c>
      <c r="O93" s="81">
        <v>0</v>
      </c>
      <c r="P93" s="82">
        <v>0</v>
      </c>
      <c r="Q93" s="81">
        <v>0</v>
      </c>
    </row>
    <row r="94" spans="1:17" s="3" customFormat="1" ht="20.25" hidden="1" customHeight="1">
      <c r="A94" s="208"/>
      <c r="B94" s="211"/>
      <c r="C94" s="22" t="s">
        <v>1</v>
      </c>
      <c r="D94" s="71">
        <f t="shared" si="12"/>
        <v>0</v>
      </c>
      <c r="E94" s="76">
        <v>0</v>
      </c>
      <c r="F94" s="76">
        <v>0</v>
      </c>
      <c r="G94" s="77">
        <v>0</v>
      </c>
      <c r="H94" s="76">
        <v>0</v>
      </c>
      <c r="I94" s="77">
        <v>0</v>
      </c>
      <c r="J94" s="76">
        <v>0</v>
      </c>
      <c r="K94" s="78">
        <v>0</v>
      </c>
      <c r="L94" s="79">
        <v>0</v>
      </c>
      <c r="M94" s="79">
        <v>0</v>
      </c>
      <c r="N94" s="76">
        <v>0</v>
      </c>
      <c r="O94" s="76">
        <v>0</v>
      </c>
      <c r="P94" s="77">
        <v>0</v>
      </c>
      <c r="Q94" s="76">
        <v>0</v>
      </c>
    </row>
    <row r="95" spans="1:17" s="3" customFormat="1" ht="20.25" hidden="1" customHeight="1">
      <c r="A95" s="209"/>
      <c r="B95" s="212"/>
      <c r="C95" s="22" t="s">
        <v>2</v>
      </c>
      <c r="D95" s="71">
        <f t="shared" si="12"/>
        <v>3137000</v>
      </c>
      <c r="E95" s="76">
        <f t="shared" ref="E95:P95" si="24">E93+E94</f>
        <v>0</v>
      </c>
      <c r="F95" s="76">
        <f t="shared" si="24"/>
        <v>0</v>
      </c>
      <c r="G95" s="76">
        <f t="shared" si="24"/>
        <v>0</v>
      </c>
      <c r="H95" s="76">
        <f t="shared" si="24"/>
        <v>0</v>
      </c>
      <c r="I95" s="76">
        <f t="shared" si="24"/>
        <v>0</v>
      </c>
      <c r="J95" s="76">
        <f t="shared" si="24"/>
        <v>0</v>
      </c>
      <c r="K95" s="76">
        <f t="shared" si="24"/>
        <v>0</v>
      </c>
      <c r="L95" s="76">
        <f t="shared" si="24"/>
        <v>0</v>
      </c>
      <c r="M95" s="76">
        <f t="shared" si="24"/>
        <v>0</v>
      </c>
      <c r="N95" s="76">
        <f t="shared" si="24"/>
        <v>3137000</v>
      </c>
      <c r="O95" s="76">
        <f t="shared" si="24"/>
        <v>0</v>
      </c>
      <c r="P95" s="79">
        <f t="shared" si="24"/>
        <v>0</v>
      </c>
      <c r="Q95" s="76">
        <f>Q93+Q94</f>
        <v>0</v>
      </c>
    </row>
    <row r="96" spans="1:17" s="3" customFormat="1" ht="6.75" hidden="1" customHeight="1">
      <c r="A96" s="60"/>
      <c r="B96" s="29"/>
      <c r="C96" s="25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1"/>
    </row>
    <row r="97" spans="1:17" s="3" customFormat="1" ht="20.25" hidden="1" customHeight="1">
      <c r="A97" s="207" t="s">
        <v>64</v>
      </c>
      <c r="B97" s="210" t="s">
        <v>65</v>
      </c>
      <c r="C97" s="22" t="s">
        <v>0</v>
      </c>
      <c r="D97" s="71">
        <f>SUM(E97:Q97)</f>
        <v>2217930</v>
      </c>
      <c r="E97" s="81">
        <v>0</v>
      </c>
      <c r="F97" s="81">
        <v>1313385</v>
      </c>
      <c r="G97" s="87">
        <v>49545</v>
      </c>
      <c r="H97" s="81">
        <v>0</v>
      </c>
      <c r="I97" s="82">
        <v>0</v>
      </c>
      <c r="J97" s="81">
        <v>0</v>
      </c>
      <c r="K97" s="83">
        <v>0</v>
      </c>
      <c r="L97" s="87">
        <v>0</v>
      </c>
      <c r="M97" s="81">
        <v>0</v>
      </c>
      <c r="N97" s="81">
        <v>805000</v>
      </c>
      <c r="O97" s="81">
        <v>0</v>
      </c>
      <c r="P97" s="82">
        <v>50000</v>
      </c>
      <c r="Q97" s="81">
        <v>0</v>
      </c>
    </row>
    <row r="98" spans="1:17" s="3" customFormat="1" ht="20.25" hidden="1" customHeight="1">
      <c r="A98" s="208"/>
      <c r="B98" s="211"/>
      <c r="C98" s="22" t="s">
        <v>1</v>
      </c>
      <c r="D98" s="71">
        <f t="shared" si="12"/>
        <v>0</v>
      </c>
      <c r="E98" s="76">
        <v>0</v>
      </c>
      <c r="F98" s="76">
        <v>0</v>
      </c>
      <c r="G98" s="77">
        <v>0</v>
      </c>
      <c r="H98" s="76">
        <v>0</v>
      </c>
      <c r="I98" s="77">
        <v>0</v>
      </c>
      <c r="J98" s="76">
        <v>0</v>
      </c>
      <c r="K98" s="78">
        <v>0</v>
      </c>
      <c r="L98" s="79">
        <v>0</v>
      </c>
      <c r="M98" s="79">
        <v>0</v>
      </c>
      <c r="N98" s="76">
        <v>0</v>
      </c>
      <c r="O98" s="76">
        <v>0</v>
      </c>
      <c r="P98" s="77">
        <v>0</v>
      </c>
      <c r="Q98" s="76">
        <v>0</v>
      </c>
    </row>
    <row r="99" spans="1:17" s="3" customFormat="1" ht="20.25" hidden="1" customHeight="1">
      <c r="A99" s="209"/>
      <c r="B99" s="212"/>
      <c r="C99" s="22" t="s">
        <v>2</v>
      </c>
      <c r="D99" s="71">
        <f t="shared" si="12"/>
        <v>2217930</v>
      </c>
      <c r="E99" s="76">
        <f t="shared" ref="E99:P99" si="25">E97+E98</f>
        <v>0</v>
      </c>
      <c r="F99" s="76">
        <f t="shared" si="25"/>
        <v>1313385</v>
      </c>
      <c r="G99" s="76">
        <f t="shared" si="25"/>
        <v>49545</v>
      </c>
      <c r="H99" s="76">
        <f t="shared" si="25"/>
        <v>0</v>
      </c>
      <c r="I99" s="76">
        <f t="shared" si="25"/>
        <v>0</v>
      </c>
      <c r="J99" s="76">
        <f t="shared" si="25"/>
        <v>0</v>
      </c>
      <c r="K99" s="76">
        <f t="shared" si="25"/>
        <v>0</v>
      </c>
      <c r="L99" s="76">
        <f t="shared" si="25"/>
        <v>0</v>
      </c>
      <c r="M99" s="76">
        <f t="shared" si="25"/>
        <v>0</v>
      </c>
      <c r="N99" s="76">
        <f t="shared" si="25"/>
        <v>805000</v>
      </c>
      <c r="O99" s="76">
        <f t="shared" si="25"/>
        <v>0</v>
      </c>
      <c r="P99" s="79">
        <f t="shared" si="25"/>
        <v>50000</v>
      </c>
      <c r="Q99" s="76">
        <f>Q97+Q98</f>
        <v>0</v>
      </c>
    </row>
    <row r="100" spans="1:17" s="3" customFormat="1" ht="5.25" hidden="1" customHeight="1">
      <c r="A100" s="32"/>
      <c r="B100" s="25"/>
      <c r="C100" s="25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1"/>
    </row>
    <row r="101" spans="1:17" s="3" customFormat="1" ht="21" hidden="1" customHeight="1">
      <c r="A101" s="207" t="s">
        <v>66</v>
      </c>
      <c r="B101" s="210" t="s">
        <v>67</v>
      </c>
      <c r="C101" s="22" t="s">
        <v>0</v>
      </c>
      <c r="D101" s="71">
        <f>SUM(E101:Q101)</f>
        <v>4759469</v>
      </c>
      <c r="E101" s="81">
        <v>0</v>
      </c>
      <c r="F101" s="81">
        <v>0</v>
      </c>
      <c r="G101" s="87">
        <v>0</v>
      </c>
      <c r="H101" s="81">
        <v>0</v>
      </c>
      <c r="I101" s="82">
        <v>0</v>
      </c>
      <c r="J101" s="81">
        <v>0</v>
      </c>
      <c r="K101" s="83">
        <v>0</v>
      </c>
      <c r="L101" s="87">
        <v>0</v>
      </c>
      <c r="M101" s="81">
        <v>0</v>
      </c>
      <c r="N101" s="81">
        <v>0</v>
      </c>
      <c r="O101" s="81">
        <v>4759469</v>
      </c>
      <c r="P101" s="82">
        <v>0</v>
      </c>
      <c r="Q101" s="81">
        <v>0</v>
      </c>
    </row>
    <row r="102" spans="1:17" s="3" customFormat="1" ht="21" hidden="1" customHeight="1">
      <c r="A102" s="208"/>
      <c r="B102" s="211"/>
      <c r="C102" s="22" t="s">
        <v>1</v>
      </c>
      <c r="D102" s="71">
        <f t="shared" si="12"/>
        <v>0</v>
      </c>
      <c r="E102" s="76">
        <v>0</v>
      </c>
      <c r="F102" s="76">
        <v>0</v>
      </c>
      <c r="G102" s="77">
        <v>0</v>
      </c>
      <c r="H102" s="76">
        <v>0</v>
      </c>
      <c r="I102" s="77">
        <v>0</v>
      </c>
      <c r="J102" s="76">
        <v>0</v>
      </c>
      <c r="K102" s="78">
        <v>0</v>
      </c>
      <c r="L102" s="79">
        <v>0</v>
      </c>
      <c r="M102" s="79">
        <v>0</v>
      </c>
      <c r="N102" s="76">
        <v>0</v>
      </c>
      <c r="O102" s="76">
        <v>0</v>
      </c>
      <c r="P102" s="77">
        <v>0</v>
      </c>
      <c r="Q102" s="76">
        <v>0</v>
      </c>
    </row>
    <row r="103" spans="1:17" s="3" customFormat="1" ht="21" hidden="1" customHeight="1">
      <c r="A103" s="209"/>
      <c r="B103" s="212"/>
      <c r="C103" s="22" t="s">
        <v>2</v>
      </c>
      <c r="D103" s="71">
        <f t="shared" si="12"/>
        <v>4759469</v>
      </c>
      <c r="E103" s="76">
        <f t="shared" ref="E103:P103" si="26">E101+E102</f>
        <v>0</v>
      </c>
      <c r="F103" s="76">
        <f t="shared" si="26"/>
        <v>0</v>
      </c>
      <c r="G103" s="76">
        <f t="shared" si="26"/>
        <v>0</v>
      </c>
      <c r="H103" s="76">
        <f t="shared" si="26"/>
        <v>0</v>
      </c>
      <c r="I103" s="76">
        <f t="shared" si="26"/>
        <v>0</v>
      </c>
      <c r="J103" s="76">
        <f t="shared" si="26"/>
        <v>0</v>
      </c>
      <c r="K103" s="76">
        <f t="shared" si="26"/>
        <v>0</v>
      </c>
      <c r="L103" s="76">
        <f t="shared" si="26"/>
        <v>0</v>
      </c>
      <c r="M103" s="76">
        <f t="shared" si="26"/>
        <v>0</v>
      </c>
      <c r="N103" s="76">
        <f t="shared" si="26"/>
        <v>0</v>
      </c>
      <c r="O103" s="76">
        <f t="shared" si="26"/>
        <v>4759469</v>
      </c>
      <c r="P103" s="79">
        <f t="shared" si="26"/>
        <v>0</v>
      </c>
      <c r="Q103" s="76">
        <f>Q101+Q102</f>
        <v>0</v>
      </c>
    </row>
    <row r="104" spans="1:17" s="3" customFormat="1" ht="6.75" hidden="1" customHeight="1">
      <c r="A104" s="32"/>
      <c r="B104" s="25"/>
      <c r="C104" s="25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1"/>
    </row>
    <row r="105" spans="1:17" s="3" customFormat="1" ht="20.25" hidden="1" customHeight="1">
      <c r="A105" s="207" t="s">
        <v>26</v>
      </c>
      <c r="B105" s="210" t="s">
        <v>68</v>
      </c>
      <c r="C105" s="22" t="s">
        <v>0</v>
      </c>
      <c r="D105" s="71">
        <f>SUM(E105:Q105)</f>
        <v>3124245</v>
      </c>
      <c r="E105" s="81">
        <v>0</v>
      </c>
      <c r="F105" s="81">
        <v>145850</v>
      </c>
      <c r="G105" s="87">
        <v>438897</v>
      </c>
      <c r="H105" s="81">
        <v>0</v>
      </c>
      <c r="I105" s="83">
        <v>26578</v>
      </c>
      <c r="J105" s="81">
        <v>0</v>
      </c>
      <c r="K105" s="81">
        <v>0</v>
      </c>
      <c r="L105" s="81">
        <v>0</v>
      </c>
      <c r="M105" s="81">
        <v>0</v>
      </c>
      <c r="N105" s="81">
        <v>2180000</v>
      </c>
      <c r="O105" s="81">
        <v>40000</v>
      </c>
      <c r="P105" s="87">
        <v>292920</v>
      </c>
      <c r="Q105" s="81">
        <v>0</v>
      </c>
    </row>
    <row r="106" spans="1:17" s="3" customFormat="1" ht="20.25" hidden="1" customHeight="1">
      <c r="A106" s="208"/>
      <c r="B106" s="211"/>
      <c r="C106" s="22" t="s">
        <v>1</v>
      </c>
      <c r="D106" s="71">
        <f t="shared" si="12"/>
        <v>0</v>
      </c>
      <c r="E106" s="76">
        <v>0</v>
      </c>
      <c r="F106" s="76">
        <v>0</v>
      </c>
      <c r="G106" s="77">
        <v>0</v>
      </c>
      <c r="H106" s="76">
        <v>0</v>
      </c>
      <c r="I106" s="77">
        <v>0</v>
      </c>
      <c r="J106" s="76">
        <v>0</v>
      </c>
      <c r="K106" s="78">
        <v>0</v>
      </c>
      <c r="L106" s="79">
        <v>0</v>
      </c>
      <c r="M106" s="79">
        <v>0</v>
      </c>
      <c r="N106" s="76">
        <v>0</v>
      </c>
      <c r="O106" s="76">
        <v>0</v>
      </c>
      <c r="P106" s="77">
        <v>0</v>
      </c>
      <c r="Q106" s="76">
        <v>0</v>
      </c>
    </row>
    <row r="107" spans="1:17" s="3" customFormat="1" ht="20.25" hidden="1" customHeight="1">
      <c r="A107" s="209"/>
      <c r="B107" s="212"/>
      <c r="C107" s="22" t="s">
        <v>2</v>
      </c>
      <c r="D107" s="71">
        <f t="shared" si="12"/>
        <v>3124245</v>
      </c>
      <c r="E107" s="76">
        <f t="shared" ref="E107:P107" si="27">E105+E106</f>
        <v>0</v>
      </c>
      <c r="F107" s="76">
        <f t="shared" si="27"/>
        <v>145850</v>
      </c>
      <c r="G107" s="76">
        <f t="shared" si="27"/>
        <v>438897</v>
      </c>
      <c r="H107" s="76">
        <f t="shared" si="27"/>
        <v>0</v>
      </c>
      <c r="I107" s="76">
        <f t="shared" si="27"/>
        <v>26578</v>
      </c>
      <c r="J107" s="76">
        <f t="shared" si="27"/>
        <v>0</v>
      </c>
      <c r="K107" s="76">
        <f t="shared" si="27"/>
        <v>0</v>
      </c>
      <c r="L107" s="76">
        <f t="shared" si="27"/>
        <v>0</v>
      </c>
      <c r="M107" s="76">
        <f t="shared" si="27"/>
        <v>0</v>
      </c>
      <c r="N107" s="76">
        <f t="shared" si="27"/>
        <v>2180000</v>
      </c>
      <c r="O107" s="76">
        <f t="shared" si="27"/>
        <v>40000</v>
      </c>
      <c r="P107" s="79">
        <f t="shared" si="27"/>
        <v>292920</v>
      </c>
      <c r="Q107" s="76">
        <f>Q105+Q106</f>
        <v>0</v>
      </c>
    </row>
    <row r="108" spans="1:17" s="21" customFormat="1" ht="6" hidden="1" customHeight="1">
      <c r="A108" s="102"/>
      <c r="B108" s="103"/>
      <c r="C108" s="25"/>
      <c r="D108" s="104"/>
      <c r="E108" s="105"/>
      <c r="F108" s="80"/>
      <c r="G108" s="80"/>
      <c r="H108" s="71"/>
      <c r="I108" s="80"/>
      <c r="J108" s="80"/>
      <c r="K108" s="106"/>
      <c r="L108" s="80"/>
      <c r="M108" s="80"/>
      <c r="N108" s="80"/>
      <c r="O108" s="80"/>
      <c r="P108" s="80"/>
      <c r="Q108" s="71"/>
    </row>
    <row r="109" spans="1:17" s="19" customFormat="1" ht="17.25" hidden="1" customHeight="1">
      <c r="A109" s="250"/>
      <c r="B109" s="253" t="s">
        <v>21</v>
      </c>
      <c r="C109" s="31" t="s">
        <v>0</v>
      </c>
      <c r="D109" s="65">
        <f>SUM(E109:P109)</f>
        <v>489606699</v>
      </c>
      <c r="E109" s="88">
        <f>E113+E121+E125+E129+E133+E137+E145+E149+E157+E153+E117+E140</f>
        <v>0</v>
      </c>
      <c r="F109" s="88">
        <f t="shared" ref="F109:Q109" si="28">F113+F121+F125+F129+F133+F137+F145+F149+F157+F153+F117+F140</f>
        <v>18212205</v>
      </c>
      <c r="G109" s="88">
        <f t="shared" si="28"/>
        <v>392842223</v>
      </c>
      <c r="H109" s="88">
        <f t="shared" si="28"/>
        <v>2316568</v>
      </c>
      <c r="I109" s="88">
        <f t="shared" si="28"/>
        <v>45196836</v>
      </c>
      <c r="J109" s="88">
        <f t="shared" si="28"/>
        <v>6807425</v>
      </c>
      <c r="K109" s="88">
        <f t="shared" si="28"/>
        <v>6875000</v>
      </c>
      <c r="L109" s="88">
        <f t="shared" si="28"/>
        <v>0</v>
      </c>
      <c r="M109" s="88">
        <f t="shared" si="28"/>
        <v>25238</v>
      </c>
      <c r="N109" s="88">
        <f t="shared" si="28"/>
        <v>0</v>
      </c>
      <c r="O109" s="88">
        <f t="shared" si="28"/>
        <v>16289710</v>
      </c>
      <c r="P109" s="88">
        <f t="shared" si="28"/>
        <v>1041494</v>
      </c>
      <c r="Q109" s="88">
        <f t="shared" si="28"/>
        <v>0</v>
      </c>
    </row>
    <row r="110" spans="1:17" s="19" customFormat="1" ht="17.25" hidden="1" customHeight="1">
      <c r="A110" s="251"/>
      <c r="B110" s="254"/>
      <c r="C110" s="31" t="s">
        <v>1</v>
      </c>
      <c r="D110" s="65">
        <f>SUM(E110:P110)</f>
        <v>0</v>
      </c>
      <c r="E110" s="88">
        <f t="shared" ref="E110:Q111" si="29">E114+E122+E126+E130+E134+E138+E146+E150+E158+E154+E118+E141</f>
        <v>0</v>
      </c>
      <c r="F110" s="88">
        <f t="shared" si="29"/>
        <v>0</v>
      </c>
      <c r="G110" s="88">
        <f t="shared" si="29"/>
        <v>0</v>
      </c>
      <c r="H110" s="88">
        <f t="shared" si="29"/>
        <v>0</v>
      </c>
      <c r="I110" s="88">
        <f t="shared" si="29"/>
        <v>0</v>
      </c>
      <c r="J110" s="88">
        <f t="shared" si="29"/>
        <v>0</v>
      </c>
      <c r="K110" s="88">
        <f t="shared" si="29"/>
        <v>0</v>
      </c>
      <c r="L110" s="88">
        <f t="shared" si="29"/>
        <v>0</v>
      </c>
      <c r="M110" s="88">
        <f t="shared" si="29"/>
        <v>0</v>
      </c>
      <c r="N110" s="88">
        <f t="shared" si="29"/>
        <v>0</v>
      </c>
      <c r="O110" s="88">
        <f t="shared" si="29"/>
        <v>0</v>
      </c>
      <c r="P110" s="88">
        <f t="shared" si="29"/>
        <v>0</v>
      </c>
      <c r="Q110" s="88">
        <f t="shared" si="29"/>
        <v>0</v>
      </c>
    </row>
    <row r="111" spans="1:17" s="19" customFormat="1" ht="17.25" hidden="1" customHeight="1">
      <c r="A111" s="252"/>
      <c r="B111" s="255"/>
      <c r="C111" s="31" t="s">
        <v>2</v>
      </c>
      <c r="D111" s="65">
        <f>SUM(E111:P111)</f>
        <v>489606699</v>
      </c>
      <c r="E111" s="65">
        <f t="shared" si="29"/>
        <v>0</v>
      </c>
      <c r="F111" s="65">
        <f t="shared" si="29"/>
        <v>18212205</v>
      </c>
      <c r="G111" s="65">
        <f t="shared" si="29"/>
        <v>392842223</v>
      </c>
      <c r="H111" s="65">
        <f t="shared" si="29"/>
        <v>2316568</v>
      </c>
      <c r="I111" s="65">
        <f t="shared" si="29"/>
        <v>45196836</v>
      </c>
      <c r="J111" s="65">
        <f t="shared" si="29"/>
        <v>6807425</v>
      </c>
      <c r="K111" s="65">
        <f t="shared" si="29"/>
        <v>6875000</v>
      </c>
      <c r="L111" s="65">
        <f t="shared" si="29"/>
        <v>0</v>
      </c>
      <c r="M111" s="65">
        <f t="shared" si="29"/>
        <v>25238</v>
      </c>
      <c r="N111" s="65">
        <f t="shared" si="29"/>
        <v>0</v>
      </c>
      <c r="O111" s="65">
        <f t="shared" si="29"/>
        <v>16289710</v>
      </c>
      <c r="P111" s="65">
        <f t="shared" si="29"/>
        <v>1041494</v>
      </c>
      <c r="Q111" s="65">
        <f t="shared" si="29"/>
        <v>0</v>
      </c>
    </row>
    <row r="112" spans="1:17" s="21" customFormat="1" ht="5.25" hidden="1" customHeight="1">
      <c r="A112" s="61"/>
      <c r="B112" s="30"/>
      <c r="C112" s="30"/>
      <c r="D112" s="66"/>
      <c r="E112" s="67"/>
      <c r="F112" s="68"/>
      <c r="G112" s="68"/>
      <c r="H112" s="69"/>
      <c r="I112" s="68"/>
      <c r="J112" s="68"/>
      <c r="K112" s="70"/>
      <c r="L112" s="68"/>
      <c r="M112" s="68"/>
      <c r="N112" s="68"/>
      <c r="O112" s="68"/>
      <c r="P112" s="68"/>
      <c r="Q112" s="69"/>
    </row>
    <row r="113" spans="1:17" s="19" customFormat="1" ht="20.25" hidden="1" customHeight="1">
      <c r="A113" s="249" t="s">
        <v>41</v>
      </c>
      <c r="B113" s="256" t="s">
        <v>18</v>
      </c>
      <c r="C113" s="22" t="s">
        <v>0</v>
      </c>
      <c r="D113" s="71">
        <f t="shared" ref="D113:D159" si="30">SUM(E113:Q113)</f>
        <v>50000</v>
      </c>
      <c r="E113" s="72">
        <v>0</v>
      </c>
      <c r="F113" s="72">
        <v>0</v>
      </c>
      <c r="G113" s="72">
        <v>0</v>
      </c>
      <c r="H113" s="72">
        <v>32000</v>
      </c>
      <c r="I113" s="72">
        <v>18000</v>
      </c>
      <c r="J113" s="72">
        <v>0</v>
      </c>
      <c r="K113" s="72">
        <v>0</v>
      </c>
      <c r="L113" s="72">
        <v>0</v>
      </c>
      <c r="M113" s="81">
        <v>0</v>
      </c>
      <c r="N113" s="72">
        <v>0</v>
      </c>
      <c r="O113" s="72">
        <v>0</v>
      </c>
      <c r="P113" s="73">
        <v>0</v>
      </c>
      <c r="Q113" s="72">
        <v>0</v>
      </c>
    </row>
    <row r="114" spans="1:17" s="19" customFormat="1" ht="20.25" hidden="1" customHeight="1">
      <c r="A114" s="249"/>
      <c r="B114" s="256"/>
      <c r="C114" s="22" t="s">
        <v>1</v>
      </c>
      <c r="D114" s="71">
        <f t="shared" si="30"/>
        <v>0</v>
      </c>
      <c r="E114" s="76">
        <v>0</v>
      </c>
      <c r="F114" s="76">
        <v>0</v>
      </c>
      <c r="G114" s="77">
        <v>0</v>
      </c>
      <c r="H114" s="76">
        <v>0</v>
      </c>
      <c r="I114" s="77"/>
      <c r="J114" s="76">
        <v>0</v>
      </c>
      <c r="K114" s="78">
        <v>0</v>
      </c>
      <c r="L114" s="79">
        <v>0</v>
      </c>
      <c r="M114" s="79">
        <v>0</v>
      </c>
      <c r="N114" s="76">
        <v>0</v>
      </c>
      <c r="O114" s="76">
        <v>0</v>
      </c>
      <c r="P114" s="77">
        <v>0</v>
      </c>
      <c r="Q114" s="76">
        <v>0</v>
      </c>
    </row>
    <row r="115" spans="1:17" s="19" customFormat="1" ht="20.25" hidden="1" customHeight="1">
      <c r="A115" s="249"/>
      <c r="B115" s="256"/>
      <c r="C115" s="22" t="s">
        <v>2</v>
      </c>
      <c r="D115" s="71">
        <f t="shared" si="30"/>
        <v>50000</v>
      </c>
      <c r="E115" s="76">
        <f t="shared" ref="E115:P115" si="31">E113+E114</f>
        <v>0</v>
      </c>
      <c r="F115" s="76">
        <f t="shared" si="31"/>
        <v>0</v>
      </c>
      <c r="G115" s="76">
        <f t="shared" si="31"/>
        <v>0</v>
      </c>
      <c r="H115" s="76">
        <f t="shared" si="31"/>
        <v>32000</v>
      </c>
      <c r="I115" s="76">
        <f t="shared" si="31"/>
        <v>18000</v>
      </c>
      <c r="J115" s="76">
        <f t="shared" si="31"/>
        <v>0</v>
      </c>
      <c r="K115" s="76">
        <f t="shared" si="31"/>
        <v>0</v>
      </c>
      <c r="L115" s="76">
        <f t="shared" si="31"/>
        <v>0</v>
      </c>
      <c r="M115" s="76">
        <f t="shared" si="31"/>
        <v>0</v>
      </c>
      <c r="N115" s="76">
        <f t="shared" si="31"/>
        <v>0</v>
      </c>
      <c r="O115" s="76">
        <f t="shared" si="31"/>
        <v>0</v>
      </c>
      <c r="P115" s="79">
        <f t="shared" si="31"/>
        <v>0</v>
      </c>
      <c r="Q115" s="76">
        <f>Q113+Q114</f>
        <v>0</v>
      </c>
    </row>
    <row r="116" spans="1:17" s="19" customFormat="1" ht="6.75" hidden="1" customHeight="1">
      <c r="A116" s="57"/>
      <c r="B116" s="23"/>
      <c r="C116" s="23"/>
      <c r="D116" s="66"/>
      <c r="E116" s="74"/>
      <c r="F116" s="74"/>
      <c r="G116" s="74"/>
      <c r="H116" s="74"/>
      <c r="I116" s="74"/>
      <c r="J116" s="74"/>
      <c r="K116" s="74"/>
      <c r="L116" s="74"/>
      <c r="M116" s="68"/>
      <c r="N116" s="74"/>
      <c r="O116" s="74"/>
      <c r="P116" s="74"/>
      <c r="Q116" s="72"/>
    </row>
    <row r="117" spans="1:17" s="19" customFormat="1" ht="18.75" hidden="1" customHeight="1">
      <c r="A117" s="231" t="s">
        <v>86</v>
      </c>
      <c r="B117" s="234" t="s">
        <v>87</v>
      </c>
      <c r="C117" s="22" t="s">
        <v>0</v>
      </c>
      <c r="D117" s="71">
        <f>SUM(E117:Q117)</f>
        <v>7617</v>
      </c>
      <c r="E117" s="72">
        <v>0</v>
      </c>
      <c r="F117" s="72">
        <v>7617</v>
      </c>
      <c r="G117" s="74">
        <v>0</v>
      </c>
      <c r="H117" s="72">
        <v>0</v>
      </c>
      <c r="I117" s="74">
        <v>0</v>
      </c>
      <c r="J117" s="72">
        <v>0</v>
      </c>
      <c r="K117" s="75">
        <v>0</v>
      </c>
      <c r="L117" s="73">
        <v>0</v>
      </c>
      <c r="M117" s="72">
        <v>0</v>
      </c>
      <c r="N117" s="72">
        <v>0</v>
      </c>
      <c r="O117" s="72">
        <v>0</v>
      </c>
      <c r="P117" s="74">
        <v>0</v>
      </c>
      <c r="Q117" s="72">
        <v>0</v>
      </c>
    </row>
    <row r="118" spans="1:17" s="19" customFormat="1" ht="18.75" hidden="1" customHeight="1">
      <c r="A118" s="232"/>
      <c r="B118" s="235"/>
      <c r="C118" s="22" t="s">
        <v>1</v>
      </c>
      <c r="D118" s="71">
        <f>SUM(E118:Q118)</f>
        <v>0</v>
      </c>
      <c r="E118" s="76">
        <v>0</v>
      </c>
      <c r="F118" s="76">
        <v>0</v>
      </c>
      <c r="G118" s="77">
        <v>0</v>
      </c>
      <c r="H118" s="76">
        <v>0</v>
      </c>
      <c r="I118" s="77">
        <v>0</v>
      </c>
      <c r="J118" s="76">
        <v>0</v>
      </c>
      <c r="K118" s="78">
        <v>0</v>
      </c>
      <c r="L118" s="79">
        <v>0</v>
      </c>
      <c r="M118" s="76">
        <v>0</v>
      </c>
      <c r="N118" s="76">
        <v>0</v>
      </c>
      <c r="O118" s="76">
        <v>0</v>
      </c>
      <c r="P118" s="77">
        <v>0</v>
      </c>
      <c r="Q118" s="76">
        <v>0</v>
      </c>
    </row>
    <row r="119" spans="1:17" s="19" customFormat="1" ht="18.75" hidden="1" customHeight="1">
      <c r="A119" s="233"/>
      <c r="B119" s="236"/>
      <c r="C119" s="22" t="s">
        <v>2</v>
      </c>
      <c r="D119" s="71">
        <f>SUM(E119:Q119)</f>
        <v>7617</v>
      </c>
      <c r="E119" s="76">
        <f t="shared" ref="E119:L119" si="32">E117+E118</f>
        <v>0</v>
      </c>
      <c r="F119" s="76">
        <f t="shared" si="32"/>
        <v>7617</v>
      </c>
      <c r="G119" s="76">
        <f t="shared" si="32"/>
        <v>0</v>
      </c>
      <c r="H119" s="76">
        <f t="shared" si="32"/>
        <v>0</v>
      </c>
      <c r="I119" s="76">
        <f t="shared" si="32"/>
        <v>0</v>
      </c>
      <c r="J119" s="76">
        <f t="shared" si="32"/>
        <v>0</v>
      </c>
      <c r="K119" s="76">
        <f t="shared" si="32"/>
        <v>0</v>
      </c>
      <c r="L119" s="76">
        <f t="shared" si="32"/>
        <v>0</v>
      </c>
      <c r="M119" s="76">
        <f>M117+M118</f>
        <v>0</v>
      </c>
      <c r="N119" s="76">
        <f t="shared" ref="N119:P119" si="33">N117+N118</f>
        <v>0</v>
      </c>
      <c r="O119" s="76">
        <f t="shared" si="33"/>
        <v>0</v>
      </c>
      <c r="P119" s="79">
        <f t="shared" si="33"/>
        <v>0</v>
      </c>
      <c r="Q119" s="76">
        <f>Q117+Q118</f>
        <v>0</v>
      </c>
    </row>
    <row r="120" spans="1:17" s="19" customFormat="1" ht="8.25" hidden="1" customHeight="1">
      <c r="A120" s="58"/>
      <c r="B120" s="24"/>
      <c r="C120" s="23"/>
      <c r="D120" s="80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2"/>
    </row>
    <row r="121" spans="1:17" s="3" customFormat="1" ht="18.75" hidden="1" customHeight="1">
      <c r="A121" s="207" t="s">
        <v>44</v>
      </c>
      <c r="B121" s="210" t="s">
        <v>45</v>
      </c>
      <c r="C121" s="22" t="s">
        <v>0</v>
      </c>
      <c r="D121" s="71">
        <f t="shared" si="30"/>
        <v>17300590</v>
      </c>
      <c r="E121" s="81">
        <v>0</v>
      </c>
      <c r="F121" s="81">
        <v>60000</v>
      </c>
      <c r="G121" s="87">
        <v>0</v>
      </c>
      <c r="H121" s="81">
        <v>0</v>
      </c>
      <c r="I121" s="82">
        <v>0</v>
      </c>
      <c r="J121" s="81">
        <v>6807425</v>
      </c>
      <c r="K121" s="82">
        <v>6875000</v>
      </c>
      <c r="L121" s="87">
        <v>0</v>
      </c>
      <c r="M121" s="81">
        <v>0</v>
      </c>
      <c r="N121" s="81">
        <v>0</v>
      </c>
      <c r="O121" s="81">
        <v>2516671</v>
      </c>
      <c r="P121" s="82">
        <v>1041494</v>
      </c>
      <c r="Q121" s="81">
        <v>0</v>
      </c>
    </row>
    <row r="122" spans="1:17" s="3" customFormat="1" ht="18.75" hidden="1" customHeight="1">
      <c r="A122" s="208"/>
      <c r="B122" s="211"/>
      <c r="C122" s="22" t="s">
        <v>1</v>
      </c>
      <c r="D122" s="71">
        <f t="shared" si="30"/>
        <v>0</v>
      </c>
      <c r="E122" s="76">
        <v>0</v>
      </c>
      <c r="F122" s="76">
        <v>0</v>
      </c>
      <c r="G122" s="77">
        <v>0</v>
      </c>
      <c r="H122" s="76">
        <v>0</v>
      </c>
      <c r="I122" s="77">
        <v>0</v>
      </c>
      <c r="J122" s="76">
        <v>0</v>
      </c>
      <c r="K122" s="78">
        <v>0</v>
      </c>
      <c r="L122" s="79">
        <v>0</v>
      </c>
      <c r="M122" s="79">
        <v>0</v>
      </c>
      <c r="N122" s="76">
        <v>0</v>
      </c>
      <c r="O122" s="76">
        <v>0</v>
      </c>
      <c r="P122" s="77">
        <v>0</v>
      </c>
      <c r="Q122" s="76">
        <v>0</v>
      </c>
    </row>
    <row r="123" spans="1:17" s="3" customFormat="1" ht="18.75" hidden="1" customHeight="1">
      <c r="A123" s="209"/>
      <c r="B123" s="212"/>
      <c r="C123" s="22" t="s">
        <v>2</v>
      </c>
      <c r="D123" s="71">
        <f t="shared" si="30"/>
        <v>17300590</v>
      </c>
      <c r="E123" s="76">
        <f t="shared" ref="E123:P123" si="34">E121+E122</f>
        <v>0</v>
      </c>
      <c r="F123" s="76">
        <f t="shared" si="34"/>
        <v>60000</v>
      </c>
      <c r="G123" s="76">
        <f t="shared" si="34"/>
        <v>0</v>
      </c>
      <c r="H123" s="76">
        <f t="shared" si="34"/>
        <v>0</v>
      </c>
      <c r="I123" s="76">
        <f t="shared" si="34"/>
        <v>0</v>
      </c>
      <c r="J123" s="76">
        <f t="shared" si="34"/>
        <v>6807425</v>
      </c>
      <c r="K123" s="76">
        <f t="shared" si="34"/>
        <v>6875000</v>
      </c>
      <c r="L123" s="76">
        <f t="shared" si="34"/>
        <v>0</v>
      </c>
      <c r="M123" s="76">
        <f t="shared" si="34"/>
        <v>0</v>
      </c>
      <c r="N123" s="76">
        <f t="shared" si="34"/>
        <v>0</v>
      </c>
      <c r="O123" s="76">
        <f t="shared" si="34"/>
        <v>2516671</v>
      </c>
      <c r="P123" s="79">
        <f t="shared" si="34"/>
        <v>1041494</v>
      </c>
      <c r="Q123" s="76">
        <f>Q121+Q122</f>
        <v>0</v>
      </c>
    </row>
    <row r="124" spans="1:17" s="3" customFormat="1" ht="6.75" hidden="1" customHeight="1">
      <c r="A124" s="32"/>
      <c r="B124" s="25"/>
      <c r="C124" s="23"/>
      <c r="D124" s="66"/>
      <c r="E124" s="82"/>
      <c r="F124" s="82"/>
      <c r="G124" s="82"/>
      <c r="H124" s="82"/>
      <c r="I124" s="82"/>
      <c r="J124" s="82"/>
      <c r="K124" s="82"/>
      <c r="L124" s="82"/>
      <c r="M124" s="68"/>
      <c r="N124" s="82"/>
      <c r="O124" s="82"/>
      <c r="P124" s="82"/>
      <c r="Q124" s="81"/>
    </row>
    <row r="125" spans="1:17" s="3" customFormat="1" ht="20.25" hidden="1" customHeight="1">
      <c r="A125" s="207" t="s">
        <v>46</v>
      </c>
      <c r="B125" s="231" t="s">
        <v>47</v>
      </c>
      <c r="C125" s="22" t="s">
        <v>0</v>
      </c>
      <c r="D125" s="71">
        <f t="shared" si="30"/>
        <v>409500</v>
      </c>
      <c r="E125" s="81">
        <v>0</v>
      </c>
      <c r="F125" s="81">
        <v>409500</v>
      </c>
      <c r="G125" s="87">
        <v>0</v>
      </c>
      <c r="H125" s="81">
        <v>0</v>
      </c>
      <c r="I125" s="83">
        <v>0</v>
      </c>
      <c r="J125" s="81">
        <v>0</v>
      </c>
      <c r="K125" s="83">
        <v>0</v>
      </c>
      <c r="L125" s="81">
        <v>0</v>
      </c>
      <c r="M125" s="81">
        <v>0</v>
      </c>
      <c r="N125" s="81">
        <v>0</v>
      </c>
      <c r="O125" s="81">
        <v>0</v>
      </c>
      <c r="P125" s="82">
        <v>0</v>
      </c>
      <c r="Q125" s="81">
        <v>0</v>
      </c>
    </row>
    <row r="126" spans="1:17" s="3" customFormat="1" ht="20.25" hidden="1" customHeight="1">
      <c r="A126" s="208"/>
      <c r="B126" s="232"/>
      <c r="C126" s="22" t="s">
        <v>1</v>
      </c>
      <c r="D126" s="71">
        <f t="shared" si="30"/>
        <v>0</v>
      </c>
      <c r="E126" s="76">
        <v>0</v>
      </c>
      <c r="F126" s="76">
        <v>0</v>
      </c>
      <c r="G126" s="77">
        <v>0</v>
      </c>
      <c r="H126" s="76">
        <v>0</v>
      </c>
      <c r="I126" s="77">
        <v>0</v>
      </c>
      <c r="J126" s="76">
        <v>0</v>
      </c>
      <c r="K126" s="78">
        <v>0</v>
      </c>
      <c r="L126" s="79">
        <v>0</v>
      </c>
      <c r="M126" s="79">
        <v>0</v>
      </c>
      <c r="N126" s="76">
        <v>0</v>
      </c>
      <c r="O126" s="76">
        <v>0</v>
      </c>
      <c r="P126" s="77">
        <v>0</v>
      </c>
      <c r="Q126" s="76">
        <v>0</v>
      </c>
    </row>
    <row r="127" spans="1:17" s="3" customFormat="1" ht="20.25" hidden="1" customHeight="1">
      <c r="A127" s="209"/>
      <c r="B127" s="233"/>
      <c r="C127" s="22" t="s">
        <v>2</v>
      </c>
      <c r="D127" s="71">
        <f t="shared" si="30"/>
        <v>409500</v>
      </c>
      <c r="E127" s="76">
        <f t="shared" ref="E127:P127" si="35">E125+E126</f>
        <v>0</v>
      </c>
      <c r="F127" s="76">
        <f t="shared" si="35"/>
        <v>409500</v>
      </c>
      <c r="G127" s="76">
        <f t="shared" si="35"/>
        <v>0</v>
      </c>
      <c r="H127" s="76">
        <f t="shared" si="35"/>
        <v>0</v>
      </c>
      <c r="I127" s="76">
        <f t="shared" si="35"/>
        <v>0</v>
      </c>
      <c r="J127" s="76">
        <f t="shared" si="35"/>
        <v>0</v>
      </c>
      <c r="K127" s="76">
        <f t="shared" si="35"/>
        <v>0</v>
      </c>
      <c r="L127" s="76">
        <f t="shared" si="35"/>
        <v>0</v>
      </c>
      <c r="M127" s="76">
        <f t="shared" si="35"/>
        <v>0</v>
      </c>
      <c r="N127" s="76">
        <f t="shared" si="35"/>
        <v>0</v>
      </c>
      <c r="O127" s="76">
        <f t="shared" si="35"/>
        <v>0</v>
      </c>
      <c r="P127" s="79">
        <f t="shared" si="35"/>
        <v>0</v>
      </c>
      <c r="Q127" s="76">
        <f>Q125+Q126</f>
        <v>0</v>
      </c>
    </row>
    <row r="128" spans="1:17" s="3" customFormat="1" ht="9" hidden="1" customHeight="1">
      <c r="A128" s="32"/>
      <c r="B128" s="25"/>
      <c r="C128" s="23"/>
      <c r="D128" s="66"/>
      <c r="E128" s="82"/>
      <c r="F128" s="82"/>
      <c r="G128" s="82"/>
      <c r="H128" s="82"/>
      <c r="I128" s="82"/>
      <c r="J128" s="82"/>
      <c r="K128" s="82"/>
      <c r="L128" s="82"/>
      <c r="M128" s="68"/>
      <c r="N128" s="82"/>
      <c r="O128" s="82"/>
      <c r="P128" s="82"/>
      <c r="Q128" s="81"/>
    </row>
    <row r="129" spans="1:17" s="3" customFormat="1" ht="18" hidden="1" customHeight="1">
      <c r="A129" s="207" t="s">
        <v>50</v>
      </c>
      <c r="B129" s="210" t="s">
        <v>51</v>
      </c>
      <c r="C129" s="22" t="s">
        <v>0</v>
      </c>
      <c r="D129" s="71">
        <f t="shared" si="30"/>
        <v>25238</v>
      </c>
      <c r="E129" s="81">
        <v>0</v>
      </c>
      <c r="F129" s="81">
        <v>0</v>
      </c>
      <c r="G129" s="87">
        <v>0</v>
      </c>
      <c r="H129" s="81">
        <v>0</v>
      </c>
      <c r="I129" s="82">
        <v>0</v>
      </c>
      <c r="J129" s="81">
        <v>0</v>
      </c>
      <c r="K129" s="83">
        <v>0</v>
      </c>
      <c r="L129" s="87">
        <v>0</v>
      </c>
      <c r="M129" s="81">
        <v>25238</v>
      </c>
      <c r="N129" s="81">
        <v>0</v>
      </c>
      <c r="O129" s="81">
        <v>0</v>
      </c>
      <c r="P129" s="82">
        <v>0</v>
      </c>
      <c r="Q129" s="81">
        <v>0</v>
      </c>
    </row>
    <row r="130" spans="1:17" s="3" customFormat="1" ht="18" hidden="1" customHeight="1">
      <c r="A130" s="208"/>
      <c r="B130" s="211"/>
      <c r="C130" s="22" t="s">
        <v>1</v>
      </c>
      <c r="D130" s="71">
        <f t="shared" si="30"/>
        <v>0</v>
      </c>
      <c r="E130" s="76">
        <v>0</v>
      </c>
      <c r="F130" s="76">
        <v>0</v>
      </c>
      <c r="G130" s="77">
        <v>0</v>
      </c>
      <c r="H130" s="76">
        <v>0</v>
      </c>
      <c r="I130" s="77">
        <v>0</v>
      </c>
      <c r="J130" s="76">
        <v>0</v>
      </c>
      <c r="K130" s="78">
        <v>0</v>
      </c>
      <c r="L130" s="79">
        <v>0</v>
      </c>
      <c r="M130" s="79">
        <v>0</v>
      </c>
      <c r="N130" s="76">
        <v>0</v>
      </c>
      <c r="O130" s="76">
        <v>0</v>
      </c>
      <c r="P130" s="77">
        <v>0</v>
      </c>
      <c r="Q130" s="76">
        <v>0</v>
      </c>
    </row>
    <row r="131" spans="1:17" s="3" customFormat="1" ht="18" hidden="1" customHeight="1">
      <c r="A131" s="209"/>
      <c r="B131" s="212"/>
      <c r="C131" s="22" t="s">
        <v>2</v>
      </c>
      <c r="D131" s="71">
        <f t="shared" si="30"/>
        <v>25238</v>
      </c>
      <c r="E131" s="76">
        <f t="shared" ref="E131:P131" si="36">E129+E130</f>
        <v>0</v>
      </c>
      <c r="F131" s="76">
        <f t="shared" si="36"/>
        <v>0</v>
      </c>
      <c r="G131" s="76">
        <f t="shared" si="36"/>
        <v>0</v>
      </c>
      <c r="H131" s="76">
        <f t="shared" si="36"/>
        <v>0</v>
      </c>
      <c r="I131" s="76">
        <f t="shared" si="36"/>
        <v>0</v>
      </c>
      <c r="J131" s="76">
        <f t="shared" si="36"/>
        <v>0</v>
      </c>
      <c r="K131" s="76">
        <f t="shared" si="36"/>
        <v>0</v>
      </c>
      <c r="L131" s="76">
        <f t="shared" si="36"/>
        <v>0</v>
      </c>
      <c r="M131" s="76">
        <f t="shared" si="36"/>
        <v>25238</v>
      </c>
      <c r="N131" s="76">
        <f t="shared" si="36"/>
        <v>0</v>
      </c>
      <c r="O131" s="76">
        <f t="shared" si="36"/>
        <v>0</v>
      </c>
      <c r="P131" s="79">
        <f t="shared" si="36"/>
        <v>0</v>
      </c>
      <c r="Q131" s="76">
        <f>Q129+Q130</f>
        <v>0</v>
      </c>
    </row>
    <row r="132" spans="1:17" s="3" customFormat="1" ht="6" hidden="1" customHeight="1">
      <c r="A132" s="32"/>
      <c r="B132" s="25"/>
      <c r="C132" s="23"/>
      <c r="D132" s="66"/>
      <c r="E132" s="82"/>
      <c r="F132" s="82"/>
      <c r="G132" s="82"/>
      <c r="H132" s="82"/>
      <c r="I132" s="82"/>
      <c r="J132" s="82"/>
      <c r="K132" s="82"/>
      <c r="L132" s="82"/>
      <c r="M132" s="68"/>
      <c r="N132" s="82"/>
      <c r="O132" s="82"/>
      <c r="P132" s="82"/>
      <c r="Q132" s="81"/>
    </row>
    <row r="133" spans="1:17" s="3" customFormat="1" ht="20.25" hidden="1" customHeight="1">
      <c r="A133" s="207" t="s">
        <v>52</v>
      </c>
      <c r="B133" s="210" t="s">
        <v>53</v>
      </c>
      <c r="C133" s="22" t="s">
        <v>0</v>
      </c>
      <c r="D133" s="71">
        <f t="shared" si="30"/>
        <v>0</v>
      </c>
      <c r="E133" s="81">
        <v>0</v>
      </c>
      <c r="F133" s="81">
        <v>0</v>
      </c>
      <c r="G133" s="87">
        <v>0</v>
      </c>
      <c r="H133" s="81">
        <v>0</v>
      </c>
      <c r="I133" s="83">
        <v>0</v>
      </c>
      <c r="J133" s="81">
        <v>0</v>
      </c>
      <c r="K133" s="83">
        <v>0</v>
      </c>
      <c r="L133" s="81">
        <v>0</v>
      </c>
      <c r="M133" s="81">
        <v>0</v>
      </c>
      <c r="N133" s="81">
        <v>0</v>
      </c>
      <c r="O133" s="81">
        <v>0</v>
      </c>
      <c r="P133" s="82">
        <v>0</v>
      </c>
      <c r="Q133" s="81">
        <v>0</v>
      </c>
    </row>
    <row r="134" spans="1:17" s="3" customFormat="1" ht="20.25" hidden="1" customHeight="1">
      <c r="A134" s="208"/>
      <c r="B134" s="211"/>
      <c r="C134" s="22" t="s">
        <v>1</v>
      </c>
      <c r="D134" s="71">
        <f t="shared" si="30"/>
        <v>0</v>
      </c>
      <c r="E134" s="76">
        <v>0</v>
      </c>
      <c r="F134" s="76">
        <v>0</v>
      </c>
      <c r="G134" s="77">
        <v>0</v>
      </c>
      <c r="H134" s="76">
        <v>0</v>
      </c>
      <c r="I134" s="77">
        <v>0</v>
      </c>
      <c r="J134" s="76">
        <v>0</v>
      </c>
      <c r="K134" s="78">
        <v>0</v>
      </c>
      <c r="L134" s="79">
        <v>0</v>
      </c>
      <c r="M134" s="79">
        <v>0</v>
      </c>
      <c r="N134" s="76">
        <v>0</v>
      </c>
      <c r="O134" s="76">
        <v>0</v>
      </c>
      <c r="P134" s="77">
        <v>0</v>
      </c>
      <c r="Q134" s="76">
        <v>0</v>
      </c>
    </row>
    <row r="135" spans="1:17" s="3" customFormat="1" ht="20.25" hidden="1" customHeight="1">
      <c r="A135" s="209"/>
      <c r="B135" s="212"/>
      <c r="C135" s="22" t="s">
        <v>2</v>
      </c>
      <c r="D135" s="71">
        <f t="shared" si="30"/>
        <v>0</v>
      </c>
      <c r="E135" s="76">
        <f t="shared" ref="E135:P135" si="37">E133+E134</f>
        <v>0</v>
      </c>
      <c r="F135" s="76">
        <f t="shared" si="37"/>
        <v>0</v>
      </c>
      <c r="G135" s="76">
        <f t="shared" si="37"/>
        <v>0</v>
      </c>
      <c r="H135" s="76">
        <f t="shared" si="37"/>
        <v>0</v>
      </c>
      <c r="I135" s="76">
        <f t="shared" si="37"/>
        <v>0</v>
      </c>
      <c r="J135" s="76">
        <f t="shared" si="37"/>
        <v>0</v>
      </c>
      <c r="K135" s="76">
        <f t="shared" si="37"/>
        <v>0</v>
      </c>
      <c r="L135" s="76">
        <f t="shared" si="37"/>
        <v>0</v>
      </c>
      <c r="M135" s="76">
        <f t="shared" si="37"/>
        <v>0</v>
      </c>
      <c r="N135" s="76">
        <f t="shared" si="37"/>
        <v>0</v>
      </c>
      <c r="O135" s="76">
        <f t="shared" si="37"/>
        <v>0</v>
      </c>
      <c r="P135" s="79">
        <f t="shared" si="37"/>
        <v>0</v>
      </c>
      <c r="Q135" s="76">
        <f>Q133+Q134</f>
        <v>0</v>
      </c>
    </row>
    <row r="136" spans="1:17" s="3" customFormat="1" ht="5.25" hidden="1" customHeight="1">
      <c r="A136" s="32"/>
      <c r="B136" s="25"/>
      <c r="C136" s="23"/>
      <c r="D136" s="66"/>
      <c r="E136" s="82"/>
      <c r="F136" s="82"/>
      <c r="G136" s="82"/>
      <c r="H136" s="82"/>
      <c r="I136" s="82"/>
      <c r="J136" s="82"/>
      <c r="K136" s="82"/>
      <c r="L136" s="82"/>
      <c r="M136" s="68"/>
      <c r="N136" s="82"/>
      <c r="O136" s="82"/>
      <c r="P136" s="82"/>
      <c r="Q136" s="81"/>
    </row>
    <row r="137" spans="1:17" s="3" customFormat="1" ht="17.25" hidden="1" customHeight="1">
      <c r="A137" s="207" t="s">
        <v>56</v>
      </c>
      <c r="B137" s="210" t="s">
        <v>57</v>
      </c>
      <c r="C137" s="22" t="s">
        <v>0</v>
      </c>
      <c r="D137" s="71">
        <f t="shared" si="30"/>
        <v>456734744</v>
      </c>
      <c r="E137" s="81">
        <v>0</v>
      </c>
      <c r="F137" s="81">
        <v>17709803</v>
      </c>
      <c r="G137" s="81">
        <v>391586427</v>
      </c>
      <c r="H137" s="87">
        <v>2284568</v>
      </c>
      <c r="I137" s="81">
        <v>45153946</v>
      </c>
      <c r="J137" s="81">
        <v>0</v>
      </c>
      <c r="K137" s="83">
        <v>0</v>
      </c>
      <c r="L137" s="87">
        <v>0</v>
      </c>
      <c r="M137" s="81">
        <v>0</v>
      </c>
      <c r="N137" s="81">
        <v>0</v>
      </c>
      <c r="O137" s="81">
        <v>0</v>
      </c>
      <c r="P137" s="87">
        <v>0</v>
      </c>
      <c r="Q137" s="81">
        <v>0</v>
      </c>
    </row>
    <row r="138" spans="1:17" s="3" customFormat="1" ht="17.25" hidden="1" customHeight="1">
      <c r="A138" s="208"/>
      <c r="B138" s="211"/>
      <c r="C138" s="22" t="s">
        <v>1</v>
      </c>
      <c r="D138" s="71">
        <f t="shared" si="30"/>
        <v>0</v>
      </c>
      <c r="E138" s="76">
        <v>0</v>
      </c>
      <c r="F138" s="76">
        <v>0</v>
      </c>
      <c r="G138" s="77">
        <v>0</v>
      </c>
      <c r="H138" s="76">
        <v>0</v>
      </c>
      <c r="I138" s="77">
        <v>0</v>
      </c>
      <c r="J138" s="76">
        <v>0</v>
      </c>
      <c r="K138" s="78">
        <v>0</v>
      </c>
      <c r="L138" s="79">
        <v>0</v>
      </c>
      <c r="M138" s="79">
        <v>0</v>
      </c>
      <c r="N138" s="76">
        <v>0</v>
      </c>
      <c r="O138" s="76">
        <v>0</v>
      </c>
      <c r="P138" s="77">
        <v>0</v>
      </c>
      <c r="Q138" s="76">
        <v>0</v>
      </c>
    </row>
    <row r="139" spans="1:17" s="3" customFormat="1" ht="17.25" hidden="1" customHeight="1">
      <c r="A139" s="209"/>
      <c r="B139" s="212"/>
      <c r="C139" s="22" t="s">
        <v>2</v>
      </c>
      <c r="D139" s="71">
        <f t="shared" si="30"/>
        <v>456734744</v>
      </c>
      <c r="E139" s="76">
        <f t="shared" ref="E139:P139" si="38">E137+E138</f>
        <v>0</v>
      </c>
      <c r="F139" s="76">
        <f t="shared" si="38"/>
        <v>17709803</v>
      </c>
      <c r="G139" s="76">
        <f t="shared" si="38"/>
        <v>391586427</v>
      </c>
      <c r="H139" s="76">
        <f t="shared" si="38"/>
        <v>2284568</v>
      </c>
      <c r="I139" s="76">
        <f t="shared" si="38"/>
        <v>45153946</v>
      </c>
      <c r="J139" s="76">
        <f t="shared" si="38"/>
        <v>0</v>
      </c>
      <c r="K139" s="76">
        <f t="shared" si="38"/>
        <v>0</v>
      </c>
      <c r="L139" s="76">
        <f t="shared" si="38"/>
        <v>0</v>
      </c>
      <c r="M139" s="76">
        <f t="shared" si="38"/>
        <v>0</v>
      </c>
      <c r="N139" s="76">
        <f t="shared" si="38"/>
        <v>0</v>
      </c>
      <c r="O139" s="76">
        <f t="shared" si="38"/>
        <v>0</v>
      </c>
      <c r="P139" s="79">
        <f t="shared" si="38"/>
        <v>0</v>
      </c>
      <c r="Q139" s="76">
        <f>Q137+Q138</f>
        <v>0</v>
      </c>
    </row>
    <row r="140" spans="1:17" s="3" customFormat="1" ht="18" hidden="1" customHeight="1">
      <c r="A140" s="207" t="s">
        <v>60</v>
      </c>
      <c r="B140" s="210" t="s">
        <v>61</v>
      </c>
      <c r="C140" s="22" t="s">
        <v>0</v>
      </c>
      <c r="D140" s="71">
        <f>SUM(E140:Q140)</f>
        <v>25285</v>
      </c>
      <c r="E140" s="81">
        <v>0</v>
      </c>
      <c r="F140" s="81">
        <v>25285</v>
      </c>
      <c r="G140" s="82">
        <v>0</v>
      </c>
      <c r="H140" s="81">
        <v>0</v>
      </c>
      <c r="I140" s="83">
        <v>0</v>
      </c>
      <c r="J140" s="81">
        <v>0</v>
      </c>
      <c r="K140" s="83">
        <v>0</v>
      </c>
      <c r="L140" s="81">
        <v>0</v>
      </c>
      <c r="M140" s="81">
        <v>0</v>
      </c>
      <c r="N140" s="81">
        <v>0</v>
      </c>
      <c r="O140" s="81">
        <v>0</v>
      </c>
      <c r="P140" s="82">
        <v>0</v>
      </c>
      <c r="Q140" s="81">
        <v>0</v>
      </c>
    </row>
    <row r="141" spans="1:17" s="3" customFormat="1" ht="18" hidden="1" customHeight="1">
      <c r="A141" s="208"/>
      <c r="B141" s="211"/>
      <c r="C141" s="22" t="s">
        <v>1</v>
      </c>
      <c r="D141" s="71">
        <f t="shared" ref="D141:D142" si="39">SUM(E141:Q141)</f>
        <v>0</v>
      </c>
      <c r="E141" s="76">
        <v>0</v>
      </c>
      <c r="F141" s="76">
        <v>0</v>
      </c>
      <c r="G141" s="77">
        <v>0</v>
      </c>
      <c r="H141" s="76">
        <v>0</v>
      </c>
      <c r="I141" s="77">
        <v>0</v>
      </c>
      <c r="J141" s="76">
        <v>0</v>
      </c>
      <c r="K141" s="78">
        <v>0</v>
      </c>
      <c r="L141" s="79">
        <v>0</v>
      </c>
      <c r="M141" s="79">
        <v>0</v>
      </c>
      <c r="N141" s="76">
        <v>0</v>
      </c>
      <c r="O141" s="76">
        <v>0</v>
      </c>
      <c r="P141" s="77">
        <v>0</v>
      </c>
      <c r="Q141" s="76">
        <v>0</v>
      </c>
    </row>
    <row r="142" spans="1:17" s="3" customFormat="1" ht="18" hidden="1" customHeight="1">
      <c r="A142" s="209"/>
      <c r="B142" s="212"/>
      <c r="C142" s="22" t="s">
        <v>2</v>
      </c>
      <c r="D142" s="71">
        <f t="shared" si="39"/>
        <v>25285</v>
      </c>
      <c r="E142" s="76">
        <f t="shared" ref="E142:P142" si="40">E140+E141</f>
        <v>0</v>
      </c>
      <c r="F142" s="76">
        <f t="shared" si="40"/>
        <v>25285</v>
      </c>
      <c r="G142" s="76">
        <f t="shared" si="40"/>
        <v>0</v>
      </c>
      <c r="H142" s="76">
        <f t="shared" si="40"/>
        <v>0</v>
      </c>
      <c r="I142" s="76">
        <f t="shared" si="40"/>
        <v>0</v>
      </c>
      <c r="J142" s="76">
        <f t="shared" si="40"/>
        <v>0</v>
      </c>
      <c r="K142" s="76">
        <f t="shared" si="40"/>
        <v>0</v>
      </c>
      <c r="L142" s="76">
        <f t="shared" si="40"/>
        <v>0</v>
      </c>
      <c r="M142" s="76">
        <f t="shared" si="40"/>
        <v>0</v>
      </c>
      <c r="N142" s="76">
        <f t="shared" si="40"/>
        <v>0</v>
      </c>
      <c r="O142" s="76">
        <f t="shared" si="40"/>
        <v>0</v>
      </c>
      <c r="P142" s="79">
        <f t="shared" si="40"/>
        <v>0</v>
      </c>
      <c r="Q142" s="76">
        <f>Q140+Q141</f>
        <v>0</v>
      </c>
    </row>
    <row r="143" spans="1:17" s="3" customFormat="1" ht="7.5" hidden="1" customHeight="1">
      <c r="A143" s="60"/>
      <c r="B143" s="29"/>
      <c r="C143" s="23"/>
      <c r="D143" s="66"/>
      <c r="E143" s="82"/>
      <c r="F143" s="82"/>
      <c r="G143" s="82"/>
      <c r="H143" s="82"/>
      <c r="I143" s="82"/>
      <c r="J143" s="82"/>
      <c r="K143" s="82"/>
      <c r="L143" s="82"/>
      <c r="M143" s="68"/>
      <c r="N143" s="82"/>
      <c r="O143" s="82"/>
      <c r="P143" s="82"/>
      <c r="Q143" s="81"/>
    </row>
    <row r="144" spans="1:17" s="3" customFormat="1" ht="7.5" hidden="1" customHeight="1">
      <c r="A144" s="60"/>
      <c r="B144" s="29"/>
      <c r="C144" s="23"/>
      <c r="D144" s="66"/>
      <c r="E144" s="82"/>
      <c r="F144" s="82"/>
      <c r="G144" s="82"/>
      <c r="H144" s="82"/>
      <c r="I144" s="82"/>
      <c r="J144" s="82"/>
      <c r="K144" s="82"/>
      <c r="L144" s="82"/>
      <c r="M144" s="68"/>
      <c r="N144" s="82"/>
      <c r="O144" s="82"/>
      <c r="P144" s="82"/>
      <c r="Q144" s="81"/>
    </row>
    <row r="145" spans="1:17" s="3" customFormat="1" ht="20.25" hidden="1" customHeight="1">
      <c r="A145" s="207" t="s">
        <v>63</v>
      </c>
      <c r="B145" s="210" t="s">
        <v>20</v>
      </c>
      <c r="C145" s="22" t="s">
        <v>0</v>
      </c>
      <c r="D145" s="71">
        <f t="shared" si="30"/>
        <v>0</v>
      </c>
      <c r="E145" s="81">
        <v>0</v>
      </c>
      <c r="F145" s="81">
        <v>0</v>
      </c>
      <c r="G145" s="87">
        <v>0</v>
      </c>
      <c r="H145" s="81">
        <v>0</v>
      </c>
      <c r="I145" s="82">
        <v>0</v>
      </c>
      <c r="J145" s="81">
        <v>0</v>
      </c>
      <c r="K145" s="83">
        <v>0</v>
      </c>
      <c r="L145" s="87">
        <v>0</v>
      </c>
      <c r="M145" s="81">
        <v>0</v>
      </c>
      <c r="N145" s="81">
        <v>0</v>
      </c>
      <c r="O145" s="81">
        <v>0</v>
      </c>
      <c r="P145" s="82">
        <v>0</v>
      </c>
      <c r="Q145" s="81">
        <v>0</v>
      </c>
    </row>
    <row r="146" spans="1:17" s="3" customFormat="1" ht="20.25" hidden="1" customHeight="1">
      <c r="A146" s="208"/>
      <c r="B146" s="211"/>
      <c r="C146" s="22" t="s">
        <v>1</v>
      </c>
      <c r="D146" s="71">
        <f t="shared" si="30"/>
        <v>0</v>
      </c>
      <c r="E146" s="76">
        <v>0</v>
      </c>
      <c r="F146" s="76">
        <v>0</v>
      </c>
      <c r="G146" s="77">
        <v>0</v>
      </c>
      <c r="H146" s="76">
        <v>0</v>
      </c>
      <c r="I146" s="77">
        <v>0</v>
      </c>
      <c r="J146" s="72">
        <v>0</v>
      </c>
      <c r="K146" s="78">
        <v>0</v>
      </c>
      <c r="L146" s="79">
        <v>0</v>
      </c>
      <c r="M146" s="79">
        <v>0</v>
      </c>
      <c r="N146" s="76">
        <v>0</v>
      </c>
      <c r="O146" s="76">
        <v>0</v>
      </c>
      <c r="P146" s="77">
        <v>0</v>
      </c>
      <c r="Q146" s="76">
        <v>0</v>
      </c>
    </row>
    <row r="147" spans="1:17" s="3" customFormat="1" ht="20.25" hidden="1" customHeight="1">
      <c r="A147" s="209"/>
      <c r="B147" s="212"/>
      <c r="C147" s="22" t="s">
        <v>2</v>
      </c>
      <c r="D147" s="71">
        <f t="shared" si="30"/>
        <v>0</v>
      </c>
      <c r="E147" s="76">
        <f t="shared" ref="E147:P147" si="41">E145+E146</f>
        <v>0</v>
      </c>
      <c r="F147" s="76">
        <f t="shared" si="41"/>
        <v>0</v>
      </c>
      <c r="G147" s="76">
        <f t="shared" si="41"/>
        <v>0</v>
      </c>
      <c r="H147" s="76">
        <f t="shared" si="41"/>
        <v>0</v>
      </c>
      <c r="I147" s="76">
        <f t="shared" si="41"/>
        <v>0</v>
      </c>
      <c r="J147" s="76">
        <f t="shared" si="41"/>
        <v>0</v>
      </c>
      <c r="K147" s="76">
        <f t="shared" si="41"/>
        <v>0</v>
      </c>
      <c r="L147" s="76">
        <f t="shared" si="41"/>
        <v>0</v>
      </c>
      <c r="M147" s="76">
        <f t="shared" si="41"/>
        <v>0</v>
      </c>
      <c r="N147" s="76">
        <f t="shared" si="41"/>
        <v>0</v>
      </c>
      <c r="O147" s="76">
        <f t="shared" si="41"/>
        <v>0</v>
      </c>
      <c r="P147" s="79">
        <f t="shared" si="41"/>
        <v>0</v>
      </c>
      <c r="Q147" s="76">
        <f>Q145+Q146</f>
        <v>0</v>
      </c>
    </row>
    <row r="148" spans="1:17" s="3" customFormat="1" ht="20.25" hidden="1" customHeight="1">
      <c r="A148" s="32"/>
      <c r="B148" s="25"/>
      <c r="C148" s="23"/>
      <c r="D148" s="66"/>
      <c r="E148" s="82"/>
      <c r="F148" s="82"/>
      <c r="G148" s="82"/>
      <c r="H148" s="82"/>
      <c r="I148" s="82"/>
      <c r="J148" s="82"/>
      <c r="K148" s="82"/>
      <c r="L148" s="82"/>
      <c r="M148" s="68"/>
      <c r="N148" s="82"/>
      <c r="O148" s="82"/>
      <c r="P148" s="82"/>
      <c r="Q148" s="81"/>
    </row>
    <row r="149" spans="1:17" s="3" customFormat="1" ht="20.25" hidden="1" customHeight="1">
      <c r="A149" s="207" t="s">
        <v>64</v>
      </c>
      <c r="B149" s="210" t="s">
        <v>65</v>
      </c>
      <c r="C149" s="22" t="s">
        <v>0</v>
      </c>
      <c r="D149" s="71">
        <f t="shared" si="30"/>
        <v>0</v>
      </c>
      <c r="E149" s="81">
        <v>0</v>
      </c>
      <c r="F149" s="81">
        <v>0</v>
      </c>
      <c r="G149" s="87">
        <v>0</v>
      </c>
      <c r="H149" s="81">
        <v>0</v>
      </c>
      <c r="I149" s="82">
        <v>0</v>
      </c>
      <c r="J149" s="81">
        <v>0</v>
      </c>
      <c r="K149" s="83">
        <v>0</v>
      </c>
      <c r="L149" s="87">
        <v>0</v>
      </c>
      <c r="M149" s="81">
        <v>0</v>
      </c>
      <c r="N149" s="81">
        <v>0</v>
      </c>
      <c r="O149" s="81">
        <v>0</v>
      </c>
      <c r="P149" s="82">
        <v>0</v>
      </c>
      <c r="Q149" s="81">
        <v>0</v>
      </c>
    </row>
    <row r="150" spans="1:17" s="3" customFormat="1" ht="20.25" hidden="1" customHeight="1">
      <c r="A150" s="208"/>
      <c r="B150" s="211"/>
      <c r="C150" s="22" t="s">
        <v>1</v>
      </c>
      <c r="D150" s="71">
        <f t="shared" si="30"/>
        <v>0</v>
      </c>
      <c r="E150" s="76">
        <v>0</v>
      </c>
      <c r="F150" s="76">
        <v>0</v>
      </c>
      <c r="G150" s="77">
        <v>0</v>
      </c>
      <c r="H150" s="76">
        <v>0</v>
      </c>
      <c r="I150" s="77">
        <v>0</v>
      </c>
      <c r="J150" s="76">
        <v>0</v>
      </c>
      <c r="K150" s="78">
        <v>0</v>
      </c>
      <c r="L150" s="79">
        <v>0</v>
      </c>
      <c r="M150" s="79">
        <v>0</v>
      </c>
      <c r="N150" s="76">
        <v>0</v>
      </c>
      <c r="O150" s="76">
        <v>0</v>
      </c>
      <c r="P150" s="77">
        <v>0</v>
      </c>
      <c r="Q150" s="76">
        <v>0</v>
      </c>
    </row>
    <row r="151" spans="1:17" s="3" customFormat="1" ht="20.25" hidden="1" customHeight="1">
      <c r="A151" s="208"/>
      <c r="B151" s="211"/>
      <c r="C151" s="22" t="s">
        <v>2</v>
      </c>
      <c r="D151" s="71">
        <f t="shared" si="30"/>
        <v>0</v>
      </c>
      <c r="E151" s="76">
        <f t="shared" ref="E151:P151" si="42">E149+E150</f>
        <v>0</v>
      </c>
      <c r="F151" s="76">
        <f t="shared" si="42"/>
        <v>0</v>
      </c>
      <c r="G151" s="76">
        <f t="shared" si="42"/>
        <v>0</v>
      </c>
      <c r="H151" s="76">
        <f t="shared" si="42"/>
        <v>0</v>
      </c>
      <c r="I151" s="76">
        <f t="shared" si="42"/>
        <v>0</v>
      </c>
      <c r="J151" s="76">
        <f t="shared" si="42"/>
        <v>0</v>
      </c>
      <c r="K151" s="76">
        <f t="shared" si="42"/>
        <v>0</v>
      </c>
      <c r="L151" s="76">
        <f t="shared" si="42"/>
        <v>0</v>
      </c>
      <c r="M151" s="76">
        <f t="shared" si="42"/>
        <v>0</v>
      </c>
      <c r="N151" s="76">
        <f t="shared" si="42"/>
        <v>0</v>
      </c>
      <c r="O151" s="76">
        <f t="shared" si="42"/>
        <v>0</v>
      </c>
      <c r="P151" s="79">
        <f t="shared" si="42"/>
        <v>0</v>
      </c>
      <c r="Q151" s="76">
        <f>Q149+Q150</f>
        <v>0</v>
      </c>
    </row>
    <row r="152" spans="1:17" s="3" customFormat="1" ht="5.25" hidden="1" customHeight="1">
      <c r="A152" s="32"/>
      <c r="B152" s="25"/>
      <c r="C152" s="23"/>
      <c r="D152" s="66"/>
      <c r="E152" s="82"/>
      <c r="F152" s="82"/>
      <c r="G152" s="82"/>
      <c r="H152" s="82"/>
      <c r="I152" s="82"/>
      <c r="J152" s="82"/>
      <c r="K152" s="82"/>
      <c r="L152" s="82"/>
      <c r="M152" s="68"/>
      <c r="N152" s="82"/>
      <c r="O152" s="82"/>
      <c r="P152" s="82"/>
      <c r="Q152" s="81"/>
    </row>
    <row r="153" spans="1:17" s="3" customFormat="1" ht="16.5" hidden="1" customHeight="1">
      <c r="A153" s="207" t="s">
        <v>66</v>
      </c>
      <c r="B153" s="210" t="s">
        <v>67</v>
      </c>
      <c r="C153" s="22" t="s">
        <v>0</v>
      </c>
      <c r="D153" s="71">
        <f t="shared" si="30"/>
        <v>14617825</v>
      </c>
      <c r="E153" s="81">
        <v>0</v>
      </c>
      <c r="F153" s="81">
        <v>0</v>
      </c>
      <c r="G153" s="87">
        <v>844786</v>
      </c>
      <c r="H153" s="81">
        <v>0</v>
      </c>
      <c r="I153" s="82">
        <v>0</v>
      </c>
      <c r="J153" s="81">
        <v>0</v>
      </c>
      <c r="K153" s="83">
        <v>0</v>
      </c>
      <c r="L153" s="87">
        <v>0</v>
      </c>
      <c r="M153" s="81">
        <v>0</v>
      </c>
      <c r="N153" s="81">
        <v>0</v>
      </c>
      <c r="O153" s="81">
        <v>13773039</v>
      </c>
      <c r="P153" s="82">
        <v>0</v>
      </c>
      <c r="Q153" s="81">
        <v>0</v>
      </c>
    </row>
    <row r="154" spans="1:17" s="3" customFormat="1" ht="16.5" hidden="1" customHeight="1">
      <c r="A154" s="208"/>
      <c r="B154" s="211"/>
      <c r="C154" s="22" t="s">
        <v>1</v>
      </c>
      <c r="D154" s="71">
        <f t="shared" si="30"/>
        <v>0</v>
      </c>
      <c r="E154" s="76">
        <v>0</v>
      </c>
      <c r="F154" s="76">
        <v>0</v>
      </c>
      <c r="G154" s="77">
        <v>0</v>
      </c>
      <c r="H154" s="76">
        <v>0</v>
      </c>
      <c r="I154" s="77">
        <v>0</v>
      </c>
      <c r="J154" s="76">
        <v>0</v>
      </c>
      <c r="K154" s="78">
        <v>0</v>
      </c>
      <c r="L154" s="79">
        <v>0</v>
      </c>
      <c r="M154" s="79">
        <v>0</v>
      </c>
      <c r="N154" s="76">
        <v>0</v>
      </c>
      <c r="O154" s="76">
        <v>0</v>
      </c>
      <c r="P154" s="77">
        <v>0</v>
      </c>
      <c r="Q154" s="76">
        <v>0</v>
      </c>
    </row>
    <row r="155" spans="1:17" s="3" customFormat="1" ht="16.5" hidden="1" customHeight="1">
      <c r="A155" s="209"/>
      <c r="B155" s="212"/>
      <c r="C155" s="22" t="s">
        <v>2</v>
      </c>
      <c r="D155" s="71">
        <f t="shared" si="30"/>
        <v>14617825</v>
      </c>
      <c r="E155" s="76">
        <f t="shared" ref="E155:P155" si="43">E153+E154</f>
        <v>0</v>
      </c>
      <c r="F155" s="76">
        <f t="shared" si="43"/>
        <v>0</v>
      </c>
      <c r="G155" s="76">
        <f t="shared" si="43"/>
        <v>844786</v>
      </c>
      <c r="H155" s="76">
        <f t="shared" si="43"/>
        <v>0</v>
      </c>
      <c r="I155" s="76">
        <f t="shared" si="43"/>
        <v>0</v>
      </c>
      <c r="J155" s="76">
        <f t="shared" si="43"/>
        <v>0</v>
      </c>
      <c r="K155" s="76">
        <f t="shared" si="43"/>
        <v>0</v>
      </c>
      <c r="L155" s="76">
        <f t="shared" si="43"/>
        <v>0</v>
      </c>
      <c r="M155" s="76">
        <f t="shared" si="43"/>
        <v>0</v>
      </c>
      <c r="N155" s="76">
        <f t="shared" si="43"/>
        <v>0</v>
      </c>
      <c r="O155" s="76">
        <f t="shared" si="43"/>
        <v>13773039</v>
      </c>
      <c r="P155" s="79">
        <f t="shared" si="43"/>
        <v>0</v>
      </c>
      <c r="Q155" s="76">
        <f>Q153+Q154</f>
        <v>0</v>
      </c>
    </row>
    <row r="156" spans="1:17" s="3" customFormat="1" ht="5.25" hidden="1" customHeight="1">
      <c r="A156" s="60"/>
      <c r="B156" s="29"/>
      <c r="C156" s="24"/>
      <c r="D156" s="66"/>
      <c r="E156" s="89"/>
      <c r="F156" s="89"/>
      <c r="G156" s="89"/>
      <c r="H156" s="89"/>
      <c r="I156" s="89"/>
      <c r="J156" s="89"/>
      <c r="K156" s="89"/>
      <c r="L156" s="89"/>
      <c r="M156" s="68"/>
      <c r="N156" s="89"/>
      <c r="O156" s="89"/>
      <c r="P156" s="89"/>
      <c r="Q156" s="90"/>
    </row>
    <row r="157" spans="1:17" s="3" customFormat="1" ht="18" hidden="1" customHeight="1">
      <c r="A157" s="207" t="s">
        <v>26</v>
      </c>
      <c r="B157" s="210" t="s">
        <v>68</v>
      </c>
      <c r="C157" s="22" t="s">
        <v>0</v>
      </c>
      <c r="D157" s="71">
        <f t="shared" si="30"/>
        <v>435900</v>
      </c>
      <c r="E157" s="91">
        <v>0</v>
      </c>
      <c r="F157" s="91">
        <v>0</v>
      </c>
      <c r="G157" s="92">
        <v>411010</v>
      </c>
      <c r="H157" s="91">
        <v>0</v>
      </c>
      <c r="I157" s="93">
        <v>24890</v>
      </c>
      <c r="J157" s="91">
        <v>0</v>
      </c>
      <c r="K157" s="94">
        <v>0</v>
      </c>
      <c r="L157" s="92">
        <v>0</v>
      </c>
      <c r="M157" s="81">
        <v>0</v>
      </c>
      <c r="N157" s="91">
        <v>0</v>
      </c>
      <c r="O157" s="91">
        <v>0</v>
      </c>
      <c r="P157" s="93">
        <v>0</v>
      </c>
      <c r="Q157" s="91">
        <v>0</v>
      </c>
    </row>
    <row r="158" spans="1:17" s="3" customFormat="1" ht="18" hidden="1" customHeight="1">
      <c r="A158" s="208"/>
      <c r="B158" s="211"/>
      <c r="C158" s="22" t="s">
        <v>1</v>
      </c>
      <c r="D158" s="71">
        <f t="shared" si="30"/>
        <v>0</v>
      </c>
      <c r="E158" s="72">
        <v>0</v>
      </c>
      <c r="F158" s="72">
        <v>0</v>
      </c>
      <c r="G158" s="72">
        <v>0</v>
      </c>
      <c r="H158" s="72">
        <v>0</v>
      </c>
      <c r="I158" s="72">
        <v>0</v>
      </c>
      <c r="J158" s="72">
        <v>0</v>
      </c>
      <c r="K158" s="72">
        <v>0</v>
      </c>
      <c r="L158" s="72">
        <v>0</v>
      </c>
      <c r="M158" s="79">
        <v>0</v>
      </c>
      <c r="N158" s="72">
        <v>0</v>
      </c>
      <c r="O158" s="72">
        <v>0</v>
      </c>
      <c r="P158" s="73">
        <v>0</v>
      </c>
      <c r="Q158" s="72">
        <v>0</v>
      </c>
    </row>
    <row r="159" spans="1:17" s="3" customFormat="1" ht="18" hidden="1" customHeight="1">
      <c r="A159" s="209"/>
      <c r="B159" s="212"/>
      <c r="C159" s="22" t="s">
        <v>2</v>
      </c>
      <c r="D159" s="71">
        <f t="shared" si="30"/>
        <v>435900</v>
      </c>
      <c r="E159" s="76">
        <f t="shared" ref="E159:P159" si="44">E157+E158</f>
        <v>0</v>
      </c>
      <c r="F159" s="76">
        <f t="shared" si="44"/>
        <v>0</v>
      </c>
      <c r="G159" s="76">
        <f t="shared" si="44"/>
        <v>411010</v>
      </c>
      <c r="H159" s="76">
        <f t="shared" si="44"/>
        <v>0</v>
      </c>
      <c r="I159" s="76">
        <f t="shared" si="44"/>
        <v>24890</v>
      </c>
      <c r="J159" s="76">
        <f t="shared" si="44"/>
        <v>0</v>
      </c>
      <c r="K159" s="76">
        <f t="shared" si="44"/>
        <v>0</v>
      </c>
      <c r="L159" s="76">
        <f t="shared" si="44"/>
        <v>0</v>
      </c>
      <c r="M159" s="76">
        <f t="shared" si="44"/>
        <v>0</v>
      </c>
      <c r="N159" s="76">
        <f t="shared" si="44"/>
        <v>0</v>
      </c>
      <c r="O159" s="76">
        <f t="shared" si="44"/>
        <v>0</v>
      </c>
      <c r="P159" s="79">
        <f t="shared" si="44"/>
        <v>0</v>
      </c>
      <c r="Q159" s="76">
        <f>Q157+Q158</f>
        <v>0</v>
      </c>
    </row>
    <row r="160" spans="1:17" s="3" customFormat="1" ht="6" hidden="1" customHeight="1">
      <c r="A160" s="60"/>
      <c r="B160" s="29"/>
      <c r="C160" s="29"/>
      <c r="D160" s="95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1"/>
    </row>
    <row r="161" spans="1:17" s="34" customFormat="1" ht="18" customHeight="1">
      <c r="A161" s="243" t="s">
        <v>22</v>
      </c>
      <c r="B161" s="244"/>
      <c r="C161" s="35" t="s">
        <v>0</v>
      </c>
      <c r="D161" s="96">
        <f t="shared" ref="D161:Q161" si="45">D13+D109</f>
        <v>1700479841.6000001</v>
      </c>
      <c r="E161" s="96">
        <f t="shared" si="45"/>
        <v>857785540</v>
      </c>
      <c r="F161" s="96">
        <f t="shared" si="45"/>
        <v>54539229</v>
      </c>
      <c r="G161" s="96">
        <f t="shared" si="45"/>
        <v>529047723</v>
      </c>
      <c r="H161" s="96">
        <f t="shared" si="45"/>
        <v>57562116</v>
      </c>
      <c r="I161" s="96">
        <f t="shared" si="45"/>
        <v>78184098</v>
      </c>
      <c r="J161" s="96">
        <f t="shared" si="45"/>
        <v>7854434</v>
      </c>
      <c r="K161" s="96">
        <f t="shared" si="45"/>
        <v>6875000</v>
      </c>
      <c r="L161" s="96">
        <f t="shared" si="45"/>
        <v>1094038</v>
      </c>
      <c r="M161" s="96">
        <f t="shared" si="45"/>
        <v>26309</v>
      </c>
      <c r="N161" s="96">
        <f t="shared" si="45"/>
        <v>60466836.200000003</v>
      </c>
      <c r="O161" s="96">
        <f t="shared" si="45"/>
        <v>22131449</v>
      </c>
      <c r="P161" s="97">
        <f t="shared" si="45"/>
        <v>24913069.399999999</v>
      </c>
      <c r="Q161" s="96">
        <f t="shared" si="45"/>
        <v>0</v>
      </c>
    </row>
    <row r="162" spans="1:17" ht="18" customHeight="1">
      <c r="A162" s="245"/>
      <c r="B162" s="246"/>
      <c r="C162" s="35" t="s">
        <v>1</v>
      </c>
      <c r="D162" s="96">
        <f>SUM(E162:P162)</f>
        <v>32676640.940000001</v>
      </c>
      <c r="E162" s="96">
        <f t="shared" ref="E162:Q162" si="46">E14+E110</f>
        <v>32676640.940000001</v>
      </c>
      <c r="F162" s="96">
        <f t="shared" si="46"/>
        <v>0</v>
      </c>
      <c r="G162" s="96">
        <f t="shared" si="46"/>
        <v>0</v>
      </c>
      <c r="H162" s="96">
        <f t="shared" si="46"/>
        <v>0</v>
      </c>
      <c r="I162" s="96">
        <f t="shared" si="46"/>
        <v>0</v>
      </c>
      <c r="J162" s="96">
        <f t="shared" si="46"/>
        <v>0</v>
      </c>
      <c r="K162" s="96">
        <f t="shared" si="46"/>
        <v>0</v>
      </c>
      <c r="L162" s="96">
        <f t="shared" si="46"/>
        <v>0</v>
      </c>
      <c r="M162" s="96">
        <f t="shared" si="46"/>
        <v>0</v>
      </c>
      <c r="N162" s="96">
        <f t="shared" si="46"/>
        <v>0</v>
      </c>
      <c r="O162" s="96">
        <f t="shared" si="46"/>
        <v>0</v>
      </c>
      <c r="P162" s="97">
        <f t="shared" si="46"/>
        <v>0</v>
      </c>
      <c r="Q162" s="96">
        <f t="shared" si="46"/>
        <v>0</v>
      </c>
    </row>
    <row r="163" spans="1:17" ht="18" customHeight="1">
      <c r="A163" s="247"/>
      <c r="B163" s="248"/>
      <c r="C163" s="35" t="s">
        <v>2</v>
      </c>
      <c r="D163" s="96">
        <f>D161+D162</f>
        <v>1733156482.5400002</v>
      </c>
      <c r="E163" s="96">
        <f>E15+E111</f>
        <v>890462180.94000006</v>
      </c>
      <c r="F163" s="96">
        <f t="shared" ref="F163:P163" si="47">F161+F162</f>
        <v>54539229</v>
      </c>
      <c r="G163" s="96">
        <f t="shared" si="47"/>
        <v>529047723</v>
      </c>
      <c r="H163" s="96">
        <f t="shared" si="47"/>
        <v>57562116</v>
      </c>
      <c r="I163" s="96">
        <f t="shared" si="47"/>
        <v>78184098</v>
      </c>
      <c r="J163" s="96">
        <f t="shared" si="47"/>
        <v>7854434</v>
      </c>
      <c r="K163" s="96">
        <f t="shared" si="47"/>
        <v>6875000</v>
      </c>
      <c r="L163" s="96">
        <f t="shared" si="47"/>
        <v>1094038</v>
      </c>
      <c r="M163" s="96">
        <f>M161+M162</f>
        <v>26309</v>
      </c>
      <c r="N163" s="96">
        <f t="shared" si="47"/>
        <v>60466836.200000003</v>
      </c>
      <c r="O163" s="96">
        <f t="shared" si="47"/>
        <v>22131449</v>
      </c>
      <c r="P163" s="97">
        <f t="shared" si="47"/>
        <v>24913069.399999999</v>
      </c>
      <c r="Q163" s="96">
        <f>Q161+Q162</f>
        <v>0</v>
      </c>
    </row>
    <row r="164" spans="1:17" ht="9.75" customHeight="1">
      <c r="A164" s="62" t="s">
        <v>99</v>
      </c>
      <c r="B164" s="36"/>
      <c r="C164" s="36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</row>
    <row r="165" spans="1:17" ht="12.75" customHeight="1">
      <c r="A165" s="38" t="s">
        <v>0</v>
      </c>
      <c r="B165" s="39" t="s">
        <v>97</v>
      </c>
      <c r="C165" s="40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</row>
    <row r="166" spans="1:17" ht="12.75" customHeight="1">
      <c r="A166" s="38" t="s">
        <v>1</v>
      </c>
      <c r="B166" s="39" t="s">
        <v>84</v>
      </c>
      <c r="C166" s="40"/>
      <c r="D166" s="89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</row>
    <row r="167" spans="1:17" ht="12.75" customHeight="1">
      <c r="A167" s="38" t="s">
        <v>2</v>
      </c>
      <c r="B167" s="39" t="s">
        <v>85</v>
      </c>
      <c r="C167" s="40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</row>
    <row r="168" spans="1:17" ht="15" customHeight="1">
      <c r="A168" s="38"/>
      <c r="B168" s="39"/>
      <c r="C168" s="40"/>
      <c r="D168" s="89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</row>
  </sheetData>
  <sheetProtection password="C25B" sheet="1" objects="1" scenarios="1"/>
  <mergeCells count="96">
    <mergeCell ref="A117:A119"/>
    <mergeCell ref="B117:B119"/>
    <mergeCell ref="A5:Q5"/>
    <mergeCell ref="A153:A155"/>
    <mergeCell ref="B153:B155"/>
    <mergeCell ref="A93:A95"/>
    <mergeCell ref="B93:B95"/>
    <mergeCell ref="A25:A27"/>
    <mergeCell ref="B121:B123"/>
    <mergeCell ref="A121:A123"/>
    <mergeCell ref="B81:B83"/>
    <mergeCell ref="B57:B59"/>
    <mergeCell ref="B65:B67"/>
    <mergeCell ref="B69:B71"/>
    <mergeCell ref="B73:B75"/>
    <mergeCell ref="A81:A83"/>
    <mergeCell ref="B77:B79"/>
    <mergeCell ref="A97:A99"/>
    <mergeCell ref="B97:B99"/>
    <mergeCell ref="B101:B103"/>
    <mergeCell ref="A57:A59"/>
    <mergeCell ref="A69:A71"/>
    <mergeCell ref="A73:A75"/>
    <mergeCell ref="B85:B87"/>
    <mergeCell ref="A65:A67"/>
    <mergeCell ref="A77:A79"/>
    <mergeCell ref="A61:A63"/>
    <mergeCell ref="B61:B63"/>
    <mergeCell ref="A113:A115"/>
    <mergeCell ref="A101:A103"/>
    <mergeCell ref="A109:A111"/>
    <mergeCell ref="B109:B111"/>
    <mergeCell ref="B113:B115"/>
    <mergeCell ref="A105:A107"/>
    <mergeCell ref="A161:B163"/>
    <mergeCell ref="A149:A151"/>
    <mergeCell ref="B149:B151"/>
    <mergeCell ref="B157:B159"/>
    <mergeCell ref="A157:A159"/>
    <mergeCell ref="A137:A139"/>
    <mergeCell ref="B137:B139"/>
    <mergeCell ref="A145:A147"/>
    <mergeCell ref="B145:B147"/>
    <mergeCell ref="B53:B55"/>
    <mergeCell ref="A53:A55"/>
    <mergeCell ref="A125:A127"/>
    <mergeCell ref="A129:A131"/>
    <mergeCell ref="B129:B131"/>
    <mergeCell ref="B133:B135"/>
    <mergeCell ref="A133:A135"/>
    <mergeCell ref="B125:B127"/>
    <mergeCell ref="B105:B107"/>
    <mergeCell ref="A85:A87"/>
    <mergeCell ref="A89:A91"/>
    <mergeCell ref="B89:B91"/>
    <mergeCell ref="A37:A39"/>
    <mergeCell ref="B37:B39"/>
    <mergeCell ref="A49:A51"/>
    <mergeCell ref="A45:A47"/>
    <mergeCell ref="A33:A35"/>
    <mergeCell ref="B33:B35"/>
    <mergeCell ref="A41:A43"/>
    <mergeCell ref="B41:B43"/>
    <mergeCell ref="B45:B47"/>
    <mergeCell ref="B49:B51"/>
    <mergeCell ref="A29:A31"/>
    <mergeCell ref="B29:B31"/>
    <mergeCell ref="B25:B27"/>
    <mergeCell ref="A17:A19"/>
    <mergeCell ref="B17:B19"/>
    <mergeCell ref="J9:J10"/>
    <mergeCell ref="P9:P10"/>
    <mergeCell ref="G9:G10"/>
    <mergeCell ref="Q9:Q10"/>
    <mergeCell ref="A21:A23"/>
    <mergeCell ref="B21:B23"/>
    <mergeCell ref="B13:B15"/>
    <mergeCell ref="A13:A15"/>
    <mergeCell ref="M9:M10"/>
    <mergeCell ref="C7:C10"/>
    <mergeCell ref="A140:A142"/>
    <mergeCell ref="B140:B142"/>
    <mergeCell ref="A4:P4"/>
    <mergeCell ref="A7:A10"/>
    <mergeCell ref="B7:B10"/>
    <mergeCell ref="D7:D10"/>
    <mergeCell ref="E7:E10"/>
    <mergeCell ref="L9:L10"/>
    <mergeCell ref="N9:N10"/>
    <mergeCell ref="O9:O10"/>
    <mergeCell ref="K9:K10"/>
    <mergeCell ref="F7:F10"/>
    <mergeCell ref="G7:Q7"/>
    <mergeCell ref="N8:Q8"/>
    <mergeCell ref="G8:M8"/>
    <mergeCell ref="H9:I9"/>
  </mergeCells>
  <phoneticPr fontId="0" type="noConversion"/>
  <printOptions horizontalCentered="1"/>
  <pageMargins left="0.70866141732283472" right="0.70866141732283472" top="0.98425196850393704" bottom="0.74803149606299213" header="0.31496062992125984" footer="0.31496062992125984"/>
  <pageSetup paperSize="9" scale="61" orientation="landscape" r:id="rId1"/>
  <headerFooter alignWithMargins="0"/>
  <rowBreaks count="1" manualBreakCount="1">
    <brk id="19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view="pageBreakPreview" zoomScaleNormal="100" zoomScaleSheetLayoutView="100" workbookViewId="0">
      <selection activeCell="C10" sqref="C10"/>
    </sheetView>
  </sheetViews>
  <sheetFormatPr defaultRowHeight="12.75"/>
  <cols>
    <col min="1" max="1" width="7.625" style="55" customWidth="1"/>
    <col min="2" max="2" width="7.125" style="43" customWidth="1"/>
    <col min="3" max="3" width="37.375" style="44" customWidth="1"/>
    <col min="4" max="4" width="13.25" style="44" customWidth="1"/>
    <col min="5" max="6" width="11.625" style="44" customWidth="1"/>
    <col min="7" max="7" width="13.875" style="44" customWidth="1"/>
    <col min="8" max="16384" width="9" style="44"/>
  </cols>
  <sheetData>
    <row r="1" spans="1:7" ht="12.75" customHeight="1">
      <c r="A1" s="42"/>
      <c r="D1" s="45"/>
      <c r="E1" s="46" t="s">
        <v>115</v>
      </c>
      <c r="F1" s="45"/>
      <c r="G1" s="45"/>
    </row>
    <row r="2" spans="1:7" ht="12.75" customHeight="1">
      <c r="A2" s="42"/>
      <c r="D2" s="45"/>
      <c r="E2" s="46" t="s">
        <v>105</v>
      </c>
      <c r="F2" s="45"/>
      <c r="G2" s="45"/>
    </row>
    <row r="3" spans="1:7" ht="12.75" customHeight="1">
      <c r="A3" s="42"/>
      <c r="D3" s="45"/>
      <c r="E3" s="46" t="s">
        <v>107</v>
      </c>
      <c r="F3" s="45"/>
      <c r="G3" s="45"/>
    </row>
    <row r="4" spans="1:7" ht="7.5" customHeight="1">
      <c r="A4" s="42"/>
      <c r="D4" s="45"/>
      <c r="E4" s="45"/>
      <c r="F4" s="45"/>
      <c r="G4" s="45"/>
    </row>
    <row r="5" spans="1:7" ht="42.75" customHeight="1">
      <c r="A5" s="258" t="s">
        <v>106</v>
      </c>
      <c r="B5" s="258"/>
      <c r="C5" s="258"/>
      <c r="D5" s="258"/>
      <c r="E5" s="258"/>
      <c r="F5" s="258"/>
      <c r="G5" s="258"/>
    </row>
    <row r="6" spans="1:7" ht="12" customHeight="1">
      <c r="A6" s="42"/>
      <c r="D6" s="45"/>
      <c r="E6" s="45"/>
      <c r="F6" s="45"/>
      <c r="G6" s="120" t="s">
        <v>34</v>
      </c>
    </row>
    <row r="7" spans="1:7" ht="34.5" customHeight="1">
      <c r="A7" s="47" t="s">
        <v>74</v>
      </c>
      <c r="B7" s="47" t="s">
        <v>75</v>
      </c>
      <c r="C7" s="48" t="s">
        <v>36</v>
      </c>
      <c r="D7" s="49" t="s">
        <v>100</v>
      </c>
      <c r="E7" s="49" t="s">
        <v>76</v>
      </c>
      <c r="F7" s="49" t="s">
        <v>77</v>
      </c>
      <c r="G7" s="49" t="s">
        <v>78</v>
      </c>
    </row>
    <row r="8" spans="1:7">
      <c r="A8" s="50" t="s">
        <v>71</v>
      </c>
      <c r="B8" s="51" t="s">
        <v>72</v>
      </c>
      <c r="C8" s="52" t="s">
        <v>73</v>
      </c>
      <c r="D8" s="53" t="s">
        <v>79</v>
      </c>
      <c r="E8" s="53" t="s">
        <v>80</v>
      </c>
      <c r="F8" s="53" t="s">
        <v>81</v>
      </c>
      <c r="G8" s="53" t="s">
        <v>82</v>
      </c>
    </row>
    <row r="9" spans="1:7" s="54" customFormat="1" ht="18.75" customHeight="1">
      <c r="A9" s="63"/>
      <c r="B9" s="63"/>
      <c r="C9" s="99" t="s">
        <v>83</v>
      </c>
      <c r="D9" s="100">
        <v>1700479841.5999999</v>
      </c>
      <c r="E9" s="101">
        <f>E10</f>
        <v>32676640.940000001</v>
      </c>
      <c r="F9" s="101">
        <f>F10</f>
        <v>0</v>
      </c>
      <c r="G9" s="101">
        <f>D9+E9-F9</f>
        <v>1733156482.54</v>
      </c>
    </row>
    <row r="10" spans="1:7" s="107" customFormat="1" ht="57" customHeight="1">
      <c r="A10" s="119">
        <v>756</v>
      </c>
      <c r="B10" s="111" t="s">
        <v>104</v>
      </c>
      <c r="C10" s="113" t="s">
        <v>113</v>
      </c>
      <c r="D10" s="112">
        <v>456576489</v>
      </c>
      <c r="E10" s="112">
        <v>32676640.940000001</v>
      </c>
      <c r="F10" s="112">
        <v>0</v>
      </c>
      <c r="G10" s="112">
        <v>489253129.94</v>
      </c>
    </row>
    <row r="11" spans="1:7" s="107" customFormat="1" ht="30.75" customHeight="1">
      <c r="A11" s="116">
        <v>75623</v>
      </c>
      <c r="B11" s="116" t="s">
        <v>104</v>
      </c>
      <c r="C11" s="114" t="s">
        <v>110</v>
      </c>
      <c r="D11" s="109">
        <v>455735946</v>
      </c>
      <c r="E11" s="109">
        <v>32676640.940000001</v>
      </c>
      <c r="F11" s="109">
        <v>0</v>
      </c>
      <c r="G11" s="109">
        <v>488412586.94</v>
      </c>
    </row>
    <row r="12" spans="1:7" s="108" customFormat="1" ht="25.5" customHeight="1">
      <c r="A12" s="117" t="s">
        <v>104</v>
      </c>
      <c r="B12" s="118" t="s">
        <v>112</v>
      </c>
      <c r="C12" s="115" t="s">
        <v>111</v>
      </c>
      <c r="D12" s="110">
        <v>75368433</v>
      </c>
      <c r="E12" s="110">
        <v>32676640.940000001</v>
      </c>
      <c r="F12" s="110">
        <v>0</v>
      </c>
      <c r="G12" s="110">
        <v>108045073.94</v>
      </c>
    </row>
  </sheetData>
  <sheetProtection password="C25B" sheet="1" objects="1" scenarios="1"/>
  <mergeCells count="1">
    <mergeCell ref="A5:G5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4"/>
  <sheetViews>
    <sheetView view="pageBreakPreview" zoomScaleSheetLayoutView="100" workbookViewId="0">
      <selection activeCell="C11" sqref="C11"/>
    </sheetView>
  </sheetViews>
  <sheetFormatPr defaultColWidth="16.75" defaultRowHeight="12.75"/>
  <cols>
    <col min="1" max="1" width="5.75" style="124" customWidth="1"/>
    <col min="2" max="2" width="5.875" style="124" customWidth="1"/>
    <col min="3" max="3" width="49.25" style="124" customWidth="1"/>
    <col min="4" max="6" width="14.625" style="124" customWidth="1"/>
    <col min="7" max="250" width="10.375" style="124" customWidth="1"/>
    <col min="251" max="251" width="5.75" style="124" customWidth="1"/>
    <col min="252" max="252" width="5.875" style="124" customWidth="1"/>
    <col min="253" max="253" width="34.125" style="124" customWidth="1"/>
    <col min="254" max="254" width="16.25" style="124" customWidth="1"/>
    <col min="255" max="256" width="16.75" style="124"/>
    <col min="257" max="257" width="5.75" style="124" customWidth="1"/>
    <col min="258" max="258" width="5.875" style="124" customWidth="1"/>
    <col min="259" max="259" width="55.875" style="124" customWidth="1"/>
    <col min="260" max="260" width="32.25" style="124" customWidth="1"/>
    <col min="261" max="261" width="16.375" style="124" customWidth="1"/>
    <col min="262" max="506" width="10.375" style="124" customWidth="1"/>
    <col min="507" max="507" width="5.75" style="124" customWidth="1"/>
    <col min="508" max="508" width="5.875" style="124" customWidth="1"/>
    <col min="509" max="509" width="34.125" style="124" customWidth="1"/>
    <col min="510" max="510" width="16.25" style="124" customWidth="1"/>
    <col min="511" max="512" width="16.75" style="124"/>
    <col min="513" max="513" width="5.75" style="124" customWidth="1"/>
    <col min="514" max="514" width="5.875" style="124" customWidth="1"/>
    <col min="515" max="515" width="55.875" style="124" customWidth="1"/>
    <col min="516" max="516" width="32.25" style="124" customWidth="1"/>
    <col min="517" max="517" width="16.375" style="124" customWidth="1"/>
    <col min="518" max="762" width="10.375" style="124" customWidth="1"/>
    <col min="763" max="763" width="5.75" style="124" customWidth="1"/>
    <col min="764" max="764" width="5.875" style="124" customWidth="1"/>
    <col min="765" max="765" width="34.125" style="124" customWidth="1"/>
    <col min="766" max="766" width="16.25" style="124" customWidth="1"/>
    <col min="767" max="768" width="16.75" style="124"/>
    <col min="769" max="769" width="5.75" style="124" customWidth="1"/>
    <col min="770" max="770" width="5.875" style="124" customWidth="1"/>
    <col min="771" max="771" width="55.875" style="124" customWidth="1"/>
    <col min="772" max="772" width="32.25" style="124" customWidth="1"/>
    <col min="773" max="773" width="16.375" style="124" customWidth="1"/>
    <col min="774" max="1018" width="10.375" style="124" customWidth="1"/>
    <col min="1019" max="1019" width="5.75" style="124" customWidth="1"/>
    <col min="1020" max="1020" width="5.875" style="124" customWidth="1"/>
    <col min="1021" max="1021" width="34.125" style="124" customWidth="1"/>
    <col min="1022" max="1022" width="16.25" style="124" customWidth="1"/>
    <col min="1023" max="1024" width="16.75" style="124"/>
    <col min="1025" max="1025" width="5.75" style="124" customWidth="1"/>
    <col min="1026" max="1026" width="5.875" style="124" customWidth="1"/>
    <col min="1027" max="1027" width="55.875" style="124" customWidth="1"/>
    <col min="1028" max="1028" width="32.25" style="124" customWidth="1"/>
    <col min="1029" max="1029" width="16.375" style="124" customWidth="1"/>
    <col min="1030" max="1274" width="10.375" style="124" customWidth="1"/>
    <col min="1275" max="1275" width="5.75" style="124" customWidth="1"/>
    <col min="1276" max="1276" width="5.875" style="124" customWidth="1"/>
    <col min="1277" max="1277" width="34.125" style="124" customWidth="1"/>
    <col min="1278" max="1278" width="16.25" style="124" customWidth="1"/>
    <col min="1279" max="1280" width="16.75" style="124"/>
    <col min="1281" max="1281" width="5.75" style="124" customWidth="1"/>
    <col min="1282" max="1282" width="5.875" style="124" customWidth="1"/>
    <col min="1283" max="1283" width="55.875" style="124" customWidth="1"/>
    <col min="1284" max="1284" width="32.25" style="124" customWidth="1"/>
    <col min="1285" max="1285" width="16.375" style="124" customWidth="1"/>
    <col min="1286" max="1530" width="10.375" style="124" customWidth="1"/>
    <col min="1531" max="1531" width="5.75" style="124" customWidth="1"/>
    <col min="1532" max="1532" width="5.875" style="124" customWidth="1"/>
    <col min="1533" max="1533" width="34.125" style="124" customWidth="1"/>
    <col min="1534" max="1534" width="16.25" style="124" customWidth="1"/>
    <col min="1535" max="1536" width="16.75" style="124"/>
    <col min="1537" max="1537" width="5.75" style="124" customWidth="1"/>
    <col min="1538" max="1538" width="5.875" style="124" customWidth="1"/>
    <col min="1539" max="1539" width="55.875" style="124" customWidth="1"/>
    <col min="1540" max="1540" width="32.25" style="124" customWidth="1"/>
    <col min="1541" max="1541" width="16.375" style="124" customWidth="1"/>
    <col min="1542" max="1786" width="10.375" style="124" customWidth="1"/>
    <col min="1787" max="1787" width="5.75" style="124" customWidth="1"/>
    <col min="1788" max="1788" width="5.875" style="124" customWidth="1"/>
    <col min="1789" max="1789" width="34.125" style="124" customWidth="1"/>
    <col min="1790" max="1790" width="16.25" style="124" customWidth="1"/>
    <col min="1791" max="1792" width="16.75" style="124"/>
    <col min="1793" max="1793" width="5.75" style="124" customWidth="1"/>
    <col min="1794" max="1794" width="5.875" style="124" customWidth="1"/>
    <col min="1795" max="1795" width="55.875" style="124" customWidth="1"/>
    <col min="1796" max="1796" width="32.25" style="124" customWidth="1"/>
    <col min="1797" max="1797" width="16.375" style="124" customWidth="1"/>
    <col min="1798" max="2042" width="10.375" style="124" customWidth="1"/>
    <col min="2043" max="2043" width="5.75" style="124" customWidth="1"/>
    <col min="2044" max="2044" width="5.875" style="124" customWidth="1"/>
    <col min="2045" max="2045" width="34.125" style="124" customWidth="1"/>
    <col min="2046" max="2046" width="16.25" style="124" customWidth="1"/>
    <col min="2047" max="2048" width="16.75" style="124"/>
    <col min="2049" max="2049" width="5.75" style="124" customWidth="1"/>
    <col min="2050" max="2050" width="5.875" style="124" customWidth="1"/>
    <col min="2051" max="2051" width="55.875" style="124" customWidth="1"/>
    <col min="2052" max="2052" width="32.25" style="124" customWidth="1"/>
    <col min="2053" max="2053" width="16.375" style="124" customWidth="1"/>
    <col min="2054" max="2298" width="10.375" style="124" customWidth="1"/>
    <col min="2299" max="2299" width="5.75" style="124" customWidth="1"/>
    <col min="2300" max="2300" width="5.875" style="124" customWidth="1"/>
    <col min="2301" max="2301" width="34.125" style="124" customWidth="1"/>
    <col min="2302" max="2302" width="16.25" style="124" customWidth="1"/>
    <col min="2303" max="2304" width="16.75" style="124"/>
    <col min="2305" max="2305" width="5.75" style="124" customWidth="1"/>
    <col min="2306" max="2306" width="5.875" style="124" customWidth="1"/>
    <col min="2307" max="2307" width="55.875" style="124" customWidth="1"/>
    <col min="2308" max="2308" width="32.25" style="124" customWidth="1"/>
    <col min="2309" max="2309" width="16.375" style="124" customWidth="1"/>
    <col min="2310" max="2554" width="10.375" style="124" customWidth="1"/>
    <col min="2555" max="2555" width="5.75" style="124" customWidth="1"/>
    <col min="2556" max="2556" width="5.875" style="124" customWidth="1"/>
    <col min="2557" max="2557" width="34.125" style="124" customWidth="1"/>
    <col min="2558" max="2558" width="16.25" style="124" customWidth="1"/>
    <col min="2559" max="2560" width="16.75" style="124"/>
    <col min="2561" max="2561" width="5.75" style="124" customWidth="1"/>
    <col min="2562" max="2562" width="5.875" style="124" customWidth="1"/>
    <col min="2563" max="2563" width="55.875" style="124" customWidth="1"/>
    <col min="2564" max="2564" width="32.25" style="124" customWidth="1"/>
    <col min="2565" max="2565" width="16.375" style="124" customWidth="1"/>
    <col min="2566" max="2810" width="10.375" style="124" customWidth="1"/>
    <col min="2811" max="2811" width="5.75" style="124" customWidth="1"/>
    <col min="2812" max="2812" width="5.875" style="124" customWidth="1"/>
    <col min="2813" max="2813" width="34.125" style="124" customWidth="1"/>
    <col min="2814" max="2814" width="16.25" style="124" customWidth="1"/>
    <col min="2815" max="2816" width="16.75" style="124"/>
    <col min="2817" max="2817" width="5.75" style="124" customWidth="1"/>
    <col min="2818" max="2818" width="5.875" style="124" customWidth="1"/>
    <col min="2819" max="2819" width="55.875" style="124" customWidth="1"/>
    <col min="2820" max="2820" width="32.25" style="124" customWidth="1"/>
    <col min="2821" max="2821" width="16.375" style="124" customWidth="1"/>
    <col min="2822" max="3066" width="10.375" style="124" customWidth="1"/>
    <col min="3067" max="3067" width="5.75" style="124" customWidth="1"/>
    <col min="3068" max="3068" width="5.875" style="124" customWidth="1"/>
    <col min="3069" max="3069" width="34.125" style="124" customWidth="1"/>
    <col min="3070" max="3070" width="16.25" style="124" customWidth="1"/>
    <col min="3071" max="3072" width="16.75" style="124"/>
    <col min="3073" max="3073" width="5.75" style="124" customWidth="1"/>
    <col min="3074" max="3074" width="5.875" style="124" customWidth="1"/>
    <col min="3075" max="3075" width="55.875" style="124" customWidth="1"/>
    <col min="3076" max="3076" width="32.25" style="124" customWidth="1"/>
    <col min="3077" max="3077" width="16.375" style="124" customWidth="1"/>
    <col min="3078" max="3322" width="10.375" style="124" customWidth="1"/>
    <col min="3323" max="3323" width="5.75" style="124" customWidth="1"/>
    <col min="3324" max="3324" width="5.875" style="124" customWidth="1"/>
    <col min="3325" max="3325" width="34.125" style="124" customWidth="1"/>
    <col min="3326" max="3326" width="16.25" style="124" customWidth="1"/>
    <col min="3327" max="3328" width="16.75" style="124"/>
    <col min="3329" max="3329" width="5.75" style="124" customWidth="1"/>
    <col min="3330" max="3330" width="5.875" style="124" customWidth="1"/>
    <col min="3331" max="3331" width="55.875" style="124" customWidth="1"/>
    <col min="3332" max="3332" width="32.25" style="124" customWidth="1"/>
    <col min="3333" max="3333" width="16.375" style="124" customWidth="1"/>
    <col min="3334" max="3578" width="10.375" style="124" customWidth="1"/>
    <col min="3579" max="3579" width="5.75" style="124" customWidth="1"/>
    <col min="3580" max="3580" width="5.875" style="124" customWidth="1"/>
    <col min="3581" max="3581" width="34.125" style="124" customWidth="1"/>
    <col min="3582" max="3582" width="16.25" style="124" customWidth="1"/>
    <col min="3583" max="3584" width="16.75" style="124"/>
    <col min="3585" max="3585" width="5.75" style="124" customWidth="1"/>
    <col min="3586" max="3586" width="5.875" style="124" customWidth="1"/>
    <col min="3587" max="3587" width="55.875" style="124" customWidth="1"/>
    <col min="3588" max="3588" width="32.25" style="124" customWidth="1"/>
    <col min="3589" max="3589" width="16.375" style="124" customWidth="1"/>
    <col min="3590" max="3834" width="10.375" style="124" customWidth="1"/>
    <col min="3835" max="3835" width="5.75" style="124" customWidth="1"/>
    <col min="3836" max="3836" width="5.875" style="124" customWidth="1"/>
    <col min="3837" max="3837" width="34.125" style="124" customWidth="1"/>
    <col min="3838" max="3838" width="16.25" style="124" customWidth="1"/>
    <col min="3839" max="3840" width="16.75" style="124"/>
    <col min="3841" max="3841" width="5.75" style="124" customWidth="1"/>
    <col min="3842" max="3842" width="5.875" style="124" customWidth="1"/>
    <col min="3843" max="3843" width="55.875" style="124" customWidth="1"/>
    <col min="3844" max="3844" width="32.25" style="124" customWidth="1"/>
    <col min="3845" max="3845" width="16.375" style="124" customWidth="1"/>
    <col min="3846" max="4090" width="10.375" style="124" customWidth="1"/>
    <col min="4091" max="4091" width="5.75" style="124" customWidth="1"/>
    <col min="4092" max="4092" width="5.875" style="124" customWidth="1"/>
    <col min="4093" max="4093" width="34.125" style="124" customWidth="1"/>
    <col min="4094" max="4094" width="16.25" style="124" customWidth="1"/>
    <col min="4095" max="4096" width="16.75" style="124"/>
    <col min="4097" max="4097" width="5.75" style="124" customWidth="1"/>
    <col min="4098" max="4098" width="5.875" style="124" customWidth="1"/>
    <col min="4099" max="4099" width="55.875" style="124" customWidth="1"/>
    <col min="4100" max="4100" width="32.25" style="124" customWidth="1"/>
    <col min="4101" max="4101" width="16.375" style="124" customWidth="1"/>
    <col min="4102" max="4346" width="10.375" style="124" customWidth="1"/>
    <col min="4347" max="4347" width="5.75" style="124" customWidth="1"/>
    <col min="4348" max="4348" width="5.875" style="124" customWidth="1"/>
    <col min="4349" max="4349" width="34.125" style="124" customWidth="1"/>
    <col min="4350" max="4350" width="16.25" style="124" customWidth="1"/>
    <col min="4351" max="4352" width="16.75" style="124"/>
    <col min="4353" max="4353" width="5.75" style="124" customWidth="1"/>
    <col min="4354" max="4354" width="5.875" style="124" customWidth="1"/>
    <col min="4355" max="4355" width="55.875" style="124" customWidth="1"/>
    <col min="4356" max="4356" width="32.25" style="124" customWidth="1"/>
    <col min="4357" max="4357" width="16.375" style="124" customWidth="1"/>
    <col min="4358" max="4602" width="10.375" style="124" customWidth="1"/>
    <col min="4603" max="4603" width="5.75" style="124" customWidth="1"/>
    <col min="4604" max="4604" width="5.875" style="124" customWidth="1"/>
    <col min="4605" max="4605" width="34.125" style="124" customWidth="1"/>
    <col min="4606" max="4606" width="16.25" style="124" customWidth="1"/>
    <col min="4607" max="4608" width="16.75" style="124"/>
    <col min="4609" max="4609" width="5.75" style="124" customWidth="1"/>
    <col min="4610" max="4610" width="5.875" style="124" customWidth="1"/>
    <col min="4611" max="4611" width="55.875" style="124" customWidth="1"/>
    <col min="4612" max="4612" width="32.25" style="124" customWidth="1"/>
    <col min="4613" max="4613" width="16.375" style="124" customWidth="1"/>
    <col min="4614" max="4858" width="10.375" style="124" customWidth="1"/>
    <col min="4859" max="4859" width="5.75" style="124" customWidth="1"/>
    <col min="4860" max="4860" width="5.875" style="124" customWidth="1"/>
    <col min="4861" max="4861" width="34.125" style="124" customWidth="1"/>
    <col min="4862" max="4862" width="16.25" style="124" customWidth="1"/>
    <col min="4863" max="4864" width="16.75" style="124"/>
    <col min="4865" max="4865" width="5.75" style="124" customWidth="1"/>
    <col min="4866" max="4866" width="5.875" style="124" customWidth="1"/>
    <col min="4867" max="4867" width="55.875" style="124" customWidth="1"/>
    <col min="4868" max="4868" width="32.25" style="124" customWidth="1"/>
    <col min="4869" max="4869" width="16.375" style="124" customWidth="1"/>
    <col min="4870" max="5114" width="10.375" style="124" customWidth="1"/>
    <col min="5115" max="5115" width="5.75" style="124" customWidth="1"/>
    <col min="5116" max="5116" width="5.875" style="124" customWidth="1"/>
    <col min="5117" max="5117" width="34.125" style="124" customWidth="1"/>
    <col min="5118" max="5118" width="16.25" style="124" customWidth="1"/>
    <col min="5119" max="5120" width="16.75" style="124"/>
    <col min="5121" max="5121" width="5.75" style="124" customWidth="1"/>
    <col min="5122" max="5122" width="5.875" style="124" customWidth="1"/>
    <col min="5123" max="5123" width="55.875" style="124" customWidth="1"/>
    <col min="5124" max="5124" width="32.25" style="124" customWidth="1"/>
    <col min="5125" max="5125" width="16.375" style="124" customWidth="1"/>
    <col min="5126" max="5370" width="10.375" style="124" customWidth="1"/>
    <col min="5371" max="5371" width="5.75" style="124" customWidth="1"/>
    <col min="5372" max="5372" width="5.875" style="124" customWidth="1"/>
    <col min="5373" max="5373" width="34.125" style="124" customWidth="1"/>
    <col min="5374" max="5374" width="16.25" style="124" customWidth="1"/>
    <col min="5375" max="5376" width="16.75" style="124"/>
    <col min="5377" max="5377" width="5.75" style="124" customWidth="1"/>
    <col min="5378" max="5378" width="5.875" style="124" customWidth="1"/>
    <col min="5379" max="5379" width="55.875" style="124" customWidth="1"/>
    <col min="5380" max="5380" width="32.25" style="124" customWidth="1"/>
    <col min="5381" max="5381" width="16.375" style="124" customWidth="1"/>
    <col min="5382" max="5626" width="10.375" style="124" customWidth="1"/>
    <col min="5627" max="5627" width="5.75" style="124" customWidth="1"/>
    <col min="5628" max="5628" width="5.875" style="124" customWidth="1"/>
    <col min="5629" max="5629" width="34.125" style="124" customWidth="1"/>
    <col min="5630" max="5630" width="16.25" style="124" customWidth="1"/>
    <col min="5631" max="5632" width="16.75" style="124"/>
    <col min="5633" max="5633" width="5.75" style="124" customWidth="1"/>
    <col min="5634" max="5634" width="5.875" style="124" customWidth="1"/>
    <col min="5635" max="5635" width="55.875" style="124" customWidth="1"/>
    <col min="5636" max="5636" width="32.25" style="124" customWidth="1"/>
    <col min="5637" max="5637" width="16.375" style="124" customWidth="1"/>
    <col min="5638" max="5882" width="10.375" style="124" customWidth="1"/>
    <col min="5883" max="5883" width="5.75" style="124" customWidth="1"/>
    <col min="5884" max="5884" width="5.875" style="124" customWidth="1"/>
    <col min="5885" max="5885" width="34.125" style="124" customWidth="1"/>
    <col min="5886" max="5886" width="16.25" style="124" customWidth="1"/>
    <col min="5887" max="5888" width="16.75" style="124"/>
    <col min="5889" max="5889" width="5.75" style="124" customWidth="1"/>
    <col min="5890" max="5890" width="5.875" style="124" customWidth="1"/>
    <col min="5891" max="5891" width="55.875" style="124" customWidth="1"/>
    <col min="5892" max="5892" width="32.25" style="124" customWidth="1"/>
    <col min="5893" max="5893" width="16.375" style="124" customWidth="1"/>
    <col min="5894" max="6138" width="10.375" style="124" customWidth="1"/>
    <col min="6139" max="6139" width="5.75" style="124" customWidth="1"/>
    <col min="6140" max="6140" width="5.875" style="124" customWidth="1"/>
    <col min="6141" max="6141" width="34.125" style="124" customWidth="1"/>
    <col min="6142" max="6142" width="16.25" style="124" customWidth="1"/>
    <col min="6143" max="6144" width="16.75" style="124"/>
    <col min="6145" max="6145" width="5.75" style="124" customWidth="1"/>
    <col min="6146" max="6146" width="5.875" style="124" customWidth="1"/>
    <col min="6147" max="6147" width="55.875" style="124" customWidth="1"/>
    <col min="6148" max="6148" width="32.25" style="124" customWidth="1"/>
    <col min="6149" max="6149" width="16.375" style="124" customWidth="1"/>
    <col min="6150" max="6394" width="10.375" style="124" customWidth="1"/>
    <col min="6395" max="6395" width="5.75" style="124" customWidth="1"/>
    <col min="6396" max="6396" width="5.875" style="124" customWidth="1"/>
    <col min="6397" max="6397" width="34.125" style="124" customWidth="1"/>
    <col min="6398" max="6398" width="16.25" style="124" customWidth="1"/>
    <col min="6399" max="6400" width="16.75" style="124"/>
    <col min="6401" max="6401" width="5.75" style="124" customWidth="1"/>
    <col min="6402" max="6402" width="5.875" style="124" customWidth="1"/>
    <col min="6403" max="6403" width="55.875" style="124" customWidth="1"/>
    <col min="6404" max="6404" width="32.25" style="124" customWidth="1"/>
    <col min="6405" max="6405" width="16.375" style="124" customWidth="1"/>
    <col min="6406" max="6650" width="10.375" style="124" customWidth="1"/>
    <col min="6651" max="6651" width="5.75" style="124" customWidth="1"/>
    <col min="6652" max="6652" width="5.875" style="124" customWidth="1"/>
    <col min="6653" max="6653" width="34.125" style="124" customWidth="1"/>
    <col min="6654" max="6654" width="16.25" style="124" customWidth="1"/>
    <col min="6655" max="6656" width="16.75" style="124"/>
    <col min="6657" max="6657" width="5.75" style="124" customWidth="1"/>
    <col min="6658" max="6658" width="5.875" style="124" customWidth="1"/>
    <col min="6659" max="6659" width="55.875" style="124" customWidth="1"/>
    <col min="6660" max="6660" width="32.25" style="124" customWidth="1"/>
    <col min="6661" max="6661" width="16.375" style="124" customWidth="1"/>
    <col min="6662" max="6906" width="10.375" style="124" customWidth="1"/>
    <col min="6907" max="6907" width="5.75" style="124" customWidth="1"/>
    <col min="6908" max="6908" width="5.875" style="124" customWidth="1"/>
    <col min="6909" max="6909" width="34.125" style="124" customWidth="1"/>
    <col min="6910" max="6910" width="16.25" style="124" customWidth="1"/>
    <col min="6911" max="6912" width="16.75" style="124"/>
    <col min="6913" max="6913" width="5.75" style="124" customWidth="1"/>
    <col min="6914" max="6914" width="5.875" style="124" customWidth="1"/>
    <col min="6915" max="6915" width="55.875" style="124" customWidth="1"/>
    <col min="6916" max="6916" width="32.25" style="124" customWidth="1"/>
    <col min="6917" max="6917" width="16.375" style="124" customWidth="1"/>
    <col min="6918" max="7162" width="10.375" style="124" customWidth="1"/>
    <col min="7163" max="7163" width="5.75" style="124" customWidth="1"/>
    <col min="7164" max="7164" width="5.875" style="124" customWidth="1"/>
    <col min="7165" max="7165" width="34.125" style="124" customWidth="1"/>
    <col min="7166" max="7166" width="16.25" style="124" customWidth="1"/>
    <col min="7167" max="7168" width="16.75" style="124"/>
    <col min="7169" max="7169" width="5.75" style="124" customWidth="1"/>
    <col min="7170" max="7170" width="5.875" style="124" customWidth="1"/>
    <col min="7171" max="7171" width="55.875" style="124" customWidth="1"/>
    <col min="7172" max="7172" width="32.25" style="124" customWidth="1"/>
    <col min="7173" max="7173" width="16.375" style="124" customWidth="1"/>
    <col min="7174" max="7418" width="10.375" style="124" customWidth="1"/>
    <col min="7419" max="7419" width="5.75" style="124" customWidth="1"/>
    <col min="7420" max="7420" width="5.875" style="124" customWidth="1"/>
    <col min="7421" max="7421" width="34.125" style="124" customWidth="1"/>
    <col min="7422" max="7422" width="16.25" style="124" customWidth="1"/>
    <col min="7423" max="7424" width="16.75" style="124"/>
    <col min="7425" max="7425" width="5.75" style="124" customWidth="1"/>
    <col min="7426" max="7426" width="5.875" style="124" customWidth="1"/>
    <col min="7427" max="7427" width="55.875" style="124" customWidth="1"/>
    <col min="7428" max="7428" width="32.25" style="124" customWidth="1"/>
    <col min="7429" max="7429" width="16.375" style="124" customWidth="1"/>
    <col min="7430" max="7674" width="10.375" style="124" customWidth="1"/>
    <col min="7675" max="7675" width="5.75" style="124" customWidth="1"/>
    <col min="7676" max="7676" width="5.875" style="124" customWidth="1"/>
    <col min="7677" max="7677" width="34.125" style="124" customWidth="1"/>
    <col min="7678" max="7678" width="16.25" style="124" customWidth="1"/>
    <col min="7679" max="7680" width="16.75" style="124"/>
    <col min="7681" max="7681" width="5.75" style="124" customWidth="1"/>
    <col min="7682" max="7682" width="5.875" style="124" customWidth="1"/>
    <col min="7683" max="7683" width="55.875" style="124" customWidth="1"/>
    <col min="7684" max="7684" width="32.25" style="124" customWidth="1"/>
    <col min="7685" max="7685" width="16.375" style="124" customWidth="1"/>
    <col min="7686" max="7930" width="10.375" style="124" customWidth="1"/>
    <col min="7931" max="7931" width="5.75" style="124" customWidth="1"/>
    <col min="7932" max="7932" width="5.875" style="124" customWidth="1"/>
    <col min="7933" max="7933" width="34.125" style="124" customWidth="1"/>
    <col min="7934" max="7934" width="16.25" style="124" customWidth="1"/>
    <col min="7935" max="7936" width="16.75" style="124"/>
    <col min="7937" max="7937" width="5.75" style="124" customWidth="1"/>
    <col min="7938" max="7938" width="5.875" style="124" customWidth="1"/>
    <col min="7939" max="7939" width="55.875" style="124" customWidth="1"/>
    <col min="7940" max="7940" width="32.25" style="124" customWidth="1"/>
    <col min="7941" max="7941" width="16.375" style="124" customWidth="1"/>
    <col min="7942" max="8186" width="10.375" style="124" customWidth="1"/>
    <col min="8187" max="8187" width="5.75" style="124" customWidth="1"/>
    <col min="8188" max="8188" width="5.875" style="124" customWidth="1"/>
    <col min="8189" max="8189" width="34.125" style="124" customWidth="1"/>
    <col min="8190" max="8190" width="16.25" style="124" customWidth="1"/>
    <col min="8191" max="8192" width="16.75" style="124"/>
    <col min="8193" max="8193" width="5.75" style="124" customWidth="1"/>
    <col min="8194" max="8194" width="5.875" style="124" customWidth="1"/>
    <col min="8195" max="8195" width="55.875" style="124" customWidth="1"/>
    <col min="8196" max="8196" width="32.25" style="124" customWidth="1"/>
    <col min="8197" max="8197" width="16.375" style="124" customWidth="1"/>
    <col min="8198" max="8442" width="10.375" style="124" customWidth="1"/>
    <col min="8443" max="8443" width="5.75" style="124" customWidth="1"/>
    <col min="8444" max="8444" width="5.875" style="124" customWidth="1"/>
    <col min="8445" max="8445" width="34.125" style="124" customWidth="1"/>
    <col min="8446" max="8446" width="16.25" style="124" customWidth="1"/>
    <col min="8447" max="8448" width="16.75" style="124"/>
    <col min="8449" max="8449" width="5.75" style="124" customWidth="1"/>
    <col min="8450" max="8450" width="5.875" style="124" customWidth="1"/>
    <col min="8451" max="8451" width="55.875" style="124" customWidth="1"/>
    <col min="8452" max="8452" width="32.25" style="124" customWidth="1"/>
    <col min="8453" max="8453" width="16.375" style="124" customWidth="1"/>
    <col min="8454" max="8698" width="10.375" style="124" customWidth="1"/>
    <col min="8699" max="8699" width="5.75" style="124" customWidth="1"/>
    <col min="8700" max="8700" width="5.875" style="124" customWidth="1"/>
    <col min="8701" max="8701" width="34.125" style="124" customWidth="1"/>
    <col min="8702" max="8702" width="16.25" style="124" customWidth="1"/>
    <col min="8703" max="8704" width="16.75" style="124"/>
    <col min="8705" max="8705" width="5.75" style="124" customWidth="1"/>
    <col min="8706" max="8706" width="5.875" style="124" customWidth="1"/>
    <col min="8707" max="8707" width="55.875" style="124" customWidth="1"/>
    <col min="8708" max="8708" width="32.25" style="124" customWidth="1"/>
    <col min="8709" max="8709" width="16.375" style="124" customWidth="1"/>
    <col min="8710" max="8954" width="10.375" style="124" customWidth="1"/>
    <col min="8955" max="8955" width="5.75" style="124" customWidth="1"/>
    <col min="8956" max="8956" width="5.875" style="124" customWidth="1"/>
    <col min="8957" max="8957" width="34.125" style="124" customWidth="1"/>
    <col min="8958" max="8958" width="16.25" style="124" customWidth="1"/>
    <col min="8959" max="8960" width="16.75" style="124"/>
    <col min="8961" max="8961" width="5.75" style="124" customWidth="1"/>
    <col min="8962" max="8962" width="5.875" style="124" customWidth="1"/>
    <col min="8963" max="8963" width="55.875" style="124" customWidth="1"/>
    <col min="8964" max="8964" width="32.25" style="124" customWidth="1"/>
    <col min="8965" max="8965" width="16.375" style="124" customWidth="1"/>
    <col min="8966" max="9210" width="10.375" style="124" customWidth="1"/>
    <col min="9211" max="9211" width="5.75" style="124" customWidth="1"/>
    <col min="9212" max="9212" width="5.875" style="124" customWidth="1"/>
    <col min="9213" max="9213" width="34.125" style="124" customWidth="1"/>
    <col min="9214" max="9214" width="16.25" style="124" customWidth="1"/>
    <col min="9215" max="9216" width="16.75" style="124"/>
    <col min="9217" max="9217" width="5.75" style="124" customWidth="1"/>
    <col min="9218" max="9218" width="5.875" style="124" customWidth="1"/>
    <col min="9219" max="9219" width="55.875" style="124" customWidth="1"/>
    <col min="9220" max="9220" width="32.25" style="124" customWidth="1"/>
    <col min="9221" max="9221" width="16.375" style="124" customWidth="1"/>
    <col min="9222" max="9466" width="10.375" style="124" customWidth="1"/>
    <col min="9467" max="9467" width="5.75" style="124" customWidth="1"/>
    <col min="9468" max="9468" width="5.875" style="124" customWidth="1"/>
    <col min="9469" max="9469" width="34.125" style="124" customWidth="1"/>
    <col min="9470" max="9470" width="16.25" style="124" customWidth="1"/>
    <col min="9471" max="9472" width="16.75" style="124"/>
    <col min="9473" max="9473" width="5.75" style="124" customWidth="1"/>
    <col min="9474" max="9474" width="5.875" style="124" customWidth="1"/>
    <col min="9475" max="9475" width="55.875" style="124" customWidth="1"/>
    <col min="9476" max="9476" width="32.25" style="124" customWidth="1"/>
    <col min="9477" max="9477" width="16.375" style="124" customWidth="1"/>
    <col min="9478" max="9722" width="10.375" style="124" customWidth="1"/>
    <col min="9723" max="9723" width="5.75" style="124" customWidth="1"/>
    <col min="9724" max="9724" width="5.875" style="124" customWidth="1"/>
    <col min="9725" max="9725" width="34.125" style="124" customWidth="1"/>
    <col min="9726" max="9726" width="16.25" style="124" customWidth="1"/>
    <col min="9727" max="9728" width="16.75" style="124"/>
    <col min="9729" max="9729" width="5.75" style="124" customWidth="1"/>
    <col min="9730" max="9730" width="5.875" style="124" customWidth="1"/>
    <col min="9731" max="9731" width="55.875" style="124" customWidth="1"/>
    <col min="9732" max="9732" width="32.25" style="124" customWidth="1"/>
    <col min="9733" max="9733" width="16.375" style="124" customWidth="1"/>
    <col min="9734" max="9978" width="10.375" style="124" customWidth="1"/>
    <col min="9979" max="9979" width="5.75" style="124" customWidth="1"/>
    <col min="9980" max="9980" width="5.875" style="124" customWidth="1"/>
    <col min="9981" max="9981" width="34.125" style="124" customWidth="1"/>
    <col min="9982" max="9982" width="16.25" style="124" customWidth="1"/>
    <col min="9983" max="9984" width="16.75" style="124"/>
    <col min="9985" max="9985" width="5.75" style="124" customWidth="1"/>
    <col min="9986" max="9986" width="5.875" style="124" customWidth="1"/>
    <col min="9987" max="9987" width="55.875" style="124" customWidth="1"/>
    <col min="9988" max="9988" width="32.25" style="124" customWidth="1"/>
    <col min="9989" max="9989" width="16.375" style="124" customWidth="1"/>
    <col min="9990" max="10234" width="10.375" style="124" customWidth="1"/>
    <col min="10235" max="10235" width="5.75" style="124" customWidth="1"/>
    <col min="10236" max="10236" width="5.875" style="124" customWidth="1"/>
    <col min="10237" max="10237" width="34.125" style="124" customWidth="1"/>
    <col min="10238" max="10238" width="16.25" style="124" customWidth="1"/>
    <col min="10239" max="10240" width="16.75" style="124"/>
    <col min="10241" max="10241" width="5.75" style="124" customWidth="1"/>
    <col min="10242" max="10242" width="5.875" style="124" customWidth="1"/>
    <col min="10243" max="10243" width="55.875" style="124" customWidth="1"/>
    <col min="10244" max="10244" width="32.25" style="124" customWidth="1"/>
    <col min="10245" max="10245" width="16.375" style="124" customWidth="1"/>
    <col min="10246" max="10490" width="10.375" style="124" customWidth="1"/>
    <col min="10491" max="10491" width="5.75" style="124" customWidth="1"/>
    <col min="10492" max="10492" width="5.875" style="124" customWidth="1"/>
    <col min="10493" max="10493" width="34.125" style="124" customWidth="1"/>
    <col min="10494" max="10494" width="16.25" style="124" customWidth="1"/>
    <col min="10495" max="10496" width="16.75" style="124"/>
    <col min="10497" max="10497" width="5.75" style="124" customWidth="1"/>
    <col min="10498" max="10498" width="5.875" style="124" customWidth="1"/>
    <col min="10499" max="10499" width="55.875" style="124" customWidth="1"/>
    <col min="10500" max="10500" width="32.25" style="124" customWidth="1"/>
    <col min="10501" max="10501" width="16.375" style="124" customWidth="1"/>
    <col min="10502" max="10746" width="10.375" style="124" customWidth="1"/>
    <col min="10747" max="10747" width="5.75" style="124" customWidth="1"/>
    <col min="10748" max="10748" width="5.875" style="124" customWidth="1"/>
    <col min="10749" max="10749" width="34.125" style="124" customWidth="1"/>
    <col min="10750" max="10750" width="16.25" style="124" customWidth="1"/>
    <col min="10751" max="10752" width="16.75" style="124"/>
    <col min="10753" max="10753" width="5.75" style="124" customWidth="1"/>
    <col min="10754" max="10754" width="5.875" style="124" customWidth="1"/>
    <col min="10755" max="10755" width="55.875" style="124" customWidth="1"/>
    <col min="10756" max="10756" width="32.25" style="124" customWidth="1"/>
    <col min="10757" max="10757" width="16.375" style="124" customWidth="1"/>
    <col min="10758" max="11002" width="10.375" style="124" customWidth="1"/>
    <col min="11003" max="11003" width="5.75" style="124" customWidth="1"/>
    <col min="11004" max="11004" width="5.875" style="124" customWidth="1"/>
    <col min="11005" max="11005" width="34.125" style="124" customWidth="1"/>
    <col min="11006" max="11006" width="16.25" style="124" customWidth="1"/>
    <col min="11007" max="11008" width="16.75" style="124"/>
    <col min="11009" max="11009" width="5.75" style="124" customWidth="1"/>
    <col min="11010" max="11010" width="5.875" style="124" customWidth="1"/>
    <col min="11011" max="11011" width="55.875" style="124" customWidth="1"/>
    <col min="11012" max="11012" width="32.25" style="124" customWidth="1"/>
    <col min="11013" max="11013" width="16.375" style="124" customWidth="1"/>
    <col min="11014" max="11258" width="10.375" style="124" customWidth="1"/>
    <col min="11259" max="11259" width="5.75" style="124" customWidth="1"/>
    <col min="11260" max="11260" width="5.875" style="124" customWidth="1"/>
    <col min="11261" max="11261" width="34.125" style="124" customWidth="1"/>
    <col min="11262" max="11262" width="16.25" style="124" customWidth="1"/>
    <col min="11263" max="11264" width="16.75" style="124"/>
    <col min="11265" max="11265" width="5.75" style="124" customWidth="1"/>
    <col min="11266" max="11266" width="5.875" style="124" customWidth="1"/>
    <col min="11267" max="11267" width="55.875" style="124" customWidth="1"/>
    <col min="11268" max="11268" width="32.25" style="124" customWidth="1"/>
    <col min="11269" max="11269" width="16.375" style="124" customWidth="1"/>
    <col min="11270" max="11514" width="10.375" style="124" customWidth="1"/>
    <col min="11515" max="11515" width="5.75" style="124" customWidth="1"/>
    <col min="11516" max="11516" width="5.875" style="124" customWidth="1"/>
    <col min="11517" max="11517" width="34.125" style="124" customWidth="1"/>
    <col min="11518" max="11518" width="16.25" style="124" customWidth="1"/>
    <col min="11519" max="11520" width="16.75" style="124"/>
    <col min="11521" max="11521" width="5.75" style="124" customWidth="1"/>
    <col min="11522" max="11522" width="5.875" style="124" customWidth="1"/>
    <col min="11523" max="11523" width="55.875" style="124" customWidth="1"/>
    <col min="11524" max="11524" width="32.25" style="124" customWidth="1"/>
    <col min="11525" max="11525" width="16.375" style="124" customWidth="1"/>
    <col min="11526" max="11770" width="10.375" style="124" customWidth="1"/>
    <col min="11771" max="11771" width="5.75" style="124" customWidth="1"/>
    <col min="11772" max="11772" width="5.875" style="124" customWidth="1"/>
    <col min="11773" max="11773" width="34.125" style="124" customWidth="1"/>
    <col min="11774" max="11774" width="16.25" style="124" customWidth="1"/>
    <col min="11775" max="11776" width="16.75" style="124"/>
    <col min="11777" max="11777" width="5.75" style="124" customWidth="1"/>
    <col min="11778" max="11778" width="5.875" style="124" customWidth="1"/>
    <col min="11779" max="11779" width="55.875" style="124" customWidth="1"/>
    <col min="11780" max="11780" width="32.25" style="124" customWidth="1"/>
    <col min="11781" max="11781" width="16.375" style="124" customWidth="1"/>
    <col min="11782" max="12026" width="10.375" style="124" customWidth="1"/>
    <col min="12027" max="12027" width="5.75" style="124" customWidth="1"/>
    <col min="12028" max="12028" width="5.875" style="124" customWidth="1"/>
    <col min="12029" max="12029" width="34.125" style="124" customWidth="1"/>
    <col min="12030" max="12030" width="16.25" style="124" customWidth="1"/>
    <col min="12031" max="12032" width="16.75" style="124"/>
    <col min="12033" max="12033" width="5.75" style="124" customWidth="1"/>
    <col min="12034" max="12034" width="5.875" style="124" customWidth="1"/>
    <col min="12035" max="12035" width="55.875" style="124" customWidth="1"/>
    <col min="12036" max="12036" width="32.25" style="124" customWidth="1"/>
    <col min="12037" max="12037" width="16.375" style="124" customWidth="1"/>
    <col min="12038" max="12282" width="10.375" style="124" customWidth="1"/>
    <col min="12283" max="12283" width="5.75" style="124" customWidth="1"/>
    <col min="12284" max="12284" width="5.875" style="124" customWidth="1"/>
    <col min="12285" max="12285" width="34.125" style="124" customWidth="1"/>
    <col min="12286" max="12286" width="16.25" style="124" customWidth="1"/>
    <col min="12287" max="12288" width="16.75" style="124"/>
    <col min="12289" max="12289" width="5.75" style="124" customWidth="1"/>
    <col min="12290" max="12290" width="5.875" style="124" customWidth="1"/>
    <col min="12291" max="12291" width="55.875" style="124" customWidth="1"/>
    <col min="12292" max="12292" width="32.25" style="124" customWidth="1"/>
    <col min="12293" max="12293" width="16.375" style="124" customWidth="1"/>
    <col min="12294" max="12538" width="10.375" style="124" customWidth="1"/>
    <col min="12539" max="12539" width="5.75" style="124" customWidth="1"/>
    <col min="12540" max="12540" width="5.875" style="124" customWidth="1"/>
    <col min="12541" max="12541" width="34.125" style="124" customWidth="1"/>
    <col min="12542" max="12542" width="16.25" style="124" customWidth="1"/>
    <col min="12543" max="12544" width="16.75" style="124"/>
    <col min="12545" max="12545" width="5.75" style="124" customWidth="1"/>
    <col min="12546" max="12546" width="5.875" style="124" customWidth="1"/>
    <col min="12547" max="12547" width="55.875" style="124" customWidth="1"/>
    <col min="12548" max="12548" width="32.25" style="124" customWidth="1"/>
    <col min="12549" max="12549" width="16.375" style="124" customWidth="1"/>
    <col min="12550" max="12794" width="10.375" style="124" customWidth="1"/>
    <col min="12795" max="12795" width="5.75" style="124" customWidth="1"/>
    <col min="12796" max="12796" width="5.875" style="124" customWidth="1"/>
    <col min="12797" max="12797" width="34.125" style="124" customWidth="1"/>
    <col min="12798" max="12798" width="16.25" style="124" customWidth="1"/>
    <col min="12799" max="12800" width="16.75" style="124"/>
    <col min="12801" max="12801" width="5.75" style="124" customWidth="1"/>
    <col min="12802" max="12802" width="5.875" style="124" customWidth="1"/>
    <col min="12803" max="12803" width="55.875" style="124" customWidth="1"/>
    <col min="12804" max="12804" width="32.25" style="124" customWidth="1"/>
    <col min="12805" max="12805" width="16.375" style="124" customWidth="1"/>
    <col min="12806" max="13050" width="10.375" style="124" customWidth="1"/>
    <col min="13051" max="13051" width="5.75" style="124" customWidth="1"/>
    <col min="13052" max="13052" width="5.875" style="124" customWidth="1"/>
    <col min="13053" max="13053" width="34.125" style="124" customWidth="1"/>
    <col min="13054" max="13054" width="16.25" style="124" customWidth="1"/>
    <col min="13055" max="13056" width="16.75" style="124"/>
    <col min="13057" max="13057" width="5.75" style="124" customWidth="1"/>
    <col min="13058" max="13058" width="5.875" style="124" customWidth="1"/>
    <col min="13059" max="13059" width="55.875" style="124" customWidth="1"/>
    <col min="13060" max="13060" width="32.25" style="124" customWidth="1"/>
    <col min="13061" max="13061" width="16.375" style="124" customWidth="1"/>
    <col min="13062" max="13306" width="10.375" style="124" customWidth="1"/>
    <col min="13307" max="13307" width="5.75" style="124" customWidth="1"/>
    <col min="13308" max="13308" width="5.875" style="124" customWidth="1"/>
    <col min="13309" max="13309" width="34.125" style="124" customWidth="1"/>
    <col min="13310" max="13310" width="16.25" style="124" customWidth="1"/>
    <col min="13311" max="13312" width="16.75" style="124"/>
    <col min="13313" max="13313" width="5.75" style="124" customWidth="1"/>
    <col min="13314" max="13314" width="5.875" style="124" customWidth="1"/>
    <col min="13315" max="13315" width="55.875" style="124" customWidth="1"/>
    <col min="13316" max="13316" width="32.25" style="124" customWidth="1"/>
    <col min="13317" max="13317" width="16.375" style="124" customWidth="1"/>
    <col min="13318" max="13562" width="10.375" style="124" customWidth="1"/>
    <col min="13563" max="13563" width="5.75" style="124" customWidth="1"/>
    <col min="13564" max="13564" width="5.875" style="124" customWidth="1"/>
    <col min="13565" max="13565" width="34.125" style="124" customWidth="1"/>
    <col min="13566" max="13566" width="16.25" style="124" customWidth="1"/>
    <col min="13567" max="13568" width="16.75" style="124"/>
    <col min="13569" max="13569" width="5.75" style="124" customWidth="1"/>
    <col min="13570" max="13570" width="5.875" style="124" customWidth="1"/>
    <col min="13571" max="13571" width="55.875" style="124" customWidth="1"/>
    <col min="13572" max="13572" width="32.25" style="124" customWidth="1"/>
    <col min="13573" max="13573" width="16.375" style="124" customWidth="1"/>
    <col min="13574" max="13818" width="10.375" style="124" customWidth="1"/>
    <col min="13819" max="13819" width="5.75" style="124" customWidth="1"/>
    <col min="13820" max="13820" width="5.875" style="124" customWidth="1"/>
    <col min="13821" max="13821" width="34.125" style="124" customWidth="1"/>
    <col min="13822" max="13822" width="16.25" style="124" customWidth="1"/>
    <col min="13823" max="13824" width="16.75" style="124"/>
    <col min="13825" max="13825" width="5.75" style="124" customWidth="1"/>
    <col min="13826" max="13826" width="5.875" style="124" customWidth="1"/>
    <col min="13827" max="13827" width="55.875" style="124" customWidth="1"/>
    <col min="13828" max="13828" width="32.25" style="124" customWidth="1"/>
    <col min="13829" max="13829" width="16.375" style="124" customWidth="1"/>
    <col min="13830" max="14074" width="10.375" style="124" customWidth="1"/>
    <col min="14075" max="14075" width="5.75" style="124" customWidth="1"/>
    <col min="14076" max="14076" width="5.875" style="124" customWidth="1"/>
    <col min="14077" max="14077" width="34.125" style="124" customWidth="1"/>
    <col min="14078" max="14078" width="16.25" style="124" customWidth="1"/>
    <col min="14079" max="14080" width="16.75" style="124"/>
    <col min="14081" max="14081" width="5.75" style="124" customWidth="1"/>
    <col min="14082" max="14082" width="5.875" style="124" customWidth="1"/>
    <col min="14083" max="14083" width="55.875" style="124" customWidth="1"/>
    <col min="14084" max="14084" width="32.25" style="124" customWidth="1"/>
    <col min="14085" max="14085" width="16.375" style="124" customWidth="1"/>
    <col min="14086" max="14330" width="10.375" style="124" customWidth="1"/>
    <col min="14331" max="14331" width="5.75" style="124" customWidth="1"/>
    <col min="14332" max="14332" width="5.875" style="124" customWidth="1"/>
    <col min="14333" max="14333" width="34.125" style="124" customWidth="1"/>
    <col min="14334" max="14334" width="16.25" style="124" customWidth="1"/>
    <col min="14335" max="14336" width="16.75" style="124"/>
    <col min="14337" max="14337" width="5.75" style="124" customWidth="1"/>
    <col min="14338" max="14338" width="5.875" style="124" customWidth="1"/>
    <col min="14339" max="14339" width="55.875" style="124" customWidth="1"/>
    <col min="14340" max="14340" width="32.25" style="124" customWidth="1"/>
    <col min="14341" max="14341" width="16.375" style="124" customWidth="1"/>
    <col min="14342" max="14586" width="10.375" style="124" customWidth="1"/>
    <col min="14587" max="14587" width="5.75" style="124" customWidth="1"/>
    <col min="14588" max="14588" width="5.875" style="124" customWidth="1"/>
    <col min="14589" max="14589" width="34.125" style="124" customWidth="1"/>
    <col min="14590" max="14590" width="16.25" style="124" customWidth="1"/>
    <col min="14591" max="14592" width="16.75" style="124"/>
    <col min="14593" max="14593" width="5.75" style="124" customWidth="1"/>
    <col min="14594" max="14594" width="5.875" style="124" customWidth="1"/>
    <col min="14595" max="14595" width="55.875" style="124" customWidth="1"/>
    <col min="14596" max="14596" width="32.25" style="124" customWidth="1"/>
    <col min="14597" max="14597" width="16.375" style="124" customWidth="1"/>
    <col min="14598" max="14842" width="10.375" style="124" customWidth="1"/>
    <col min="14843" max="14843" width="5.75" style="124" customWidth="1"/>
    <col min="14844" max="14844" width="5.875" style="124" customWidth="1"/>
    <col min="14845" max="14845" width="34.125" style="124" customWidth="1"/>
    <col min="14846" max="14846" width="16.25" style="124" customWidth="1"/>
    <col min="14847" max="14848" width="16.75" style="124"/>
    <col min="14849" max="14849" width="5.75" style="124" customWidth="1"/>
    <col min="14850" max="14850" width="5.875" style="124" customWidth="1"/>
    <col min="14851" max="14851" width="55.875" style="124" customWidth="1"/>
    <col min="14852" max="14852" width="32.25" style="124" customWidth="1"/>
    <col min="14853" max="14853" width="16.375" style="124" customWidth="1"/>
    <col min="14854" max="15098" width="10.375" style="124" customWidth="1"/>
    <col min="15099" max="15099" width="5.75" style="124" customWidth="1"/>
    <col min="15100" max="15100" width="5.875" style="124" customWidth="1"/>
    <col min="15101" max="15101" width="34.125" style="124" customWidth="1"/>
    <col min="15102" max="15102" width="16.25" style="124" customWidth="1"/>
    <col min="15103" max="15104" width="16.75" style="124"/>
    <col min="15105" max="15105" width="5.75" style="124" customWidth="1"/>
    <col min="15106" max="15106" width="5.875" style="124" customWidth="1"/>
    <col min="15107" max="15107" width="55.875" style="124" customWidth="1"/>
    <col min="15108" max="15108" width="32.25" style="124" customWidth="1"/>
    <col min="15109" max="15109" width="16.375" style="124" customWidth="1"/>
    <col min="15110" max="15354" width="10.375" style="124" customWidth="1"/>
    <col min="15355" max="15355" width="5.75" style="124" customWidth="1"/>
    <col min="15356" max="15356" width="5.875" style="124" customWidth="1"/>
    <col min="15357" max="15357" width="34.125" style="124" customWidth="1"/>
    <col min="15358" max="15358" width="16.25" style="124" customWidth="1"/>
    <col min="15359" max="15360" width="16.75" style="124"/>
    <col min="15361" max="15361" width="5.75" style="124" customWidth="1"/>
    <col min="15362" max="15362" width="5.875" style="124" customWidth="1"/>
    <col min="15363" max="15363" width="55.875" style="124" customWidth="1"/>
    <col min="15364" max="15364" width="32.25" style="124" customWidth="1"/>
    <col min="15365" max="15365" width="16.375" style="124" customWidth="1"/>
    <col min="15366" max="15610" width="10.375" style="124" customWidth="1"/>
    <col min="15611" max="15611" width="5.75" style="124" customWidth="1"/>
    <col min="15612" max="15612" width="5.875" style="124" customWidth="1"/>
    <col min="15613" max="15613" width="34.125" style="124" customWidth="1"/>
    <col min="15614" max="15614" width="16.25" style="124" customWidth="1"/>
    <col min="15615" max="15616" width="16.75" style="124"/>
    <col min="15617" max="15617" width="5.75" style="124" customWidth="1"/>
    <col min="15618" max="15618" width="5.875" style="124" customWidth="1"/>
    <col min="15619" max="15619" width="55.875" style="124" customWidth="1"/>
    <col min="15620" max="15620" width="32.25" style="124" customWidth="1"/>
    <col min="15621" max="15621" width="16.375" style="124" customWidth="1"/>
    <col min="15622" max="15866" width="10.375" style="124" customWidth="1"/>
    <col min="15867" max="15867" width="5.75" style="124" customWidth="1"/>
    <col min="15868" max="15868" width="5.875" style="124" customWidth="1"/>
    <col min="15869" max="15869" width="34.125" style="124" customWidth="1"/>
    <col min="15870" max="15870" width="16.25" style="124" customWidth="1"/>
    <col min="15871" max="15872" width="16.75" style="124"/>
    <col min="15873" max="15873" width="5.75" style="124" customWidth="1"/>
    <col min="15874" max="15874" width="5.875" style="124" customWidth="1"/>
    <col min="15875" max="15875" width="55.875" style="124" customWidth="1"/>
    <col min="15876" max="15876" width="32.25" style="124" customWidth="1"/>
    <col min="15877" max="15877" width="16.375" style="124" customWidth="1"/>
    <col min="15878" max="16122" width="10.375" style="124" customWidth="1"/>
    <col min="16123" max="16123" width="5.75" style="124" customWidth="1"/>
    <col min="16124" max="16124" width="5.875" style="124" customWidth="1"/>
    <col min="16125" max="16125" width="34.125" style="124" customWidth="1"/>
    <col min="16126" max="16126" width="16.25" style="124" customWidth="1"/>
    <col min="16127" max="16128" width="16.75" style="124"/>
    <col min="16129" max="16129" width="5.75" style="124" customWidth="1"/>
    <col min="16130" max="16130" width="5.875" style="124" customWidth="1"/>
    <col min="16131" max="16131" width="55.875" style="124" customWidth="1"/>
    <col min="16132" max="16132" width="32.25" style="124" customWidth="1"/>
    <col min="16133" max="16133" width="16.375" style="124" customWidth="1"/>
    <col min="16134" max="16378" width="10.375" style="124" customWidth="1"/>
    <col min="16379" max="16379" width="5.75" style="124" customWidth="1"/>
    <col min="16380" max="16380" width="5.875" style="124" customWidth="1"/>
    <col min="16381" max="16381" width="34.125" style="124" customWidth="1"/>
    <col min="16382" max="16382" width="16.25" style="124" customWidth="1"/>
    <col min="16383" max="16384" width="16.75" style="124"/>
  </cols>
  <sheetData>
    <row r="1" spans="1:6" ht="15" customHeight="1">
      <c r="A1" s="121"/>
      <c r="B1" s="121"/>
      <c r="C1" s="121"/>
      <c r="D1" s="122"/>
      <c r="E1" s="123" t="s">
        <v>116</v>
      </c>
    </row>
    <row r="2" spans="1:6" ht="15" customHeight="1">
      <c r="A2" s="121"/>
      <c r="B2" s="121"/>
      <c r="C2" s="121"/>
      <c r="D2" s="125"/>
      <c r="E2" s="123" t="s">
        <v>117</v>
      </c>
    </row>
    <row r="3" spans="1:6" ht="15" customHeight="1">
      <c r="A3" s="126"/>
      <c r="B3" s="126"/>
      <c r="C3" s="126"/>
      <c r="D3" s="125"/>
      <c r="E3" s="127" t="s">
        <v>118</v>
      </c>
    </row>
    <row r="4" spans="1:6" ht="3.75" customHeight="1">
      <c r="A4" s="126"/>
      <c r="B4" s="126"/>
      <c r="C4" s="126"/>
      <c r="D4" s="125"/>
      <c r="E4" s="125"/>
      <c r="F4" s="125"/>
    </row>
    <row r="5" spans="1:6" s="128" customFormat="1" ht="26.25" customHeight="1">
      <c r="A5" s="260" t="s">
        <v>119</v>
      </c>
      <c r="B5" s="260"/>
      <c r="C5" s="260"/>
      <c r="D5" s="260"/>
      <c r="E5" s="260"/>
      <c r="F5" s="260"/>
    </row>
    <row r="6" spans="1:6" s="130" customFormat="1" ht="12.75" customHeight="1">
      <c r="A6" s="261"/>
      <c r="B6" s="261"/>
      <c r="C6" s="261"/>
      <c r="D6" s="129"/>
      <c r="E6" s="129"/>
      <c r="F6" s="129" t="s">
        <v>34</v>
      </c>
    </row>
    <row r="7" spans="1:6" s="131" customFormat="1" ht="15.75" customHeight="1">
      <c r="A7" s="262" t="s">
        <v>120</v>
      </c>
      <c r="B7" s="262" t="s">
        <v>75</v>
      </c>
      <c r="C7" s="263" t="s">
        <v>121</v>
      </c>
      <c r="D7" s="262" t="s">
        <v>100</v>
      </c>
      <c r="E7" s="262" t="s">
        <v>122</v>
      </c>
      <c r="F7" s="262" t="s">
        <v>78</v>
      </c>
    </row>
    <row r="8" spans="1:6" s="132" customFormat="1" ht="9" customHeight="1">
      <c r="A8" s="262"/>
      <c r="B8" s="262"/>
      <c r="C8" s="263"/>
      <c r="D8" s="262"/>
      <c r="E8" s="262"/>
      <c r="F8" s="262"/>
    </row>
    <row r="9" spans="1:6" s="135" customFormat="1">
      <c r="A9" s="133">
        <v>1</v>
      </c>
      <c r="B9" s="133">
        <v>2</v>
      </c>
      <c r="C9" s="134">
        <v>3</v>
      </c>
      <c r="D9" s="133">
        <v>4</v>
      </c>
      <c r="E9" s="133">
        <v>5</v>
      </c>
      <c r="F9" s="133">
        <v>6</v>
      </c>
    </row>
    <row r="10" spans="1:6" s="135" customFormat="1" ht="8.25" customHeight="1">
      <c r="A10" s="136"/>
      <c r="B10" s="137"/>
      <c r="C10" s="137"/>
      <c r="D10" s="138"/>
      <c r="E10" s="138"/>
      <c r="F10" s="138"/>
    </row>
    <row r="11" spans="1:6" s="142" customFormat="1" ht="21" customHeight="1">
      <c r="A11" s="139">
        <v>1</v>
      </c>
      <c r="B11" s="139"/>
      <c r="C11" s="140" t="s">
        <v>123</v>
      </c>
      <c r="D11" s="141">
        <f>D13+D12</f>
        <v>1700479841.5999999</v>
      </c>
      <c r="E11" s="141">
        <f>E13+E12</f>
        <v>32676640.940000001</v>
      </c>
      <c r="F11" s="141">
        <f>F13+F12</f>
        <v>1733156482.54</v>
      </c>
    </row>
    <row r="12" spans="1:6" s="146" customFormat="1" ht="21" customHeight="1">
      <c r="A12" s="143" t="s">
        <v>124</v>
      </c>
      <c r="B12" s="143"/>
      <c r="C12" s="144" t="s">
        <v>125</v>
      </c>
      <c r="D12" s="145">
        <v>1210873142.5999999</v>
      </c>
      <c r="E12" s="145">
        <v>32676640.940000001</v>
      </c>
      <c r="F12" s="145">
        <f>D12+E12</f>
        <v>1243549783.54</v>
      </c>
    </row>
    <row r="13" spans="1:6" s="146" customFormat="1" ht="21" customHeight="1">
      <c r="A13" s="143" t="s">
        <v>126</v>
      </c>
      <c r="B13" s="143"/>
      <c r="C13" s="144" t="s">
        <v>127</v>
      </c>
      <c r="D13" s="145">
        <v>489606699</v>
      </c>
      <c r="E13" s="145">
        <v>0</v>
      </c>
      <c r="F13" s="145">
        <f>D13+E13</f>
        <v>489606699</v>
      </c>
    </row>
    <row r="14" spans="1:6" s="142" customFormat="1" ht="21" customHeight="1">
      <c r="A14" s="139">
        <v>2</v>
      </c>
      <c r="B14" s="139"/>
      <c r="C14" s="140" t="s">
        <v>128</v>
      </c>
      <c r="D14" s="141">
        <f>D15+D18+D21</f>
        <v>79090858.039999992</v>
      </c>
      <c r="E14" s="141">
        <f>E15+E18+E21</f>
        <v>-32676640.940000001</v>
      </c>
      <c r="F14" s="141">
        <f>F15+F18+F21</f>
        <v>46414217.099999994</v>
      </c>
    </row>
    <row r="15" spans="1:6" s="151" customFormat="1" ht="30.75" customHeight="1">
      <c r="A15" s="147" t="s">
        <v>129</v>
      </c>
      <c r="B15" s="148"/>
      <c r="C15" s="149" t="s">
        <v>130</v>
      </c>
      <c r="D15" s="150">
        <f>D16+D17</f>
        <v>2597900.06</v>
      </c>
      <c r="E15" s="150">
        <f>E16+E17</f>
        <v>0</v>
      </c>
      <c r="F15" s="150">
        <f>F16+F17</f>
        <v>2597900.06</v>
      </c>
    </row>
    <row r="16" spans="1:6" s="156" customFormat="1" ht="39" customHeight="1">
      <c r="A16" s="152" t="s">
        <v>131</v>
      </c>
      <c r="B16" s="153">
        <v>905</v>
      </c>
      <c r="C16" s="154" t="s">
        <v>132</v>
      </c>
      <c r="D16" s="155">
        <v>2519816.04</v>
      </c>
      <c r="E16" s="155">
        <v>0</v>
      </c>
      <c r="F16" s="155">
        <f>D16+E16</f>
        <v>2519816.04</v>
      </c>
    </row>
    <row r="17" spans="1:6" s="156" customFormat="1" ht="39" customHeight="1">
      <c r="A17" s="157" t="s">
        <v>133</v>
      </c>
      <c r="B17" s="153">
        <v>906</v>
      </c>
      <c r="C17" s="154" t="s">
        <v>134</v>
      </c>
      <c r="D17" s="155">
        <v>78084.02</v>
      </c>
      <c r="E17" s="155">
        <v>0</v>
      </c>
      <c r="F17" s="155">
        <f>D17+E17</f>
        <v>78084.02</v>
      </c>
    </row>
    <row r="18" spans="1:6" s="151" customFormat="1" ht="21.95" customHeight="1">
      <c r="A18" s="158" t="s">
        <v>135</v>
      </c>
      <c r="B18" s="159">
        <v>952</v>
      </c>
      <c r="C18" s="160" t="s">
        <v>136</v>
      </c>
      <c r="D18" s="150">
        <f>D19+D20</f>
        <v>0</v>
      </c>
      <c r="E18" s="150">
        <f>E19+E20</f>
        <v>0</v>
      </c>
      <c r="F18" s="150">
        <f>F19+F20</f>
        <v>0</v>
      </c>
    </row>
    <row r="19" spans="1:6" s="135" customFormat="1" ht="18.75" customHeight="1">
      <c r="A19" s="157" t="s">
        <v>137</v>
      </c>
      <c r="B19" s="133"/>
      <c r="C19" s="161" t="s">
        <v>138</v>
      </c>
      <c r="D19" s="155">
        <v>0</v>
      </c>
      <c r="E19" s="155">
        <v>0</v>
      </c>
      <c r="F19" s="155">
        <f>D19+E19</f>
        <v>0</v>
      </c>
    </row>
    <row r="20" spans="1:6" s="135" customFormat="1" ht="18.75" customHeight="1">
      <c r="A20" s="157" t="s">
        <v>139</v>
      </c>
      <c r="B20" s="133"/>
      <c r="C20" s="161" t="s">
        <v>140</v>
      </c>
      <c r="D20" s="155">
        <v>0</v>
      </c>
      <c r="E20" s="155">
        <v>0</v>
      </c>
      <c r="F20" s="155">
        <f>D20+E20</f>
        <v>0</v>
      </c>
    </row>
    <row r="21" spans="1:6" s="151" customFormat="1" ht="27.75" customHeight="1">
      <c r="A21" s="158" t="s">
        <v>141</v>
      </c>
      <c r="B21" s="159">
        <v>950</v>
      </c>
      <c r="C21" s="160" t="s">
        <v>142</v>
      </c>
      <c r="D21" s="150">
        <f>D22+D23</f>
        <v>76492957.979999989</v>
      </c>
      <c r="E21" s="150">
        <f>E22+E23</f>
        <v>-32676640.940000001</v>
      </c>
      <c r="F21" s="150">
        <f>F22+F23</f>
        <v>43816317.039999992</v>
      </c>
    </row>
    <row r="22" spans="1:6" s="156" customFormat="1" ht="19.5" customHeight="1">
      <c r="A22" s="157" t="s">
        <v>143</v>
      </c>
      <c r="B22" s="133"/>
      <c r="C22" s="161" t="s">
        <v>144</v>
      </c>
      <c r="D22" s="155">
        <v>17580952</v>
      </c>
      <c r="E22" s="155">
        <v>0</v>
      </c>
      <c r="F22" s="155">
        <f>D22+E22</f>
        <v>17580952</v>
      </c>
    </row>
    <row r="23" spans="1:6" s="156" customFormat="1" ht="19.5" customHeight="1">
      <c r="A23" s="157" t="s">
        <v>145</v>
      </c>
      <c r="B23" s="133"/>
      <c r="C23" s="161" t="s">
        <v>146</v>
      </c>
      <c r="D23" s="155">
        <v>58912005.979999997</v>
      </c>
      <c r="E23" s="155">
        <v>-32676640.940000001</v>
      </c>
      <c r="F23" s="155">
        <f>D23+E23</f>
        <v>26235365.039999995</v>
      </c>
    </row>
    <row r="24" spans="1:6" s="164" customFormat="1" ht="21.95" customHeight="1">
      <c r="A24" s="162">
        <v>3</v>
      </c>
      <c r="B24" s="162"/>
      <c r="C24" s="163" t="s">
        <v>147</v>
      </c>
      <c r="D24" s="141">
        <f>D11+D14</f>
        <v>1779570699.6399999</v>
      </c>
      <c r="E24" s="141">
        <f>E11+E14</f>
        <v>0</v>
      </c>
      <c r="F24" s="141">
        <f>F11+F14</f>
        <v>1779570699.6399999</v>
      </c>
    </row>
    <row r="25" spans="1:6" ht="4.5" customHeight="1">
      <c r="A25" s="165"/>
      <c r="B25" s="166"/>
      <c r="C25" s="167"/>
      <c r="D25" s="168"/>
      <c r="E25" s="168"/>
      <c r="F25" s="168"/>
    </row>
    <row r="26" spans="1:6" s="169" customFormat="1" ht="21.95" customHeight="1">
      <c r="A26" s="139">
        <v>4</v>
      </c>
      <c r="B26" s="139"/>
      <c r="C26" s="140" t="s">
        <v>148</v>
      </c>
      <c r="D26" s="141">
        <f>D27+D30</f>
        <v>1761989747.6399999</v>
      </c>
      <c r="E26" s="141">
        <f>E27+E30</f>
        <v>0</v>
      </c>
      <c r="F26" s="141">
        <f>F27+F30</f>
        <v>1761989747.6399999</v>
      </c>
    </row>
    <row r="27" spans="1:6" s="146" customFormat="1" ht="21.95" customHeight="1">
      <c r="A27" s="143" t="s">
        <v>149</v>
      </c>
      <c r="B27" s="143"/>
      <c r="C27" s="144" t="s">
        <v>150</v>
      </c>
      <c r="D27" s="145">
        <f>D28+D29</f>
        <v>976008340.63999999</v>
      </c>
      <c r="E27" s="145">
        <f>E28+E29</f>
        <v>0</v>
      </c>
      <c r="F27" s="145">
        <f>F28+F29</f>
        <v>976008340.63999999</v>
      </c>
    </row>
    <row r="28" spans="1:6" s="173" customFormat="1" ht="19.5" customHeight="1">
      <c r="A28" s="170" t="s">
        <v>151</v>
      </c>
      <c r="B28" s="170"/>
      <c r="C28" s="171" t="s">
        <v>152</v>
      </c>
      <c r="D28" s="172">
        <v>939562445.63999999</v>
      </c>
      <c r="E28" s="172">
        <v>0</v>
      </c>
      <c r="F28" s="172">
        <f>D28+E28</f>
        <v>939562445.63999999</v>
      </c>
    </row>
    <row r="29" spans="1:6" s="173" customFormat="1" ht="19.5" customHeight="1">
      <c r="A29" s="170" t="s">
        <v>153</v>
      </c>
      <c r="B29" s="170"/>
      <c r="C29" s="171" t="s">
        <v>154</v>
      </c>
      <c r="D29" s="172">
        <v>36445895</v>
      </c>
      <c r="E29" s="172">
        <v>0</v>
      </c>
      <c r="F29" s="172">
        <f>D29+E29</f>
        <v>36445895</v>
      </c>
    </row>
    <row r="30" spans="1:6" s="146" customFormat="1" ht="21.95" customHeight="1">
      <c r="A30" s="143" t="s">
        <v>155</v>
      </c>
      <c r="B30" s="143"/>
      <c r="C30" s="144" t="s">
        <v>156</v>
      </c>
      <c r="D30" s="145">
        <v>785981407</v>
      </c>
      <c r="E30" s="145">
        <v>0</v>
      </c>
      <c r="F30" s="145">
        <f>D30+E30</f>
        <v>785981407</v>
      </c>
    </row>
    <row r="31" spans="1:6" s="142" customFormat="1" ht="21.95" customHeight="1">
      <c r="A31" s="139">
        <v>5</v>
      </c>
      <c r="B31" s="139"/>
      <c r="C31" s="140" t="s">
        <v>157</v>
      </c>
      <c r="D31" s="141">
        <f>D32</f>
        <v>17580952</v>
      </c>
      <c r="E31" s="141">
        <f>E32</f>
        <v>0</v>
      </c>
      <c r="F31" s="141">
        <f>F32</f>
        <v>17580952</v>
      </c>
    </row>
    <row r="32" spans="1:6" ht="21.95" customHeight="1">
      <c r="A32" s="159" t="s">
        <v>158</v>
      </c>
      <c r="B32" s="159">
        <v>992</v>
      </c>
      <c r="C32" s="160" t="s">
        <v>159</v>
      </c>
      <c r="D32" s="150">
        <v>17580952</v>
      </c>
      <c r="E32" s="150">
        <v>0</v>
      </c>
      <c r="F32" s="150">
        <f>D32+E32</f>
        <v>17580952</v>
      </c>
    </row>
    <row r="33" spans="1:6" s="164" customFormat="1" ht="21.95" customHeight="1">
      <c r="A33" s="162">
        <v>6</v>
      </c>
      <c r="B33" s="162"/>
      <c r="C33" s="163" t="s">
        <v>160</v>
      </c>
      <c r="D33" s="141">
        <f>D26+D31</f>
        <v>1779570699.6399999</v>
      </c>
      <c r="E33" s="141">
        <f>E26+E31</f>
        <v>0</v>
      </c>
      <c r="F33" s="141">
        <f>F26+F31</f>
        <v>1779570699.6399999</v>
      </c>
    </row>
    <row r="34" spans="1:6" s="164" customFormat="1" ht="6.75" customHeight="1">
      <c r="A34" s="174"/>
      <c r="B34" s="175"/>
      <c r="C34" s="176"/>
      <c r="D34" s="177"/>
      <c r="E34" s="177"/>
      <c r="F34" s="177"/>
    </row>
    <row r="35" spans="1:6" s="142" customFormat="1" ht="21.95" customHeight="1">
      <c r="A35" s="139">
        <v>7</v>
      </c>
      <c r="B35" s="139"/>
      <c r="C35" s="140" t="s">
        <v>161</v>
      </c>
      <c r="D35" s="141">
        <f>D24-D33</f>
        <v>0</v>
      </c>
      <c r="E35" s="141">
        <f>E24-E33</f>
        <v>0</v>
      </c>
      <c r="F35" s="141">
        <f>F24-F33</f>
        <v>0</v>
      </c>
    </row>
    <row r="36" spans="1:6" s="142" customFormat="1" ht="6" customHeight="1">
      <c r="A36" s="178"/>
      <c r="B36" s="179"/>
      <c r="C36" s="180"/>
      <c r="D36" s="168"/>
      <c r="E36" s="168"/>
      <c r="F36" s="168"/>
    </row>
    <row r="37" spans="1:6" s="142" customFormat="1" ht="21.95" customHeight="1">
      <c r="A37" s="139">
        <v>8</v>
      </c>
      <c r="B37" s="139"/>
      <c r="C37" s="140" t="s">
        <v>162</v>
      </c>
      <c r="D37" s="141">
        <f>D11-D26</f>
        <v>-61509906.039999962</v>
      </c>
      <c r="E37" s="141">
        <f>E11-E26</f>
        <v>32676640.940000001</v>
      </c>
      <c r="F37" s="141">
        <f>F11-F26</f>
        <v>-28833265.099999905</v>
      </c>
    </row>
    <row r="38" spans="1:6" s="142" customFormat="1" ht="6.75" customHeight="1">
      <c r="A38" s="178"/>
      <c r="B38" s="179"/>
      <c r="C38" s="180"/>
      <c r="D38" s="168"/>
      <c r="E38" s="168"/>
      <c r="F38" s="168"/>
    </row>
    <row r="39" spans="1:6" s="142" customFormat="1" ht="21.95" customHeight="1">
      <c r="A39" s="181">
        <v>9</v>
      </c>
      <c r="B39" s="181"/>
      <c r="C39" s="182" t="s">
        <v>163</v>
      </c>
      <c r="D39" s="183">
        <f>D40+D43+D44</f>
        <v>61509906.039999999</v>
      </c>
      <c r="E39" s="183">
        <f>E40+E43+E44</f>
        <v>-32676640.940000001</v>
      </c>
      <c r="F39" s="183">
        <f>F40+F43+F44</f>
        <v>28833265.099999994</v>
      </c>
    </row>
    <row r="40" spans="1:6" s="185" customFormat="1" ht="29.25" customHeight="1">
      <c r="A40" s="158" t="s">
        <v>164</v>
      </c>
      <c r="B40" s="159"/>
      <c r="C40" s="149" t="s">
        <v>130</v>
      </c>
      <c r="D40" s="184">
        <f>D41+D42</f>
        <v>2597900.06</v>
      </c>
      <c r="E40" s="184">
        <f>E41+E42</f>
        <v>0</v>
      </c>
      <c r="F40" s="184">
        <f>F41+F42</f>
        <v>2597900.06</v>
      </c>
    </row>
    <row r="41" spans="1:6" s="187" customFormat="1" ht="41.25" customHeight="1">
      <c r="A41" s="157" t="s">
        <v>165</v>
      </c>
      <c r="B41" s="133"/>
      <c r="C41" s="154" t="s">
        <v>132</v>
      </c>
      <c r="D41" s="186">
        <f t="shared" ref="D41:F42" si="0">D16</f>
        <v>2519816.04</v>
      </c>
      <c r="E41" s="186">
        <f t="shared" si="0"/>
        <v>0</v>
      </c>
      <c r="F41" s="186">
        <f t="shared" si="0"/>
        <v>2519816.04</v>
      </c>
    </row>
    <row r="42" spans="1:6" s="187" customFormat="1" ht="41.25" customHeight="1">
      <c r="A42" s="157" t="s">
        <v>166</v>
      </c>
      <c r="B42" s="133"/>
      <c r="C42" s="161" t="s">
        <v>167</v>
      </c>
      <c r="D42" s="186">
        <f t="shared" si="0"/>
        <v>78084.02</v>
      </c>
      <c r="E42" s="186">
        <f t="shared" si="0"/>
        <v>0</v>
      </c>
      <c r="F42" s="186">
        <f t="shared" si="0"/>
        <v>78084.02</v>
      </c>
    </row>
    <row r="43" spans="1:6" ht="17.25" customHeight="1">
      <c r="A43" s="158" t="s">
        <v>168</v>
      </c>
      <c r="B43" s="159"/>
      <c r="C43" s="160" t="s">
        <v>169</v>
      </c>
      <c r="D43" s="150">
        <f>D20</f>
        <v>0</v>
      </c>
      <c r="E43" s="150">
        <f>E20</f>
        <v>0</v>
      </c>
      <c r="F43" s="150">
        <f>F20</f>
        <v>0</v>
      </c>
    </row>
    <row r="44" spans="1:6" ht="30" customHeight="1">
      <c r="A44" s="188" t="s">
        <v>170</v>
      </c>
      <c r="B44" s="189"/>
      <c r="C44" s="160" t="s">
        <v>142</v>
      </c>
      <c r="D44" s="150">
        <f>D23</f>
        <v>58912005.979999997</v>
      </c>
      <c r="E44" s="150">
        <f>E23</f>
        <v>-32676640.940000001</v>
      </c>
      <c r="F44" s="150">
        <f>F23</f>
        <v>26235365.039999995</v>
      </c>
    </row>
    <row r="45" spans="1:6" ht="21.95" hidden="1" customHeight="1">
      <c r="A45" s="188" t="s">
        <v>171</v>
      </c>
      <c r="B45" s="189"/>
      <c r="C45" s="190"/>
      <c r="D45" s="168">
        <v>0</v>
      </c>
      <c r="E45" s="168">
        <v>0</v>
      </c>
      <c r="F45" s="168">
        <f>D45+E45</f>
        <v>0</v>
      </c>
    </row>
    <row r="46" spans="1:6" ht="5.25" customHeight="1">
      <c r="A46" s="191"/>
      <c r="B46" s="192"/>
      <c r="C46" s="193"/>
      <c r="D46" s="194"/>
      <c r="E46" s="194"/>
      <c r="F46" s="194"/>
    </row>
    <row r="47" spans="1:6" s="164" customFormat="1" ht="14.25" customHeight="1">
      <c r="A47" s="264" t="s">
        <v>172</v>
      </c>
      <c r="B47" s="264"/>
      <c r="C47" s="264"/>
      <c r="D47" s="195"/>
      <c r="E47" s="195"/>
      <c r="F47" s="195"/>
    </row>
    <row r="48" spans="1:6" ht="15" customHeight="1">
      <c r="A48" s="259" t="s">
        <v>173</v>
      </c>
      <c r="B48" s="259"/>
      <c r="C48" s="259"/>
      <c r="D48" s="196">
        <f>D12</f>
        <v>1210873142.5999999</v>
      </c>
      <c r="E48" s="196">
        <f>E12</f>
        <v>32676640.940000001</v>
      </c>
      <c r="F48" s="196">
        <f>F12</f>
        <v>1243549783.54</v>
      </c>
    </row>
    <row r="49" spans="1:6" ht="15" customHeight="1">
      <c r="A49" s="259" t="s">
        <v>174</v>
      </c>
      <c r="B49" s="259"/>
      <c r="C49" s="259"/>
      <c r="D49" s="196">
        <f>D27</f>
        <v>976008340.63999999</v>
      </c>
      <c r="E49" s="196">
        <f>E27</f>
        <v>0</v>
      </c>
      <c r="F49" s="196">
        <f>F27</f>
        <v>976008340.63999999</v>
      </c>
    </row>
    <row r="50" spans="1:6" s="164" customFormat="1" ht="16.5" customHeight="1">
      <c r="A50" s="265" t="s">
        <v>175</v>
      </c>
      <c r="B50" s="265"/>
      <c r="C50" s="265"/>
      <c r="D50" s="195">
        <f>D48-D49</f>
        <v>234864801.95999992</v>
      </c>
      <c r="E50" s="195">
        <f>E48-E49</f>
        <v>32676640.940000001</v>
      </c>
      <c r="F50" s="195">
        <f>F48-F49</f>
        <v>267541442.89999998</v>
      </c>
    </row>
    <row r="51" spans="1:6" s="131" customFormat="1" ht="6" customHeight="1">
      <c r="A51" s="197"/>
      <c r="B51" s="198"/>
      <c r="C51" s="199"/>
      <c r="D51" s="200"/>
      <c r="E51" s="200"/>
      <c r="F51" s="200"/>
    </row>
    <row r="52" spans="1:6" s="131" customFormat="1" ht="12" customHeight="1">
      <c r="A52" s="266" t="s">
        <v>176</v>
      </c>
      <c r="B52" s="266"/>
      <c r="C52" s="266"/>
      <c r="D52" s="201">
        <f>D11</f>
        <v>1700479841.5999999</v>
      </c>
      <c r="E52" s="201">
        <f>E11</f>
        <v>32676640.940000001</v>
      </c>
      <c r="F52" s="201">
        <f>F11</f>
        <v>1733156482.54</v>
      </c>
    </row>
    <row r="53" spans="1:6" ht="15" customHeight="1">
      <c r="A53" s="259" t="s">
        <v>177</v>
      </c>
      <c r="B53" s="259"/>
      <c r="C53" s="259"/>
      <c r="D53" s="196">
        <f>D28</f>
        <v>939562445.63999999</v>
      </c>
      <c r="E53" s="196">
        <f>E28</f>
        <v>0</v>
      </c>
      <c r="F53" s="196">
        <f>F28</f>
        <v>939562445.63999999</v>
      </c>
    </row>
    <row r="54" spans="1:6" ht="15" customHeight="1">
      <c r="A54" s="259" t="s">
        <v>178</v>
      </c>
      <c r="B54" s="259"/>
      <c r="C54" s="259"/>
      <c r="D54" s="196">
        <f>D21+D15</f>
        <v>79090858.039999992</v>
      </c>
      <c r="E54" s="196">
        <f>E21+E15</f>
        <v>-32676640.940000001</v>
      </c>
      <c r="F54" s="196">
        <f>F21+F15</f>
        <v>46414217.099999994</v>
      </c>
    </row>
    <row r="55" spans="1:6" ht="15.75" customHeight="1">
      <c r="A55" s="266" t="s">
        <v>179</v>
      </c>
      <c r="B55" s="266"/>
      <c r="C55" s="266"/>
      <c r="D55" s="196">
        <f>D52-D53+D54</f>
        <v>840008253.99999988</v>
      </c>
      <c r="E55" s="196">
        <f>E52-E53+E54</f>
        <v>0</v>
      </c>
      <c r="F55" s="196">
        <f>F52-F53+F54</f>
        <v>840008254</v>
      </c>
    </row>
    <row r="56" spans="1:6" ht="25.5" customHeight="1">
      <c r="A56" s="259" t="s">
        <v>180</v>
      </c>
      <c r="B56" s="259"/>
      <c r="C56" s="259"/>
      <c r="D56" s="196">
        <f>D29+D32</f>
        <v>54026847</v>
      </c>
      <c r="E56" s="196">
        <f>E29+E32</f>
        <v>0</v>
      </c>
      <c r="F56" s="196">
        <f>F29+F32</f>
        <v>54026847</v>
      </c>
    </row>
    <row r="57" spans="1:6" ht="15" customHeight="1">
      <c r="A57" s="266" t="s">
        <v>181</v>
      </c>
      <c r="B57" s="266"/>
      <c r="C57" s="266"/>
      <c r="D57" s="196">
        <f>D55-D56</f>
        <v>785981406.99999988</v>
      </c>
      <c r="E57" s="196">
        <f>E55-E56</f>
        <v>0</v>
      </c>
      <c r="F57" s="196">
        <f>F55-F56</f>
        <v>785981407</v>
      </c>
    </row>
    <row r="58" spans="1:6" ht="15" customHeight="1">
      <c r="A58" s="259" t="s">
        <v>182</v>
      </c>
      <c r="B58" s="259"/>
      <c r="C58" s="259"/>
      <c r="D58" s="196">
        <f>D30</f>
        <v>785981407</v>
      </c>
      <c r="E58" s="196">
        <f>E30</f>
        <v>0</v>
      </c>
      <c r="F58" s="196">
        <f>F30</f>
        <v>785981407</v>
      </c>
    </row>
    <row r="59" spans="1:6" ht="15" customHeight="1">
      <c r="A59" s="266" t="s">
        <v>183</v>
      </c>
      <c r="B59" s="266"/>
      <c r="C59" s="266"/>
      <c r="D59" s="196">
        <f>D57-D58</f>
        <v>0</v>
      </c>
      <c r="E59" s="196">
        <f>E57-E58</f>
        <v>0</v>
      </c>
      <c r="F59" s="196">
        <f>F57-F58</f>
        <v>0</v>
      </c>
    </row>
    <row r="60" spans="1:6" ht="15" customHeight="1">
      <c r="A60" s="259" t="s">
        <v>184</v>
      </c>
      <c r="B60" s="259"/>
      <c r="C60" s="259"/>
      <c r="D60" s="196">
        <f>D18</f>
        <v>0</v>
      </c>
      <c r="E60" s="196">
        <f>E18</f>
        <v>0</v>
      </c>
      <c r="F60" s="196">
        <f>F18</f>
        <v>0</v>
      </c>
    </row>
    <row r="61" spans="1:6" ht="15" hidden="1" customHeight="1">
      <c r="A61" s="259" t="s">
        <v>185</v>
      </c>
      <c r="B61" s="259"/>
      <c r="C61" s="259"/>
      <c r="D61" s="196">
        <v>0</v>
      </c>
      <c r="E61" s="196">
        <v>0</v>
      </c>
      <c r="F61" s="196">
        <v>0</v>
      </c>
    </row>
    <row r="62" spans="1:6" ht="15" hidden="1" customHeight="1">
      <c r="A62" s="259" t="s">
        <v>186</v>
      </c>
      <c r="B62" s="259"/>
      <c r="C62" s="259"/>
      <c r="D62" s="196">
        <v>0</v>
      </c>
      <c r="E62" s="196">
        <v>0</v>
      </c>
      <c r="F62" s="196">
        <v>0</v>
      </c>
    </row>
    <row r="63" spans="1:6" ht="14.25" customHeight="1">
      <c r="A63" s="267" t="s">
        <v>187</v>
      </c>
      <c r="B63" s="267"/>
      <c r="C63" s="267"/>
      <c r="D63" s="202">
        <f>D59+D60-D61+D62</f>
        <v>0</v>
      </c>
      <c r="E63" s="202">
        <f>E59+E60-E61+E62</f>
        <v>0</v>
      </c>
      <c r="F63" s="202">
        <f>F59+F60-F61+F62</f>
        <v>0</v>
      </c>
    </row>
    <row r="64" spans="1:6" ht="6.75" hidden="1" customHeight="1" thickBot="1">
      <c r="A64" s="203"/>
      <c r="B64" s="204"/>
      <c r="C64" s="205"/>
      <c r="D64" s="206"/>
      <c r="E64" s="206"/>
      <c r="F64" s="206"/>
    </row>
  </sheetData>
  <sheetProtection password="C25B" sheet="1" objects="1" scenarios="1"/>
  <mergeCells count="24">
    <mergeCell ref="A60:C60"/>
    <mergeCell ref="A61:C61"/>
    <mergeCell ref="A62:C62"/>
    <mergeCell ref="A63:C63"/>
    <mergeCell ref="A54:C54"/>
    <mergeCell ref="A55:C55"/>
    <mergeCell ref="A56:C56"/>
    <mergeCell ref="A57:C57"/>
    <mergeCell ref="A58:C58"/>
    <mergeCell ref="A59:C59"/>
    <mergeCell ref="A53:C53"/>
    <mergeCell ref="A5:F5"/>
    <mergeCell ref="A6:C6"/>
    <mergeCell ref="A7:A8"/>
    <mergeCell ref="B7:B8"/>
    <mergeCell ref="C7:C8"/>
    <mergeCell ref="D7:D8"/>
    <mergeCell ref="E7:E8"/>
    <mergeCell ref="F7:F8"/>
    <mergeCell ref="A47:C47"/>
    <mergeCell ref="A48:C48"/>
    <mergeCell ref="A49:C49"/>
    <mergeCell ref="A50:C50"/>
    <mergeCell ref="A52:C52"/>
  </mergeCells>
  <printOptions horizontalCentered="1"/>
  <pageMargins left="0.51181102362204722" right="0.51181102362204722" top="0.98425196850393704" bottom="0.74803149606299213" header="0.31496062992125984" footer="0.31496062992125984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zał.1</vt:lpstr>
      <vt:lpstr>zał.2</vt:lpstr>
      <vt:lpstr>zał.3</vt:lpstr>
      <vt:lpstr>zał.1!Obszar_wydruku</vt:lpstr>
      <vt:lpstr>zał.2!Obszar_wydruku</vt:lpstr>
      <vt:lpstr>zał.3!Obszar_wydruku</vt:lpstr>
      <vt:lpstr>zał.1!Tytuły_wydruku</vt:lpstr>
      <vt:lpstr>zał.2!Tytuły_wydruku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b.bulak</dc:creator>
  <cp:lastModifiedBy>Anna Sobierajska</cp:lastModifiedBy>
  <cp:lastPrinted>2022-10-12T11:37:10Z</cp:lastPrinted>
  <dcterms:created xsi:type="dcterms:W3CDTF">2010-11-02T12:16:55Z</dcterms:created>
  <dcterms:modified xsi:type="dcterms:W3CDTF">2022-10-17T10:39:22Z</dcterms:modified>
</cp:coreProperties>
</file>