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ojekt uchwały Sejmiku (budżet) z dnia 27.05.2022 r\"/>
    </mc:Choice>
  </mc:AlternateContent>
  <bookViews>
    <workbookView xWindow="0" yWindow="60" windowWidth="15480" windowHeight="11640" activeTab="2"/>
  </bookViews>
  <sheets>
    <sheet name="zał.1" sheetId="45" r:id="rId1"/>
    <sheet name="zał.2" sheetId="44" r:id="rId2"/>
    <sheet name="zał.3" sheetId="46" r:id="rId3"/>
  </sheets>
  <definedNames>
    <definedName name="_xlnm.Print_Titles" localSheetId="1">zał.2!$7:$9</definedName>
    <definedName name="_xlnm.Print_Titles" localSheetId="2">zał.3!$6:$9</definedName>
  </definedNames>
  <calcPr calcId="152511"/>
</workbook>
</file>

<file path=xl/calcChain.xml><?xml version="1.0" encoding="utf-8"?>
<calcChain xmlns="http://schemas.openxmlformats.org/spreadsheetml/2006/main">
  <c r="N723" i="46" l="1"/>
  <c r="M723" i="46"/>
  <c r="L723" i="46"/>
  <c r="K723" i="46"/>
  <c r="I723" i="46" s="1"/>
  <c r="H723" i="46" s="1"/>
  <c r="J723" i="46"/>
  <c r="L722" i="46"/>
  <c r="H722" i="46" s="1"/>
  <c r="I722" i="46"/>
  <c r="L721" i="46"/>
  <c r="I721" i="46"/>
  <c r="N720" i="46"/>
  <c r="M720" i="46"/>
  <c r="L720" i="46"/>
  <c r="H720" i="46" s="1"/>
  <c r="K720" i="46"/>
  <c r="J720" i="46"/>
  <c r="I720" i="46" s="1"/>
  <c r="L719" i="46"/>
  <c r="I719" i="46"/>
  <c r="H719" i="46" s="1"/>
  <c r="L718" i="46"/>
  <c r="I718" i="46"/>
  <c r="H718" i="46"/>
  <c r="N717" i="46"/>
  <c r="M717" i="46"/>
  <c r="L717" i="46" s="1"/>
  <c r="K717" i="46"/>
  <c r="J717" i="46"/>
  <c r="I717" i="46" s="1"/>
  <c r="H717" i="46" s="1"/>
  <c r="L716" i="46"/>
  <c r="I716" i="46"/>
  <c r="H716" i="46"/>
  <c r="L715" i="46"/>
  <c r="I715" i="46"/>
  <c r="H715" i="46"/>
  <c r="N714" i="46"/>
  <c r="L714" i="46" s="1"/>
  <c r="M714" i="46"/>
  <c r="K714" i="46"/>
  <c r="J714" i="46"/>
  <c r="L713" i="46"/>
  <c r="I713" i="46"/>
  <c r="L712" i="46"/>
  <c r="H712" i="46" s="1"/>
  <c r="I712" i="46"/>
  <c r="N711" i="46"/>
  <c r="M711" i="46"/>
  <c r="L711" i="46" s="1"/>
  <c r="K711" i="46"/>
  <c r="I711" i="46" s="1"/>
  <c r="J711" i="46"/>
  <c r="L710" i="46"/>
  <c r="H710" i="46" s="1"/>
  <c r="I710" i="46"/>
  <c r="L709" i="46"/>
  <c r="I709" i="46"/>
  <c r="H709" i="46" s="1"/>
  <c r="N708" i="46"/>
  <c r="M708" i="46"/>
  <c r="K708" i="46"/>
  <c r="J708" i="46"/>
  <c r="I708" i="46"/>
  <c r="L707" i="46"/>
  <c r="I707" i="46"/>
  <c r="H707" i="46"/>
  <c r="L706" i="46"/>
  <c r="I706" i="46"/>
  <c r="H706" i="46"/>
  <c r="N705" i="46"/>
  <c r="M705" i="46"/>
  <c r="K705" i="46"/>
  <c r="J705" i="46"/>
  <c r="I705" i="46"/>
  <c r="L704" i="46"/>
  <c r="I704" i="46"/>
  <c r="H704" i="46" s="1"/>
  <c r="L703" i="46"/>
  <c r="I703" i="46"/>
  <c r="H703" i="46"/>
  <c r="N702" i="46"/>
  <c r="L702" i="46" s="1"/>
  <c r="M702" i="46"/>
  <c r="K702" i="46"/>
  <c r="J702" i="46"/>
  <c r="I702" i="46" s="1"/>
  <c r="H702" i="46" s="1"/>
  <c r="L701" i="46"/>
  <c r="I701" i="46"/>
  <c r="H701" i="46" s="1"/>
  <c r="L700" i="46"/>
  <c r="I700" i="46"/>
  <c r="N699" i="46"/>
  <c r="M699" i="46"/>
  <c r="L699" i="46"/>
  <c r="K699" i="46"/>
  <c r="J699" i="46"/>
  <c r="I699" i="46"/>
  <c r="H699" i="46"/>
  <c r="L698" i="46"/>
  <c r="I698" i="46"/>
  <c r="H698" i="46"/>
  <c r="L697" i="46"/>
  <c r="I697" i="46"/>
  <c r="N696" i="46"/>
  <c r="M696" i="46"/>
  <c r="L696" i="46"/>
  <c r="K696" i="46"/>
  <c r="J696" i="46"/>
  <c r="I696" i="46"/>
  <c r="H696" i="46"/>
  <c r="L695" i="46"/>
  <c r="I695" i="46"/>
  <c r="H695" i="46"/>
  <c r="L694" i="46"/>
  <c r="H694" i="46" s="1"/>
  <c r="I694" i="46"/>
  <c r="N693" i="46"/>
  <c r="M693" i="46"/>
  <c r="L693" i="46" s="1"/>
  <c r="K693" i="46"/>
  <c r="J693" i="46"/>
  <c r="I693" i="46"/>
  <c r="L692" i="46"/>
  <c r="H692" i="46" s="1"/>
  <c r="I692" i="46"/>
  <c r="L691" i="46"/>
  <c r="I691" i="46"/>
  <c r="H691" i="46" s="1"/>
  <c r="N690" i="46"/>
  <c r="M690" i="46"/>
  <c r="L690" i="46"/>
  <c r="H690" i="46" s="1"/>
  <c r="K690" i="46"/>
  <c r="J690" i="46"/>
  <c r="I690" i="46" s="1"/>
  <c r="L689" i="46"/>
  <c r="I689" i="46"/>
  <c r="L688" i="46"/>
  <c r="I688" i="46"/>
  <c r="H688" i="46"/>
  <c r="N687" i="46"/>
  <c r="M687" i="46"/>
  <c r="L687" i="46"/>
  <c r="K687" i="46"/>
  <c r="I687" i="46" s="1"/>
  <c r="J687" i="46"/>
  <c r="H687" i="46"/>
  <c r="L686" i="46"/>
  <c r="H686" i="46" s="1"/>
  <c r="I686" i="46"/>
  <c r="L685" i="46"/>
  <c r="I685" i="46"/>
  <c r="H685" i="46" s="1"/>
  <c r="N684" i="46"/>
  <c r="M684" i="46"/>
  <c r="L684" i="46"/>
  <c r="K684" i="46"/>
  <c r="J684" i="46"/>
  <c r="I684" i="46"/>
  <c r="H684" i="46"/>
  <c r="L683" i="46"/>
  <c r="I683" i="46"/>
  <c r="H683" i="46"/>
  <c r="L682" i="46"/>
  <c r="H682" i="46" s="1"/>
  <c r="I682" i="46"/>
  <c r="N681" i="46"/>
  <c r="M681" i="46"/>
  <c r="K681" i="46"/>
  <c r="I681" i="46" s="1"/>
  <c r="J681" i="46"/>
  <c r="L680" i="46"/>
  <c r="I680" i="46"/>
  <c r="H680" i="46" s="1"/>
  <c r="L679" i="46"/>
  <c r="I679" i="46"/>
  <c r="H679" i="46" s="1"/>
  <c r="N678" i="46"/>
  <c r="M678" i="46"/>
  <c r="L678" i="46"/>
  <c r="K678" i="46"/>
  <c r="J678" i="46"/>
  <c r="L677" i="46"/>
  <c r="I677" i="46"/>
  <c r="L676" i="46"/>
  <c r="I676" i="46"/>
  <c r="H676" i="46"/>
  <c r="N675" i="46"/>
  <c r="M675" i="46"/>
  <c r="L675" i="46"/>
  <c r="K675" i="46"/>
  <c r="I675" i="46" s="1"/>
  <c r="H675" i="46" s="1"/>
  <c r="J675" i="46"/>
  <c r="L674" i="46"/>
  <c r="H674" i="46" s="1"/>
  <c r="I674" i="46"/>
  <c r="L673" i="46"/>
  <c r="I673" i="46"/>
  <c r="H673" i="46" s="1"/>
  <c r="N672" i="46"/>
  <c r="L672" i="46" s="1"/>
  <c r="M672" i="46"/>
  <c r="K672" i="46"/>
  <c r="J672" i="46"/>
  <c r="I672" i="46" s="1"/>
  <c r="H672" i="46"/>
  <c r="L671" i="46"/>
  <c r="I671" i="46"/>
  <c r="H671" i="46" s="1"/>
  <c r="L670" i="46"/>
  <c r="H670" i="46" s="1"/>
  <c r="I670" i="46"/>
  <c r="N669" i="46"/>
  <c r="M669" i="46"/>
  <c r="L669" i="46" s="1"/>
  <c r="K669" i="46"/>
  <c r="J669" i="46"/>
  <c r="L668" i="46"/>
  <c r="H668" i="46" s="1"/>
  <c r="I668" i="46"/>
  <c r="L667" i="46"/>
  <c r="I667" i="46"/>
  <c r="H667" i="46" s="1"/>
  <c r="N666" i="46"/>
  <c r="M666" i="46"/>
  <c r="L666" i="46"/>
  <c r="K666" i="46"/>
  <c r="J666" i="46"/>
  <c r="I666" i="46" s="1"/>
  <c r="L665" i="46"/>
  <c r="I665" i="46"/>
  <c r="H665" i="46" s="1"/>
  <c r="L664" i="46"/>
  <c r="H664" i="46" s="1"/>
  <c r="I664" i="46"/>
  <c r="N663" i="46"/>
  <c r="M663" i="46"/>
  <c r="L663" i="46" s="1"/>
  <c r="K663" i="46"/>
  <c r="J663" i="46"/>
  <c r="I663" i="46"/>
  <c r="L662" i="46"/>
  <c r="H662" i="46" s="1"/>
  <c r="I662" i="46"/>
  <c r="L661" i="46"/>
  <c r="I661" i="46"/>
  <c r="H661" i="46" s="1"/>
  <c r="N660" i="46"/>
  <c r="M660" i="46"/>
  <c r="K660" i="46"/>
  <c r="J660" i="46"/>
  <c r="I660" i="46"/>
  <c r="L659" i="46"/>
  <c r="I659" i="46"/>
  <c r="H659" i="46"/>
  <c r="L658" i="46"/>
  <c r="I658" i="46"/>
  <c r="H658" i="46"/>
  <c r="N657" i="46"/>
  <c r="M657" i="46"/>
  <c r="K657" i="46"/>
  <c r="J657" i="46"/>
  <c r="I657" i="46"/>
  <c r="L656" i="46"/>
  <c r="I656" i="46"/>
  <c r="H656" i="46"/>
  <c r="L655" i="46"/>
  <c r="I655" i="46"/>
  <c r="H655" i="46"/>
  <c r="N654" i="46"/>
  <c r="L654" i="46" s="1"/>
  <c r="M654" i="46"/>
  <c r="K654" i="46"/>
  <c r="J654" i="46"/>
  <c r="L653" i="46"/>
  <c r="I653" i="46"/>
  <c r="H653" i="46" s="1"/>
  <c r="L652" i="46"/>
  <c r="I652" i="46"/>
  <c r="H652" i="46" s="1"/>
  <c r="N651" i="46"/>
  <c r="M651" i="46"/>
  <c r="L651" i="46" s="1"/>
  <c r="K651" i="46"/>
  <c r="J651" i="46"/>
  <c r="I651" i="46"/>
  <c r="L650" i="46"/>
  <c r="I650" i="46"/>
  <c r="H650" i="46"/>
  <c r="L649" i="46"/>
  <c r="I649" i="46"/>
  <c r="N648" i="46"/>
  <c r="M648" i="46"/>
  <c r="L648" i="46" s="1"/>
  <c r="K648" i="46"/>
  <c r="J648" i="46"/>
  <c r="I648" i="46" s="1"/>
  <c r="H648" i="46" s="1"/>
  <c r="L647" i="46"/>
  <c r="I647" i="46"/>
  <c r="H647" i="46"/>
  <c r="L646" i="46"/>
  <c r="I646" i="46"/>
  <c r="H646" i="46"/>
  <c r="N645" i="46"/>
  <c r="M645" i="46"/>
  <c r="K645" i="46"/>
  <c r="J645" i="46"/>
  <c r="I645" i="46"/>
  <c r="L644" i="46"/>
  <c r="I644" i="46"/>
  <c r="H644" i="46"/>
  <c r="L643" i="46"/>
  <c r="I643" i="46"/>
  <c r="H643" i="46" s="1"/>
  <c r="N642" i="46"/>
  <c r="M642" i="46"/>
  <c r="L642" i="46"/>
  <c r="H642" i="46" s="1"/>
  <c r="K642" i="46"/>
  <c r="J642" i="46"/>
  <c r="I642" i="46" s="1"/>
  <c r="L641" i="46"/>
  <c r="I641" i="46"/>
  <c r="L640" i="46"/>
  <c r="I640" i="46"/>
  <c r="H640" i="46"/>
  <c r="N639" i="46"/>
  <c r="M639" i="46"/>
  <c r="L639" i="46"/>
  <c r="K639" i="46"/>
  <c r="I639" i="46" s="1"/>
  <c r="H639" i="46" s="1"/>
  <c r="J639" i="46"/>
  <c r="L638" i="46"/>
  <c r="H638" i="46" s="1"/>
  <c r="I638" i="46"/>
  <c r="L637" i="46"/>
  <c r="I637" i="46"/>
  <c r="H637" i="46" s="1"/>
  <c r="N636" i="46"/>
  <c r="M636" i="46"/>
  <c r="L636" i="46"/>
  <c r="K636" i="46"/>
  <c r="J636" i="46"/>
  <c r="I636" i="46"/>
  <c r="H636" i="46"/>
  <c r="L635" i="46"/>
  <c r="I635" i="46"/>
  <c r="H635" i="46"/>
  <c r="L634" i="46"/>
  <c r="H634" i="46" s="1"/>
  <c r="I634" i="46"/>
  <c r="N633" i="46"/>
  <c r="M633" i="46"/>
  <c r="L633" i="46" s="1"/>
  <c r="K633" i="46"/>
  <c r="I633" i="46" s="1"/>
  <c r="H633" i="46" s="1"/>
  <c r="J633" i="46"/>
  <c r="L632" i="46"/>
  <c r="I632" i="46"/>
  <c r="H632" i="46" s="1"/>
  <c r="L631" i="46"/>
  <c r="I631" i="46"/>
  <c r="H631" i="46"/>
  <c r="N630" i="46"/>
  <c r="M630" i="46"/>
  <c r="L630" i="46"/>
  <c r="K630" i="46"/>
  <c r="J630" i="46"/>
  <c r="L629" i="46"/>
  <c r="I629" i="46"/>
  <c r="H629" i="46" s="1"/>
  <c r="L628" i="46"/>
  <c r="I628" i="46"/>
  <c r="H628" i="46" s="1"/>
  <c r="N627" i="46"/>
  <c r="M627" i="46"/>
  <c r="L627" i="46"/>
  <c r="H627" i="46" s="1"/>
  <c r="K627" i="46"/>
  <c r="I627" i="46" s="1"/>
  <c r="J627" i="46"/>
  <c r="L626" i="46"/>
  <c r="H626" i="46" s="1"/>
  <c r="I626" i="46"/>
  <c r="L625" i="46"/>
  <c r="I625" i="46"/>
  <c r="N624" i="46"/>
  <c r="M624" i="46"/>
  <c r="L624" i="46"/>
  <c r="K624" i="46"/>
  <c r="J624" i="46"/>
  <c r="I624" i="46" s="1"/>
  <c r="L623" i="46"/>
  <c r="I623" i="46"/>
  <c r="H623" i="46" s="1"/>
  <c r="L622" i="46"/>
  <c r="I622" i="46"/>
  <c r="H622" i="46"/>
  <c r="N621" i="46"/>
  <c r="M621" i="46"/>
  <c r="L621" i="46" s="1"/>
  <c r="K621" i="46"/>
  <c r="J621" i="46"/>
  <c r="I621" i="46" s="1"/>
  <c r="H621" i="46" s="1"/>
  <c r="L620" i="46"/>
  <c r="I620" i="46"/>
  <c r="L619" i="46"/>
  <c r="I619" i="46"/>
  <c r="H619" i="46"/>
  <c r="N618" i="46"/>
  <c r="M618" i="46"/>
  <c r="L618" i="46"/>
  <c r="K618" i="46"/>
  <c r="J618" i="46"/>
  <c r="L617" i="46"/>
  <c r="I617" i="46"/>
  <c r="H617" i="46" s="1"/>
  <c r="L616" i="46"/>
  <c r="H616" i="46" s="1"/>
  <c r="I616" i="46"/>
  <c r="N615" i="46"/>
  <c r="M615" i="46"/>
  <c r="L615" i="46" s="1"/>
  <c r="K615" i="46"/>
  <c r="J615" i="46"/>
  <c r="I615" i="46"/>
  <c r="L614" i="46"/>
  <c r="H614" i="46" s="1"/>
  <c r="I614" i="46"/>
  <c r="L613" i="46"/>
  <c r="I613" i="46"/>
  <c r="H613" i="46" s="1"/>
  <c r="N612" i="46"/>
  <c r="M612" i="46"/>
  <c r="L612" i="46" s="1"/>
  <c r="K612" i="46"/>
  <c r="J612" i="46"/>
  <c r="I612" i="46" s="1"/>
  <c r="H612" i="46" s="1"/>
  <c r="L611" i="46"/>
  <c r="I611" i="46"/>
  <c r="H611" i="46"/>
  <c r="L610" i="46"/>
  <c r="I610" i="46"/>
  <c r="H610" i="46"/>
  <c r="N609" i="46"/>
  <c r="M609" i="46"/>
  <c r="K609" i="46"/>
  <c r="J609" i="46"/>
  <c r="I609" i="46"/>
  <c r="L608" i="46"/>
  <c r="I608" i="46"/>
  <c r="H608" i="46"/>
  <c r="L607" i="46"/>
  <c r="I607" i="46"/>
  <c r="H607" i="46"/>
  <c r="N606" i="46"/>
  <c r="L606" i="46" s="1"/>
  <c r="M606" i="46"/>
  <c r="K606" i="46"/>
  <c r="J606" i="46"/>
  <c r="I606" i="46" s="1"/>
  <c r="H606" i="46"/>
  <c r="L605" i="46"/>
  <c r="I605" i="46"/>
  <c r="H605" i="46" s="1"/>
  <c r="L604" i="46"/>
  <c r="I604" i="46"/>
  <c r="H604" i="46" s="1"/>
  <c r="N603" i="46"/>
  <c r="M603" i="46"/>
  <c r="L603" i="46"/>
  <c r="K603" i="46"/>
  <c r="J603" i="46"/>
  <c r="I603" i="46"/>
  <c r="H603" i="46"/>
  <c r="L602" i="46"/>
  <c r="I602" i="46"/>
  <c r="H602" i="46"/>
  <c r="L601" i="46"/>
  <c r="I601" i="46"/>
  <c r="N600" i="46"/>
  <c r="L600" i="46" s="1"/>
  <c r="H600" i="46" s="1"/>
  <c r="M600" i="46"/>
  <c r="K600" i="46"/>
  <c r="J600" i="46"/>
  <c r="I600" i="46" s="1"/>
  <c r="L599" i="46"/>
  <c r="I599" i="46"/>
  <c r="H599" i="46" s="1"/>
  <c r="L598" i="46"/>
  <c r="H598" i="46" s="1"/>
  <c r="I598" i="46"/>
  <c r="N597" i="46"/>
  <c r="M597" i="46"/>
  <c r="L597" i="46" s="1"/>
  <c r="K597" i="46"/>
  <c r="J597" i="46"/>
  <c r="I597" i="46" s="1"/>
  <c r="L596" i="46"/>
  <c r="I596" i="46"/>
  <c r="H596" i="46"/>
  <c r="L595" i="46"/>
  <c r="I595" i="46"/>
  <c r="H595" i="46" s="1"/>
  <c r="N594" i="46"/>
  <c r="L594" i="46" s="1"/>
  <c r="M594" i="46"/>
  <c r="K594" i="46"/>
  <c r="J594" i="46"/>
  <c r="I594" i="46" s="1"/>
  <c r="H594" i="46"/>
  <c r="L593" i="46"/>
  <c r="I593" i="46"/>
  <c r="L592" i="46"/>
  <c r="I592" i="46"/>
  <c r="H592" i="46" s="1"/>
  <c r="N591" i="46"/>
  <c r="M591" i="46"/>
  <c r="L591" i="46"/>
  <c r="K591" i="46"/>
  <c r="J591" i="46"/>
  <c r="I591" i="46"/>
  <c r="H591" i="46"/>
  <c r="L590" i="46"/>
  <c r="I590" i="46"/>
  <c r="H590" i="46"/>
  <c r="L589" i="46"/>
  <c r="I589" i="46"/>
  <c r="N588" i="46"/>
  <c r="M588" i="46"/>
  <c r="L588" i="46"/>
  <c r="K588" i="46"/>
  <c r="J588" i="46"/>
  <c r="I588" i="46"/>
  <c r="H588" i="46"/>
  <c r="L587" i="46"/>
  <c r="I587" i="46"/>
  <c r="H587" i="46"/>
  <c r="L586" i="46"/>
  <c r="H586" i="46" s="1"/>
  <c r="I586" i="46"/>
  <c r="N585" i="46"/>
  <c r="M585" i="46"/>
  <c r="K585" i="46"/>
  <c r="J585" i="46"/>
  <c r="I585" i="46"/>
  <c r="L584" i="46"/>
  <c r="I584" i="46"/>
  <c r="H584" i="46" s="1"/>
  <c r="L583" i="46"/>
  <c r="I583" i="46"/>
  <c r="H583" i="46" s="1"/>
  <c r="N582" i="46"/>
  <c r="M582" i="46"/>
  <c r="L582" i="46"/>
  <c r="K582" i="46"/>
  <c r="J582" i="46"/>
  <c r="L581" i="46"/>
  <c r="I581" i="46"/>
  <c r="H581" i="46" s="1"/>
  <c r="L580" i="46"/>
  <c r="I580" i="46"/>
  <c r="H580" i="46"/>
  <c r="N579" i="46"/>
  <c r="M579" i="46"/>
  <c r="L579" i="46"/>
  <c r="K579" i="46"/>
  <c r="I579" i="46" s="1"/>
  <c r="H579" i="46" s="1"/>
  <c r="J579" i="46"/>
  <c r="L578" i="46"/>
  <c r="H578" i="46" s="1"/>
  <c r="I578" i="46"/>
  <c r="L577" i="46"/>
  <c r="I577" i="46"/>
  <c r="N576" i="46"/>
  <c r="M576" i="46"/>
  <c r="L576" i="46"/>
  <c r="H576" i="46" s="1"/>
  <c r="K576" i="46"/>
  <c r="J576" i="46"/>
  <c r="I576" i="46" s="1"/>
  <c r="L575" i="46"/>
  <c r="I575" i="46"/>
  <c r="H575" i="46" s="1"/>
  <c r="L574" i="46"/>
  <c r="I574" i="46"/>
  <c r="H574" i="46"/>
  <c r="N573" i="46"/>
  <c r="M573" i="46"/>
  <c r="L573" i="46" s="1"/>
  <c r="K573" i="46"/>
  <c r="J573" i="46"/>
  <c r="I573" i="46" s="1"/>
  <c r="H573" i="46" s="1"/>
  <c r="L572" i="46"/>
  <c r="I572" i="46"/>
  <c r="H572" i="46"/>
  <c r="L571" i="46"/>
  <c r="I571" i="46"/>
  <c r="H571" i="46" s="1"/>
  <c r="N570" i="46"/>
  <c r="M570" i="46"/>
  <c r="L570" i="46"/>
  <c r="K570" i="46"/>
  <c r="J570" i="46"/>
  <c r="I570" i="46" s="1"/>
  <c r="L569" i="46"/>
  <c r="I569" i="46"/>
  <c r="H569" i="46" s="1"/>
  <c r="L568" i="46"/>
  <c r="I568" i="46"/>
  <c r="H568" i="46"/>
  <c r="N567" i="46"/>
  <c r="M567" i="46"/>
  <c r="L567" i="46" s="1"/>
  <c r="K567" i="46"/>
  <c r="J567" i="46"/>
  <c r="I567" i="46"/>
  <c r="H567" i="46" s="1"/>
  <c r="L566" i="46"/>
  <c r="I566" i="46"/>
  <c r="H566" i="46"/>
  <c r="L565" i="46"/>
  <c r="I565" i="46"/>
  <c r="H565" i="46" s="1"/>
  <c r="N564" i="46"/>
  <c r="M564" i="46"/>
  <c r="L564" i="46" s="1"/>
  <c r="K564" i="46"/>
  <c r="J564" i="46"/>
  <c r="I564" i="46"/>
  <c r="L563" i="46"/>
  <c r="I563" i="46"/>
  <c r="H563" i="46" s="1"/>
  <c r="L562" i="46"/>
  <c r="I562" i="46"/>
  <c r="H562" i="46"/>
  <c r="N561" i="46"/>
  <c r="M561" i="46"/>
  <c r="K561" i="46"/>
  <c r="J561" i="46"/>
  <c r="I561" i="46" s="1"/>
  <c r="L560" i="46"/>
  <c r="I560" i="46"/>
  <c r="H560" i="46"/>
  <c r="L559" i="46"/>
  <c r="I559" i="46"/>
  <c r="H559" i="46"/>
  <c r="N558" i="46"/>
  <c r="L558" i="46" s="1"/>
  <c r="M558" i="46"/>
  <c r="K558" i="46"/>
  <c r="J558" i="46"/>
  <c r="L557" i="46"/>
  <c r="I557" i="46"/>
  <c r="H557" i="46" s="1"/>
  <c r="L556" i="46"/>
  <c r="I556" i="46"/>
  <c r="H556" i="46" s="1"/>
  <c r="N555" i="46"/>
  <c r="M555" i="46"/>
  <c r="L555" i="46" s="1"/>
  <c r="K555" i="46"/>
  <c r="J555" i="46"/>
  <c r="I555" i="46"/>
  <c r="H555" i="46" s="1"/>
  <c r="L554" i="46"/>
  <c r="I554" i="46"/>
  <c r="H554" i="46"/>
  <c r="L553" i="46"/>
  <c r="I553" i="46"/>
  <c r="N552" i="46"/>
  <c r="M552" i="46"/>
  <c r="L552" i="46" s="1"/>
  <c r="K552" i="46"/>
  <c r="J552" i="46"/>
  <c r="I552" i="46"/>
  <c r="L551" i="46"/>
  <c r="I551" i="46"/>
  <c r="H551" i="46"/>
  <c r="L550" i="46"/>
  <c r="H550" i="46" s="1"/>
  <c r="I550" i="46"/>
  <c r="N549" i="46"/>
  <c r="M549" i="46"/>
  <c r="L549" i="46" s="1"/>
  <c r="K549" i="46"/>
  <c r="J549" i="46"/>
  <c r="I549" i="46"/>
  <c r="L548" i="46"/>
  <c r="H548" i="46" s="1"/>
  <c r="I548" i="46"/>
  <c r="L547" i="46"/>
  <c r="I547" i="46"/>
  <c r="H547" i="46" s="1"/>
  <c r="N546" i="46"/>
  <c r="L546" i="46" s="1"/>
  <c r="M546" i="46"/>
  <c r="K546" i="46"/>
  <c r="J546" i="46"/>
  <c r="I546" i="46" s="1"/>
  <c r="L545" i="46"/>
  <c r="I545" i="46"/>
  <c r="L544" i="46"/>
  <c r="H544" i="46" s="1"/>
  <c r="I544" i="46"/>
  <c r="N543" i="46"/>
  <c r="M543" i="46"/>
  <c r="L543" i="46" s="1"/>
  <c r="K543" i="46"/>
  <c r="I543" i="46" s="1"/>
  <c r="H543" i="46" s="1"/>
  <c r="J543" i="46"/>
  <c r="L542" i="46"/>
  <c r="H542" i="46" s="1"/>
  <c r="I542" i="46"/>
  <c r="L541" i="46"/>
  <c r="I541" i="46"/>
  <c r="H541" i="46" s="1"/>
  <c r="N540" i="46"/>
  <c r="M540" i="46"/>
  <c r="L540" i="46" s="1"/>
  <c r="K540" i="46"/>
  <c r="J540" i="46"/>
  <c r="I540" i="46"/>
  <c r="H540" i="46" s="1"/>
  <c r="L539" i="46"/>
  <c r="I539" i="46"/>
  <c r="H539" i="46"/>
  <c r="L538" i="46"/>
  <c r="H538" i="46" s="1"/>
  <c r="I538" i="46"/>
  <c r="N537" i="46"/>
  <c r="M537" i="46"/>
  <c r="L537" i="46" s="1"/>
  <c r="K537" i="46"/>
  <c r="J537" i="46"/>
  <c r="I537" i="46"/>
  <c r="L536" i="46"/>
  <c r="I536" i="46"/>
  <c r="L535" i="46"/>
  <c r="I535" i="46"/>
  <c r="H535" i="46"/>
  <c r="N534" i="46"/>
  <c r="M534" i="46"/>
  <c r="L534" i="46"/>
  <c r="K534" i="46"/>
  <c r="J534" i="46"/>
  <c r="L533" i="46"/>
  <c r="I533" i="46"/>
  <c r="H533" i="46" s="1"/>
  <c r="L532" i="46"/>
  <c r="I532" i="46"/>
  <c r="H532" i="46"/>
  <c r="N531" i="46"/>
  <c r="L531" i="46" s="1"/>
  <c r="M531" i="46"/>
  <c r="K531" i="46"/>
  <c r="J531" i="46"/>
  <c r="I531" i="46" s="1"/>
  <c r="L530" i="46"/>
  <c r="I530" i="46"/>
  <c r="L529" i="46"/>
  <c r="I529" i="46"/>
  <c r="H529" i="46"/>
  <c r="N528" i="46"/>
  <c r="M528" i="46"/>
  <c r="L528" i="46" s="1"/>
  <c r="K528" i="46"/>
  <c r="I528" i="46" s="1"/>
  <c r="H528" i="46" s="1"/>
  <c r="J528" i="46"/>
  <c r="L527" i="46"/>
  <c r="I527" i="46"/>
  <c r="H527" i="46"/>
  <c r="L526" i="46"/>
  <c r="I526" i="46"/>
  <c r="H526" i="46" s="1"/>
  <c r="N525" i="46"/>
  <c r="M525" i="46"/>
  <c r="L525" i="46" s="1"/>
  <c r="K525" i="46"/>
  <c r="J525" i="46"/>
  <c r="I525" i="46"/>
  <c r="L524" i="46"/>
  <c r="I524" i="46"/>
  <c r="H524" i="46"/>
  <c r="L523" i="46"/>
  <c r="I523" i="46"/>
  <c r="H523" i="46"/>
  <c r="N522" i="46"/>
  <c r="M522" i="46"/>
  <c r="K522" i="46"/>
  <c r="I522" i="46" s="1"/>
  <c r="J522" i="46"/>
  <c r="L521" i="46"/>
  <c r="I521" i="46"/>
  <c r="H521" i="46" s="1"/>
  <c r="L520" i="46"/>
  <c r="I520" i="46"/>
  <c r="H520" i="46"/>
  <c r="N519" i="46"/>
  <c r="L519" i="46" s="1"/>
  <c r="M519" i="46"/>
  <c r="K519" i="46"/>
  <c r="J519" i="46"/>
  <c r="I519" i="46" s="1"/>
  <c r="H519" i="46" s="1"/>
  <c r="L518" i="46"/>
  <c r="I518" i="46"/>
  <c r="H518" i="46" s="1"/>
  <c r="L517" i="46"/>
  <c r="I517" i="46"/>
  <c r="N516" i="46"/>
  <c r="M516" i="46"/>
  <c r="L516" i="46"/>
  <c r="K516" i="46"/>
  <c r="J516" i="46"/>
  <c r="I516" i="46"/>
  <c r="H516" i="46"/>
  <c r="L515" i="46"/>
  <c r="I515" i="46"/>
  <c r="H515" i="46"/>
  <c r="L514" i="46"/>
  <c r="I514" i="46"/>
  <c r="N513" i="46"/>
  <c r="M513" i="46"/>
  <c r="L513" i="46"/>
  <c r="K513" i="46"/>
  <c r="J513" i="46"/>
  <c r="I513" i="46"/>
  <c r="H513" i="46"/>
  <c r="L512" i="46"/>
  <c r="I512" i="46"/>
  <c r="H512" i="46"/>
  <c r="L511" i="46"/>
  <c r="H511" i="46" s="1"/>
  <c r="I511" i="46"/>
  <c r="N510" i="46"/>
  <c r="M510" i="46"/>
  <c r="L510" i="46" s="1"/>
  <c r="K510" i="46"/>
  <c r="J510" i="46"/>
  <c r="I510" i="46"/>
  <c r="L509" i="46"/>
  <c r="H509" i="46" s="1"/>
  <c r="I509" i="46"/>
  <c r="L508" i="46"/>
  <c r="I508" i="46"/>
  <c r="H508" i="46" s="1"/>
  <c r="N507" i="46"/>
  <c r="M507" i="46"/>
  <c r="L507" i="46"/>
  <c r="H507" i="46" s="1"/>
  <c r="K507" i="46"/>
  <c r="J507" i="46"/>
  <c r="I507" i="46" s="1"/>
  <c r="L506" i="46"/>
  <c r="I506" i="46"/>
  <c r="L505" i="46"/>
  <c r="I505" i="46"/>
  <c r="H505" i="46"/>
  <c r="N504" i="46"/>
  <c r="M504" i="46"/>
  <c r="L504" i="46"/>
  <c r="K504" i="46"/>
  <c r="I504" i="46" s="1"/>
  <c r="H504" i="46" s="1"/>
  <c r="J504" i="46"/>
  <c r="L503" i="46"/>
  <c r="H503" i="46" s="1"/>
  <c r="I503" i="46"/>
  <c r="L502" i="46"/>
  <c r="I502" i="46"/>
  <c r="H502" i="46" s="1"/>
  <c r="N501" i="46"/>
  <c r="M501" i="46"/>
  <c r="L501" i="46"/>
  <c r="K501" i="46"/>
  <c r="J501" i="46"/>
  <c r="I501" i="46"/>
  <c r="H501" i="46"/>
  <c r="L500" i="46"/>
  <c r="I500" i="46"/>
  <c r="H500" i="46"/>
  <c r="L499" i="46"/>
  <c r="H499" i="46" s="1"/>
  <c r="I499" i="46"/>
  <c r="N498" i="46"/>
  <c r="M498" i="46"/>
  <c r="K498" i="46"/>
  <c r="J498" i="46"/>
  <c r="I498" i="46"/>
  <c r="L497" i="46"/>
  <c r="I497" i="46"/>
  <c r="H497" i="46" s="1"/>
  <c r="L496" i="46"/>
  <c r="I496" i="46"/>
  <c r="H496" i="46" s="1"/>
  <c r="N495" i="46"/>
  <c r="M495" i="46"/>
  <c r="L495" i="46"/>
  <c r="K495" i="46"/>
  <c r="J495" i="46"/>
  <c r="L494" i="46"/>
  <c r="I494" i="46"/>
  <c r="L493" i="46"/>
  <c r="I493" i="46"/>
  <c r="H493" i="46"/>
  <c r="N492" i="46"/>
  <c r="M492" i="46"/>
  <c r="L492" i="46"/>
  <c r="K492" i="46"/>
  <c r="I492" i="46" s="1"/>
  <c r="H492" i="46" s="1"/>
  <c r="J492" i="46"/>
  <c r="L491" i="46"/>
  <c r="H491" i="46" s="1"/>
  <c r="I491" i="46"/>
  <c r="L490" i="46"/>
  <c r="I490" i="46"/>
  <c r="H490" i="46" s="1"/>
  <c r="N489" i="46"/>
  <c r="L489" i="46" s="1"/>
  <c r="H489" i="46" s="1"/>
  <c r="M489" i="46"/>
  <c r="K489" i="46"/>
  <c r="J489" i="46"/>
  <c r="I489" i="46" s="1"/>
  <c r="L488" i="46"/>
  <c r="I488" i="46"/>
  <c r="H488" i="46" s="1"/>
  <c r="L487" i="46"/>
  <c r="H487" i="46" s="1"/>
  <c r="I487" i="46"/>
  <c r="N486" i="46"/>
  <c r="M486" i="46"/>
  <c r="L486" i="46" s="1"/>
  <c r="K486" i="46"/>
  <c r="J486" i="46"/>
  <c r="L485" i="46"/>
  <c r="I485" i="46"/>
  <c r="H485" i="46"/>
  <c r="L484" i="46"/>
  <c r="I484" i="46"/>
  <c r="H484" i="46"/>
  <c r="N483" i="46"/>
  <c r="L483" i="46" s="1"/>
  <c r="M483" i="46"/>
  <c r="K483" i="46"/>
  <c r="J483" i="46"/>
  <c r="I483" i="46" s="1"/>
  <c r="L482" i="46"/>
  <c r="I482" i="46"/>
  <c r="H482" i="46" s="1"/>
  <c r="L481" i="46"/>
  <c r="H481" i="46" s="1"/>
  <c r="I481" i="46"/>
  <c r="N480" i="46"/>
  <c r="M480" i="46"/>
  <c r="L480" i="46" s="1"/>
  <c r="K480" i="46"/>
  <c r="I480" i="46" s="1"/>
  <c r="H480" i="46" s="1"/>
  <c r="J480" i="46"/>
  <c r="L479" i="46"/>
  <c r="H479" i="46" s="1"/>
  <c r="I479" i="46"/>
  <c r="L478" i="46"/>
  <c r="I478" i="46"/>
  <c r="H478" i="46" s="1"/>
  <c r="N477" i="46"/>
  <c r="M477" i="46"/>
  <c r="K477" i="46"/>
  <c r="J477" i="46"/>
  <c r="I477" i="46"/>
  <c r="L476" i="46"/>
  <c r="I476" i="46"/>
  <c r="H476" i="46"/>
  <c r="L475" i="46"/>
  <c r="I475" i="46"/>
  <c r="H475" i="46"/>
  <c r="N474" i="46"/>
  <c r="M474" i="46"/>
  <c r="K474" i="46"/>
  <c r="J474" i="46"/>
  <c r="I474" i="46"/>
  <c r="L473" i="46"/>
  <c r="I473" i="46"/>
  <c r="H473" i="46"/>
  <c r="L472" i="46"/>
  <c r="I472" i="46"/>
  <c r="H472" i="46"/>
  <c r="N471" i="46"/>
  <c r="L471" i="46" s="1"/>
  <c r="M471" i="46"/>
  <c r="K471" i="46"/>
  <c r="J471" i="46"/>
  <c r="L470" i="46"/>
  <c r="I470" i="46"/>
  <c r="H470" i="46" s="1"/>
  <c r="L469" i="46"/>
  <c r="I469" i="46"/>
  <c r="H469" i="46" s="1"/>
  <c r="N468" i="46"/>
  <c r="M468" i="46"/>
  <c r="L468" i="46" s="1"/>
  <c r="K468" i="46"/>
  <c r="J468" i="46"/>
  <c r="I468" i="46"/>
  <c r="L467" i="46"/>
  <c r="I467" i="46"/>
  <c r="H467" i="46"/>
  <c r="L466" i="46"/>
  <c r="I466" i="46"/>
  <c r="N465" i="46"/>
  <c r="M465" i="46"/>
  <c r="L465" i="46" s="1"/>
  <c r="K465" i="46"/>
  <c r="J465" i="46"/>
  <c r="I465" i="46"/>
  <c r="L464" i="46"/>
  <c r="I464" i="46"/>
  <c r="H464" i="46"/>
  <c r="L463" i="46"/>
  <c r="I463" i="46"/>
  <c r="H463" i="46"/>
  <c r="N462" i="46"/>
  <c r="M462" i="46"/>
  <c r="K462" i="46"/>
  <c r="J462" i="46"/>
  <c r="I462" i="46"/>
  <c r="L461" i="46"/>
  <c r="I461" i="46"/>
  <c r="H461" i="46"/>
  <c r="L460" i="46"/>
  <c r="I460" i="46"/>
  <c r="H460" i="46" s="1"/>
  <c r="N459" i="46"/>
  <c r="M459" i="46"/>
  <c r="L459" i="46"/>
  <c r="H459" i="46" s="1"/>
  <c r="K459" i="46"/>
  <c r="J459" i="46"/>
  <c r="I459" i="46" s="1"/>
  <c r="L458" i="46"/>
  <c r="I458" i="46"/>
  <c r="L457" i="46"/>
  <c r="I457" i="46"/>
  <c r="H457" i="46"/>
  <c r="N456" i="46"/>
  <c r="M456" i="46"/>
  <c r="L456" i="46"/>
  <c r="K456" i="46"/>
  <c r="I456" i="46" s="1"/>
  <c r="H456" i="46" s="1"/>
  <c r="J456" i="46"/>
  <c r="L455" i="46"/>
  <c r="H455" i="46" s="1"/>
  <c r="I455" i="46"/>
  <c r="L454" i="46"/>
  <c r="I454" i="46"/>
  <c r="H454" i="46" s="1"/>
  <c r="N453" i="46"/>
  <c r="M453" i="46"/>
  <c r="L453" i="46"/>
  <c r="K453" i="46"/>
  <c r="J453" i="46"/>
  <c r="I453" i="46"/>
  <c r="H453" i="46"/>
  <c r="L452" i="46"/>
  <c r="I452" i="46"/>
  <c r="H452" i="46"/>
  <c r="L451" i="46"/>
  <c r="H451" i="46" s="1"/>
  <c r="I451" i="46"/>
  <c r="N450" i="46"/>
  <c r="M450" i="46"/>
  <c r="L450" i="46" s="1"/>
  <c r="K450" i="46"/>
  <c r="I450" i="46" s="1"/>
  <c r="H450" i="46" s="1"/>
  <c r="J450" i="46"/>
  <c r="L449" i="46"/>
  <c r="I449" i="46"/>
  <c r="H449" i="46" s="1"/>
  <c r="L448" i="46"/>
  <c r="I448" i="46"/>
  <c r="H448" i="46"/>
  <c r="N447" i="46"/>
  <c r="M447" i="46"/>
  <c r="L447" i="46"/>
  <c r="K447" i="46"/>
  <c r="J447" i="46"/>
  <c r="L446" i="46"/>
  <c r="I446" i="46"/>
  <c r="H446" i="46" s="1"/>
  <c r="L445" i="46"/>
  <c r="I445" i="46"/>
  <c r="H445" i="46" s="1"/>
  <c r="N444" i="46"/>
  <c r="M444" i="46"/>
  <c r="L444" i="46"/>
  <c r="H444" i="46" s="1"/>
  <c r="K444" i="46"/>
  <c r="I444" i="46" s="1"/>
  <c r="J444" i="46"/>
  <c r="L443" i="46"/>
  <c r="H443" i="46" s="1"/>
  <c r="I443" i="46"/>
  <c r="L442" i="46"/>
  <c r="I442" i="46"/>
  <c r="H442" i="46" s="1"/>
  <c r="N441" i="46"/>
  <c r="L441" i="46" s="1"/>
  <c r="M441" i="46"/>
  <c r="K441" i="46"/>
  <c r="J441" i="46"/>
  <c r="I441" i="46" s="1"/>
  <c r="H441" i="46" s="1"/>
  <c r="L440" i="46"/>
  <c r="I440" i="46"/>
  <c r="H440" i="46" s="1"/>
  <c r="L439" i="46"/>
  <c r="H439" i="46" s="1"/>
  <c r="I439" i="46"/>
  <c r="N438" i="46"/>
  <c r="M438" i="46"/>
  <c r="L438" i="46" s="1"/>
  <c r="K438" i="46"/>
  <c r="J438" i="46"/>
  <c r="I438" i="46" s="1"/>
  <c r="L437" i="46"/>
  <c r="I437" i="46"/>
  <c r="H437" i="46" s="1"/>
  <c r="L436" i="46"/>
  <c r="I436" i="46"/>
  <c r="H436" i="46"/>
  <c r="N435" i="46"/>
  <c r="M435" i="46"/>
  <c r="L435" i="46"/>
  <c r="K435" i="46"/>
  <c r="K419" i="46" s="1"/>
  <c r="J435" i="46"/>
  <c r="L434" i="46"/>
  <c r="I434" i="46"/>
  <c r="H434" i="46" s="1"/>
  <c r="L433" i="46"/>
  <c r="H433" i="46" s="1"/>
  <c r="I433" i="46"/>
  <c r="N432" i="46"/>
  <c r="M432" i="46"/>
  <c r="L432" i="46" s="1"/>
  <c r="K432" i="46"/>
  <c r="J432" i="46"/>
  <c r="I432" i="46"/>
  <c r="L431" i="46"/>
  <c r="H431" i="46" s="1"/>
  <c r="I431" i="46"/>
  <c r="L430" i="46"/>
  <c r="I430" i="46"/>
  <c r="H430" i="46" s="1"/>
  <c r="N429" i="46"/>
  <c r="M429" i="46"/>
  <c r="L429" i="46" s="1"/>
  <c r="K429" i="46"/>
  <c r="J429" i="46"/>
  <c r="I429" i="46" s="1"/>
  <c r="H429" i="46" s="1"/>
  <c r="L428" i="46"/>
  <c r="I428" i="46"/>
  <c r="H428" i="46"/>
  <c r="L427" i="46"/>
  <c r="I427" i="46"/>
  <c r="H427" i="46"/>
  <c r="N426" i="46"/>
  <c r="M426" i="46"/>
  <c r="K426" i="46"/>
  <c r="J426" i="46"/>
  <c r="I426" i="46"/>
  <c r="L425" i="46"/>
  <c r="I425" i="46"/>
  <c r="H425" i="46"/>
  <c r="L424" i="46"/>
  <c r="I424" i="46"/>
  <c r="H424" i="46"/>
  <c r="N423" i="46"/>
  <c r="M423" i="46"/>
  <c r="K423" i="46"/>
  <c r="J423" i="46"/>
  <c r="L422" i="46"/>
  <c r="I422" i="46"/>
  <c r="H422" i="46" s="1"/>
  <c r="L421" i="46"/>
  <c r="I421" i="46"/>
  <c r="H421" i="46" s="1"/>
  <c r="M419" i="46"/>
  <c r="N418" i="46"/>
  <c r="L418" i="46" s="1"/>
  <c r="M418" i="46"/>
  <c r="K418" i="46"/>
  <c r="J418" i="46"/>
  <c r="I418" i="46" s="1"/>
  <c r="H418" i="46"/>
  <c r="N417" i="46"/>
  <c r="M417" i="46"/>
  <c r="L417" i="46" s="1"/>
  <c r="K417" i="46"/>
  <c r="J417" i="46"/>
  <c r="I417" i="46" s="1"/>
  <c r="H417" i="46" s="1"/>
  <c r="N415" i="46"/>
  <c r="M415" i="46"/>
  <c r="L415" i="46"/>
  <c r="K415" i="46"/>
  <c r="J415" i="46"/>
  <c r="I415" i="46"/>
  <c r="H415" i="46"/>
  <c r="L414" i="46"/>
  <c r="I414" i="46"/>
  <c r="H414" i="46"/>
  <c r="L413" i="46"/>
  <c r="H413" i="46" s="1"/>
  <c r="I413" i="46"/>
  <c r="N411" i="46"/>
  <c r="M411" i="46"/>
  <c r="L411" i="46" s="1"/>
  <c r="K411" i="46"/>
  <c r="J411" i="46"/>
  <c r="I411" i="46"/>
  <c r="N410" i="46"/>
  <c r="L410" i="46" s="1"/>
  <c r="H410" i="46" s="1"/>
  <c r="M410" i="46"/>
  <c r="K410" i="46"/>
  <c r="J410" i="46"/>
  <c r="I410" i="46" s="1"/>
  <c r="N409" i="46"/>
  <c r="M409" i="46"/>
  <c r="L409" i="46" s="1"/>
  <c r="K409" i="46"/>
  <c r="I409" i="46" s="1"/>
  <c r="H409" i="46" s="1"/>
  <c r="J409" i="46"/>
  <c r="N407" i="46"/>
  <c r="N400" i="46" s="1"/>
  <c r="M407" i="46"/>
  <c r="L407" i="46"/>
  <c r="H407" i="46" s="1"/>
  <c r="K407" i="46"/>
  <c r="J407" i="46"/>
  <c r="I407" i="46" s="1"/>
  <c r="L406" i="46"/>
  <c r="I406" i="46"/>
  <c r="L405" i="46"/>
  <c r="I405" i="46"/>
  <c r="H405" i="46"/>
  <c r="N404" i="46"/>
  <c r="M404" i="46"/>
  <c r="M400" i="46" s="1"/>
  <c r="L400" i="46" s="1"/>
  <c r="L404" i="46"/>
  <c r="K404" i="46"/>
  <c r="K400" i="46" s="1"/>
  <c r="J404" i="46"/>
  <c r="L403" i="46"/>
  <c r="H403" i="46" s="1"/>
  <c r="I403" i="46"/>
  <c r="L402" i="46"/>
  <c r="I402" i="46"/>
  <c r="H402" i="46" s="1"/>
  <c r="J400" i="46"/>
  <c r="N399" i="46"/>
  <c r="M399" i="46"/>
  <c r="L399" i="46" s="1"/>
  <c r="K399" i="46"/>
  <c r="I399" i="46" s="1"/>
  <c r="H399" i="46" s="1"/>
  <c r="J399" i="46"/>
  <c r="N398" i="46"/>
  <c r="M398" i="46"/>
  <c r="L398" i="46"/>
  <c r="H398" i="46" s="1"/>
  <c r="K398" i="46"/>
  <c r="J398" i="46"/>
  <c r="I398" i="46" s="1"/>
  <c r="N396" i="46"/>
  <c r="M396" i="46"/>
  <c r="K396" i="46"/>
  <c r="J396" i="46"/>
  <c r="I396" i="46"/>
  <c r="L395" i="46"/>
  <c r="I395" i="46"/>
  <c r="H395" i="46"/>
  <c r="L394" i="46"/>
  <c r="I394" i="46"/>
  <c r="H394" i="46"/>
  <c r="N393" i="46"/>
  <c r="L393" i="46" s="1"/>
  <c r="M393" i="46"/>
  <c r="K393" i="46"/>
  <c r="J393" i="46"/>
  <c r="I393" i="46" s="1"/>
  <c r="H393" i="46"/>
  <c r="L392" i="46"/>
  <c r="I392" i="46"/>
  <c r="H392" i="46" s="1"/>
  <c r="L391" i="46"/>
  <c r="I391" i="46"/>
  <c r="H391" i="46" s="1"/>
  <c r="N390" i="46"/>
  <c r="M390" i="46"/>
  <c r="L390" i="46"/>
  <c r="K390" i="46"/>
  <c r="J390" i="46"/>
  <c r="I390" i="46"/>
  <c r="H390" i="46"/>
  <c r="L389" i="46"/>
  <c r="I389" i="46"/>
  <c r="H389" i="46"/>
  <c r="L388" i="46"/>
  <c r="I388" i="46"/>
  <c r="N387" i="46"/>
  <c r="L387" i="46" s="1"/>
  <c r="M387" i="46"/>
  <c r="K387" i="46"/>
  <c r="J387" i="46"/>
  <c r="I387" i="46" s="1"/>
  <c r="L386" i="46"/>
  <c r="I386" i="46"/>
  <c r="H386" i="46" s="1"/>
  <c r="L385" i="46"/>
  <c r="I385" i="46"/>
  <c r="H385" i="46"/>
  <c r="N384" i="46"/>
  <c r="M384" i="46"/>
  <c r="L384" i="46" s="1"/>
  <c r="J384" i="46"/>
  <c r="I384" i="46"/>
  <c r="H384" i="46" s="1"/>
  <c r="L383" i="46"/>
  <c r="I383" i="46"/>
  <c r="H383" i="46"/>
  <c r="L382" i="46"/>
  <c r="K382" i="46"/>
  <c r="K384" i="46" s="1"/>
  <c r="J382" i="46"/>
  <c r="I382" i="46"/>
  <c r="H382" i="46" s="1"/>
  <c r="N381" i="46"/>
  <c r="M381" i="46"/>
  <c r="K381" i="46"/>
  <c r="J381" i="46"/>
  <c r="I381" i="46"/>
  <c r="L380" i="46"/>
  <c r="I380" i="46"/>
  <c r="H380" i="46"/>
  <c r="L379" i="46"/>
  <c r="J379" i="46"/>
  <c r="I379" i="46"/>
  <c r="H379" i="46"/>
  <c r="N378" i="46"/>
  <c r="M378" i="46"/>
  <c r="L378" i="46"/>
  <c r="L377" i="46"/>
  <c r="I377" i="46"/>
  <c r="H377" i="46" s="1"/>
  <c r="L376" i="46"/>
  <c r="K376" i="46"/>
  <c r="K378" i="46" s="1"/>
  <c r="J376" i="46"/>
  <c r="N375" i="46"/>
  <c r="M375" i="46"/>
  <c r="L375" i="46" s="1"/>
  <c r="K375" i="46"/>
  <c r="J375" i="46"/>
  <c r="I375" i="46" s="1"/>
  <c r="L374" i="46"/>
  <c r="I374" i="46"/>
  <c r="H374" i="46" s="1"/>
  <c r="L373" i="46"/>
  <c r="I373" i="46"/>
  <c r="H373" i="46"/>
  <c r="N372" i="46"/>
  <c r="M372" i="46"/>
  <c r="L372" i="46"/>
  <c r="K372" i="46"/>
  <c r="J372" i="46"/>
  <c r="L371" i="46"/>
  <c r="I371" i="46"/>
  <c r="H371" i="46" s="1"/>
  <c r="L370" i="46"/>
  <c r="H370" i="46" s="1"/>
  <c r="I370" i="46"/>
  <c r="N369" i="46"/>
  <c r="M369" i="46"/>
  <c r="L369" i="46" s="1"/>
  <c r="K369" i="46"/>
  <c r="J369" i="46"/>
  <c r="I369" i="46"/>
  <c r="L368" i="46"/>
  <c r="H368" i="46" s="1"/>
  <c r="I368" i="46"/>
  <c r="L367" i="46"/>
  <c r="I367" i="46"/>
  <c r="H367" i="46" s="1"/>
  <c r="N366" i="46"/>
  <c r="M366" i="46"/>
  <c r="L366" i="46" s="1"/>
  <c r="K366" i="46"/>
  <c r="J366" i="46"/>
  <c r="I366" i="46" s="1"/>
  <c r="H366" i="46" s="1"/>
  <c r="L365" i="46"/>
  <c r="I365" i="46"/>
  <c r="H365" i="46"/>
  <c r="L364" i="46"/>
  <c r="I364" i="46"/>
  <c r="H364" i="46"/>
  <c r="N363" i="46"/>
  <c r="M363" i="46"/>
  <c r="K363" i="46"/>
  <c r="J363" i="46"/>
  <c r="I363" i="46"/>
  <c r="L362" i="46"/>
  <c r="I362" i="46"/>
  <c r="H362" i="46"/>
  <c r="L361" i="46"/>
  <c r="I361" i="46"/>
  <c r="H361" i="46"/>
  <c r="N360" i="46"/>
  <c r="L360" i="46" s="1"/>
  <c r="M360" i="46"/>
  <c r="K360" i="46"/>
  <c r="J360" i="46"/>
  <c r="I360" i="46" s="1"/>
  <c r="H360" i="46"/>
  <c r="L359" i="46"/>
  <c r="I359" i="46"/>
  <c r="H359" i="46" s="1"/>
  <c r="L358" i="46"/>
  <c r="I358" i="46"/>
  <c r="H358" i="46" s="1"/>
  <c r="N357" i="46"/>
  <c r="M357" i="46"/>
  <c r="L357" i="46"/>
  <c r="K357" i="46"/>
  <c r="J357" i="46"/>
  <c r="I357" i="46"/>
  <c r="H357" i="46"/>
  <c r="L356" i="46"/>
  <c r="I356" i="46"/>
  <c r="H356" i="46"/>
  <c r="L355" i="46"/>
  <c r="I355" i="46"/>
  <c r="N354" i="46"/>
  <c r="L354" i="46" s="1"/>
  <c r="M354" i="46"/>
  <c r="K354" i="46"/>
  <c r="J354" i="46"/>
  <c r="I354" i="46" s="1"/>
  <c r="L353" i="46"/>
  <c r="I353" i="46"/>
  <c r="H353" i="46" s="1"/>
  <c r="L352" i="46"/>
  <c r="I352" i="46"/>
  <c r="H352" i="46"/>
  <c r="N351" i="46"/>
  <c r="M351" i="46"/>
  <c r="L351" i="46" s="1"/>
  <c r="K351" i="46"/>
  <c r="J351" i="46"/>
  <c r="I351" i="46" s="1"/>
  <c r="H351" i="46" s="1"/>
  <c r="L350" i="46"/>
  <c r="I350" i="46"/>
  <c r="H350" i="46"/>
  <c r="L349" i="46"/>
  <c r="I349" i="46"/>
  <c r="H349" i="46" s="1"/>
  <c r="N348" i="46"/>
  <c r="L348" i="46" s="1"/>
  <c r="H348" i="46" s="1"/>
  <c r="M348" i="46"/>
  <c r="K348" i="46"/>
  <c r="J348" i="46"/>
  <c r="I348" i="46" s="1"/>
  <c r="L347" i="46"/>
  <c r="I347" i="46"/>
  <c r="L346" i="46"/>
  <c r="I346" i="46"/>
  <c r="H346" i="46" s="1"/>
  <c r="N345" i="46"/>
  <c r="M345" i="46"/>
  <c r="L345" i="46"/>
  <c r="K345" i="46"/>
  <c r="L344" i="46"/>
  <c r="H344" i="46" s="1"/>
  <c r="I344" i="46"/>
  <c r="L343" i="46"/>
  <c r="J343" i="46"/>
  <c r="N342" i="46"/>
  <c r="M342" i="46"/>
  <c r="L342" i="46" s="1"/>
  <c r="K342" i="46"/>
  <c r="J342" i="46"/>
  <c r="I342" i="46" s="1"/>
  <c r="H342" i="46" s="1"/>
  <c r="L341" i="46"/>
  <c r="H341" i="46" s="1"/>
  <c r="I341" i="46"/>
  <c r="L340" i="46"/>
  <c r="I340" i="46"/>
  <c r="H340" i="46" s="1"/>
  <c r="N339" i="46"/>
  <c r="M339" i="46"/>
  <c r="L339" i="46"/>
  <c r="K339" i="46"/>
  <c r="J339" i="46"/>
  <c r="I339" i="46" s="1"/>
  <c r="L338" i="46"/>
  <c r="I338" i="46"/>
  <c r="H338" i="46" s="1"/>
  <c r="L337" i="46"/>
  <c r="K337" i="46"/>
  <c r="I337" i="46"/>
  <c r="H337" i="46"/>
  <c r="N336" i="46"/>
  <c r="M336" i="46"/>
  <c r="L336" i="46"/>
  <c r="K336" i="46"/>
  <c r="J336" i="46"/>
  <c r="L335" i="46"/>
  <c r="I335" i="46"/>
  <c r="H335" i="46" s="1"/>
  <c r="L334" i="46"/>
  <c r="I334" i="46"/>
  <c r="H334" i="46"/>
  <c r="N333" i="46"/>
  <c r="M333" i="46"/>
  <c r="L333" i="46"/>
  <c r="K333" i="46"/>
  <c r="I333" i="46" s="1"/>
  <c r="H333" i="46" s="1"/>
  <c r="J333" i="46"/>
  <c r="L332" i="46"/>
  <c r="H332" i="46" s="1"/>
  <c r="I332" i="46"/>
  <c r="L331" i="46"/>
  <c r="I331" i="46"/>
  <c r="H331" i="46" s="1"/>
  <c r="N330" i="46"/>
  <c r="L330" i="46" s="1"/>
  <c r="M330" i="46"/>
  <c r="K330" i="46"/>
  <c r="J330" i="46"/>
  <c r="I330" i="46" s="1"/>
  <c r="L329" i="46"/>
  <c r="I329" i="46"/>
  <c r="H329" i="46" s="1"/>
  <c r="L328" i="46"/>
  <c r="I328" i="46"/>
  <c r="H328" i="46"/>
  <c r="N327" i="46"/>
  <c r="M327" i="46"/>
  <c r="L327" i="46" s="1"/>
  <c r="K327" i="46"/>
  <c r="J327" i="46"/>
  <c r="I327" i="46" s="1"/>
  <c r="H327" i="46" s="1"/>
  <c r="L326" i="46"/>
  <c r="I326" i="46"/>
  <c r="H326" i="46"/>
  <c r="L325" i="46"/>
  <c r="I325" i="46"/>
  <c r="H325" i="46"/>
  <c r="N324" i="46"/>
  <c r="L324" i="46" s="1"/>
  <c r="M324" i="46"/>
  <c r="K324" i="46"/>
  <c r="J324" i="46"/>
  <c r="I324" i="46" s="1"/>
  <c r="L323" i="46"/>
  <c r="I323" i="46"/>
  <c r="H323" i="46" s="1"/>
  <c r="L322" i="46"/>
  <c r="H322" i="46" s="1"/>
  <c r="I322" i="46"/>
  <c r="N321" i="46"/>
  <c r="M321" i="46"/>
  <c r="L321" i="46" s="1"/>
  <c r="K321" i="46"/>
  <c r="J321" i="46"/>
  <c r="I321" i="46"/>
  <c r="L320" i="46"/>
  <c r="I320" i="46"/>
  <c r="H320" i="46"/>
  <c r="L319" i="46"/>
  <c r="I319" i="46"/>
  <c r="H319" i="46" s="1"/>
  <c r="N318" i="46"/>
  <c r="M318" i="46"/>
  <c r="L318" i="46" s="1"/>
  <c r="H318" i="46" s="1"/>
  <c r="J318" i="46"/>
  <c r="I318" i="46"/>
  <c r="L317" i="46"/>
  <c r="I317" i="46"/>
  <c r="H317" i="46"/>
  <c r="L316" i="46"/>
  <c r="H316" i="46" s="1"/>
  <c r="K316" i="46"/>
  <c r="K318" i="46" s="1"/>
  <c r="I316" i="46"/>
  <c r="N315" i="46"/>
  <c r="L315" i="46" s="1"/>
  <c r="M315" i="46"/>
  <c r="K315" i="46"/>
  <c r="J315" i="46"/>
  <c r="I315" i="46" s="1"/>
  <c r="L314" i="46"/>
  <c r="I314" i="46"/>
  <c r="H314" i="46" s="1"/>
  <c r="L313" i="46"/>
  <c r="H313" i="46" s="1"/>
  <c r="I313" i="46"/>
  <c r="N312" i="46"/>
  <c r="M312" i="46"/>
  <c r="L312" i="46" s="1"/>
  <c r="K312" i="46"/>
  <c r="J312" i="46"/>
  <c r="I312" i="46"/>
  <c r="L311" i="46"/>
  <c r="I311" i="46"/>
  <c r="H311" i="46"/>
  <c r="L310" i="46"/>
  <c r="I310" i="46"/>
  <c r="H310" i="46" s="1"/>
  <c r="N309" i="46"/>
  <c r="M309" i="46"/>
  <c r="L309" i="46" s="1"/>
  <c r="K309" i="46"/>
  <c r="J309" i="46"/>
  <c r="I309" i="46"/>
  <c r="H309" i="46" s="1"/>
  <c r="L308" i="46"/>
  <c r="I308" i="46"/>
  <c r="H308" i="46"/>
  <c r="L307" i="46"/>
  <c r="I307" i="46"/>
  <c r="H307" i="46"/>
  <c r="N306" i="46"/>
  <c r="M306" i="46"/>
  <c r="K306" i="46"/>
  <c r="J306" i="46"/>
  <c r="I306" i="46"/>
  <c r="L305" i="46"/>
  <c r="I305" i="46"/>
  <c r="H305" i="46"/>
  <c r="L304" i="46"/>
  <c r="I304" i="46"/>
  <c r="H304" i="46"/>
  <c r="N303" i="46"/>
  <c r="L303" i="46" s="1"/>
  <c r="H303" i="46" s="1"/>
  <c r="M303" i="46"/>
  <c r="K303" i="46"/>
  <c r="J303" i="46"/>
  <c r="I303" i="46" s="1"/>
  <c r="L302" i="46"/>
  <c r="I302" i="46"/>
  <c r="H302" i="46" s="1"/>
  <c r="L301" i="46"/>
  <c r="I301" i="46"/>
  <c r="H301" i="46" s="1"/>
  <c r="N300" i="46"/>
  <c r="M300" i="46"/>
  <c r="L300" i="46"/>
  <c r="J300" i="46"/>
  <c r="L299" i="46"/>
  <c r="I299" i="46"/>
  <c r="H299" i="46"/>
  <c r="L298" i="46"/>
  <c r="H298" i="46" s="1"/>
  <c r="K298" i="46"/>
  <c r="I298" i="46" s="1"/>
  <c r="N297" i="46"/>
  <c r="M297" i="46"/>
  <c r="L297" i="46" s="1"/>
  <c r="K297" i="46"/>
  <c r="J297" i="46"/>
  <c r="I297" i="46"/>
  <c r="L296" i="46"/>
  <c r="H296" i="46" s="1"/>
  <c r="I296" i="46"/>
  <c r="L295" i="46"/>
  <c r="I295" i="46"/>
  <c r="H295" i="46" s="1"/>
  <c r="N294" i="46"/>
  <c r="M294" i="46"/>
  <c r="L294" i="46"/>
  <c r="H294" i="46" s="1"/>
  <c r="K294" i="46"/>
  <c r="J294" i="46"/>
  <c r="I294" i="46" s="1"/>
  <c r="L293" i="46"/>
  <c r="I293" i="46"/>
  <c r="L292" i="46"/>
  <c r="I292" i="46"/>
  <c r="H292" i="46"/>
  <c r="N291" i="46"/>
  <c r="M291" i="46"/>
  <c r="L291" i="46"/>
  <c r="K291" i="46"/>
  <c r="I291" i="46" s="1"/>
  <c r="H291" i="46" s="1"/>
  <c r="J291" i="46"/>
  <c r="L290" i="46"/>
  <c r="H290" i="46" s="1"/>
  <c r="I290" i="46"/>
  <c r="L289" i="46"/>
  <c r="I289" i="46"/>
  <c r="H289" i="46" s="1"/>
  <c r="N288" i="46"/>
  <c r="M288" i="46"/>
  <c r="L288" i="46"/>
  <c r="K288" i="46"/>
  <c r="J288" i="46"/>
  <c r="I288" i="46"/>
  <c r="H288" i="46"/>
  <c r="L287" i="46"/>
  <c r="I287" i="46"/>
  <c r="H287" i="46"/>
  <c r="L286" i="46"/>
  <c r="H286" i="46" s="1"/>
  <c r="I286" i="46"/>
  <c r="N285" i="46"/>
  <c r="M285" i="46"/>
  <c r="L285" i="46" s="1"/>
  <c r="K285" i="46"/>
  <c r="I285" i="46" s="1"/>
  <c r="H285" i="46" s="1"/>
  <c r="J285" i="46"/>
  <c r="L284" i="46"/>
  <c r="I284" i="46"/>
  <c r="H284" i="46" s="1"/>
  <c r="L283" i="46"/>
  <c r="K283" i="46"/>
  <c r="I283" i="46"/>
  <c r="H283" i="46" s="1"/>
  <c r="N282" i="46"/>
  <c r="M282" i="46"/>
  <c r="L282" i="46"/>
  <c r="K282" i="46"/>
  <c r="J282" i="46"/>
  <c r="I282" i="46"/>
  <c r="H282" i="46"/>
  <c r="L281" i="46"/>
  <c r="I281" i="46"/>
  <c r="H281" i="46"/>
  <c r="L280" i="46"/>
  <c r="I280" i="46"/>
  <c r="N279" i="46"/>
  <c r="M279" i="46"/>
  <c r="L279" i="46"/>
  <c r="K279" i="46"/>
  <c r="J279" i="46"/>
  <c r="I279" i="46"/>
  <c r="H279" i="46"/>
  <c r="L278" i="46"/>
  <c r="I278" i="46"/>
  <c r="H278" i="46"/>
  <c r="L277" i="46"/>
  <c r="H277" i="46" s="1"/>
  <c r="I277" i="46"/>
  <c r="N276" i="46"/>
  <c r="M276" i="46"/>
  <c r="L276" i="46" s="1"/>
  <c r="K276" i="46"/>
  <c r="J276" i="46"/>
  <c r="I276" i="46"/>
  <c r="L275" i="46"/>
  <c r="H275" i="46" s="1"/>
  <c r="I275" i="46"/>
  <c r="L274" i="46"/>
  <c r="I274" i="46"/>
  <c r="H274" i="46" s="1"/>
  <c r="N273" i="46"/>
  <c r="M273" i="46"/>
  <c r="L273" i="46"/>
  <c r="H273" i="46" s="1"/>
  <c r="K273" i="46"/>
  <c r="J273" i="46"/>
  <c r="I273" i="46" s="1"/>
  <c r="L272" i="46"/>
  <c r="I272" i="46"/>
  <c r="L271" i="46"/>
  <c r="I271" i="46"/>
  <c r="H271" i="46"/>
  <c r="N270" i="46"/>
  <c r="M270" i="46"/>
  <c r="L270" i="46"/>
  <c r="K270" i="46"/>
  <c r="I270" i="46" s="1"/>
  <c r="H270" i="46" s="1"/>
  <c r="J270" i="46"/>
  <c r="L269" i="46"/>
  <c r="H269" i="46" s="1"/>
  <c r="I269" i="46"/>
  <c r="L268" i="46"/>
  <c r="I268" i="46"/>
  <c r="H268" i="46" s="1"/>
  <c r="N267" i="46"/>
  <c r="M267" i="46"/>
  <c r="L267" i="46"/>
  <c r="K267" i="46"/>
  <c r="J267" i="46"/>
  <c r="I267" i="46"/>
  <c r="H267" i="46"/>
  <c r="L266" i="46"/>
  <c r="I266" i="46"/>
  <c r="H266" i="46"/>
  <c r="L265" i="46"/>
  <c r="H265" i="46" s="1"/>
  <c r="I265" i="46"/>
  <c r="N264" i="46"/>
  <c r="M264" i="46"/>
  <c r="L264" i="46" s="1"/>
  <c r="K264" i="46"/>
  <c r="I264" i="46" s="1"/>
  <c r="H264" i="46" s="1"/>
  <c r="J264" i="46"/>
  <c r="L263" i="46"/>
  <c r="I263" i="46"/>
  <c r="H263" i="46" s="1"/>
  <c r="L262" i="46"/>
  <c r="I262" i="46"/>
  <c r="H262" i="46"/>
  <c r="N261" i="46"/>
  <c r="M261" i="46"/>
  <c r="L261" i="46"/>
  <c r="K261" i="46"/>
  <c r="J261" i="46"/>
  <c r="L260" i="46"/>
  <c r="I260" i="46"/>
  <c r="H260" i="46" s="1"/>
  <c r="L259" i="46"/>
  <c r="I259" i="46"/>
  <c r="H259" i="46"/>
  <c r="N258" i="46"/>
  <c r="M258" i="46"/>
  <c r="L258" i="46"/>
  <c r="K258" i="46"/>
  <c r="I258" i="46" s="1"/>
  <c r="H258" i="46" s="1"/>
  <c r="J258" i="46"/>
  <c r="L257" i="46"/>
  <c r="H257" i="46" s="1"/>
  <c r="I257" i="46"/>
  <c r="L256" i="46"/>
  <c r="I256" i="46"/>
  <c r="H256" i="46" s="1"/>
  <c r="N255" i="46"/>
  <c r="L255" i="46" s="1"/>
  <c r="M255" i="46"/>
  <c r="K255" i="46"/>
  <c r="J255" i="46"/>
  <c r="I255" i="46" s="1"/>
  <c r="L254" i="46"/>
  <c r="I254" i="46"/>
  <c r="H254" i="46" s="1"/>
  <c r="L253" i="46"/>
  <c r="I253" i="46"/>
  <c r="H253" i="46"/>
  <c r="N252" i="46"/>
  <c r="M252" i="46"/>
  <c r="L252" i="46" s="1"/>
  <c r="K252" i="46"/>
  <c r="J252" i="46"/>
  <c r="I252" i="46" s="1"/>
  <c r="H252" i="46" s="1"/>
  <c r="L251" i="46"/>
  <c r="I251" i="46"/>
  <c r="H251" i="46"/>
  <c r="L250" i="46"/>
  <c r="I250" i="46"/>
  <c r="H250" i="46"/>
  <c r="N249" i="46"/>
  <c r="L249" i="46" s="1"/>
  <c r="M249" i="46"/>
  <c r="K249" i="46"/>
  <c r="J249" i="46"/>
  <c r="I249" i="46" s="1"/>
  <c r="L248" i="46"/>
  <c r="I248" i="46"/>
  <c r="H248" i="46" s="1"/>
  <c r="L247" i="46"/>
  <c r="H247" i="46" s="1"/>
  <c r="I247" i="46"/>
  <c r="N246" i="46"/>
  <c r="M246" i="46"/>
  <c r="L246" i="46" s="1"/>
  <c r="K246" i="46"/>
  <c r="J246" i="46"/>
  <c r="I246" i="46"/>
  <c r="L245" i="46"/>
  <c r="I245" i="46"/>
  <c r="H245" i="46"/>
  <c r="L244" i="46"/>
  <c r="I244" i="46"/>
  <c r="H244" i="46" s="1"/>
  <c r="N243" i="46"/>
  <c r="M243" i="46"/>
  <c r="L243" i="46" s="1"/>
  <c r="K243" i="46"/>
  <c r="J243" i="46"/>
  <c r="I243" i="46"/>
  <c r="L242" i="46"/>
  <c r="I242" i="46"/>
  <c r="H242" i="46"/>
  <c r="L241" i="46"/>
  <c r="I241" i="46"/>
  <c r="H241" i="46"/>
  <c r="N240" i="46"/>
  <c r="M240" i="46"/>
  <c r="K240" i="46"/>
  <c r="J240" i="46"/>
  <c r="I240" i="46"/>
  <c r="L239" i="46"/>
  <c r="I239" i="46"/>
  <c r="H239" i="46"/>
  <c r="L238" i="46"/>
  <c r="K238" i="46"/>
  <c r="I238" i="46"/>
  <c r="H238" i="46"/>
  <c r="N237" i="46"/>
  <c r="M237" i="46"/>
  <c r="L237" i="46"/>
  <c r="K237" i="46"/>
  <c r="I237" i="46" s="1"/>
  <c r="H237" i="46" s="1"/>
  <c r="J237" i="46"/>
  <c r="L236" i="46"/>
  <c r="H236" i="46" s="1"/>
  <c r="I236" i="46"/>
  <c r="L235" i="46"/>
  <c r="I235" i="46"/>
  <c r="H235" i="46" s="1"/>
  <c r="N234" i="46"/>
  <c r="L234" i="46" s="1"/>
  <c r="M234" i="46"/>
  <c r="K234" i="46"/>
  <c r="J234" i="46"/>
  <c r="I234" i="46" s="1"/>
  <c r="H234" i="46" s="1"/>
  <c r="L233" i="46"/>
  <c r="I233" i="46"/>
  <c r="H233" i="46" s="1"/>
  <c r="L232" i="46"/>
  <c r="I232" i="46"/>
  <c r="H232" i="46"/>
  <c r="N231" i="46"/>
  <c r="M231" i="46"/>
  <c r="K231" i="46"/>
  <c r="J231" i="46"/>
  <c r="I231" i="46" s="1"/>
  <c r="L230" i="46"/>
  <c r="I230" i="46"/>
  <c r="H230" i="46"/>
  <c r="L229" i="46"/>
  <c r="I229" i="46"/>
  <c r="H229" i="46"/>
  <c r="N227" i="46"/>
  <c r="N226" i="46"/>
  <c r="M226" i="46"/>
  <c r="K226" i="46"/>
  <c r="J226" i="46"/>
  <c r="I226" i="46" s="1"/>
  <c r="N225" i="46"/>
  <c r="M225" i="46"/>
  <c r="L225" i="46"/>
  <c r="K222" i="46"/>
  <c r="J222" i="46"/>
  <c r="I222" i="46" s="1"/>
  <c r="N221" i="46"/>
  <c r="M221" i="46"/>
  <c r="L221" i="46" s="1"/>
  <c r="N219" i="46"/>
  <c r="M219" i="46"/>
  <c r="L219" i="46" s="1"/>
  <c r="K219" i="46"/>
  <c r="J219" i="46"/>
  <c r="I219" i="46"/>
  <c r="H219" i="46" s="1"/>
  <c r="L218" i="46"/>
  <c r="I218" i="46"/>
  <c r="H218" i="46"/>
  <c r="L217" i="46"/>
  <c r="I217" i="46"/>
  <c r="H217" i="46"/>
  <c r="N216" i="46"/>
  <c r="N213" i="46" s="1"/>
  <c r="M216" i="46"/>
  <c r="K216" i="46"/>
  <c r="K213" i="46" s="1"/>
  <c r="J216" i="46"/>
  <c r="J213" i="46" s="1"/>
  <c r="I213" i="46" s="1"/>
  <c r="I216" i="46"/>
  <c r="L215" i="46"/>
  <c r="I215" i="46"/>
  <c r="H215" i="46"/>
  <c r="L214" i="46"/>
  <c r="I214" i="46"/>
  <c r="H214" i="46"/>
  <c r="N212" i="46"/>
  <c r="M212" i="46"/>
  <c r="K212" i="46"/>
  <c r="J212" i="46"/>
  <c r="I212" i="46"/>
  <c r="N211" i="46"/>
  <c r="M211" i="46"/>
  <c r="L211" i="46"/>
  <c r="K211" i="46"/>
  <c r="J211" i="46"/>
  <c r="I211" i="46"/>
  <c r="H211" i="46"/>
  <c r="N210" i="46"/>
  <c r="M210" i="46"/>
  <c r="L210" i="46"/>
  <c r="K210" i="46"/>
  <c r="I210" i="46" s="1"/>
  <c r="H210" i="46" s="1"/>
  <c r="J210" i="46"/>
  <c r="L209" i="46"/>
  <c r="H209" i="46" s="1"/>
  <c r="I209" i="46"/>
  <c r="L208" i="46"/>
  <c r="I208" i="46"/>
  <c r="H208" i="46" s="1"/>
  <c r="N207" i="46"/>
  <c r="L207" i="46" s="1"/>
  <c r="M207" i="46"/>
  <c r="K207" i="46"/>
  <c r="J207" i="46"/>
  <c r="I207" i="46" s="1"/>
  <c r="L206" i="46"/>
  <c r="I206" i="46"/>
  <c r="H206" i="46" s="1"/>
  <c r="L205" i="46"/>
  <c r="I205" i="46"/>
  <c r="H205" i="46"/>
  <c r="N204" i="46"/>
  <c r="M204" i="46"/>
  <c r="K204" i="46"/>
  <c r="K201" i="46" s="1"/>
  <c r="J204" i="46"/>
  <c r="I204" i="46" s="1"/>
  <c r="L203" i="46"/>
  <c r="I203" i="46"/>
  <c r="H203" i="46"/>
  <c r="L202" i="46"/>
  <c r="I202" i="46"/>
  <c r="H202" i="46"/>
  <c r="N201" i="46"/>
  <c r="N200" i="46"/>
  <c r="M200" i="46"/>
  <c r="L200" i="46" s="1"/>
  <c r="K200" i="46"/>
  <c r="J200" i="46"/>
  <c r="I200" i="46" s="1"/>
  <c r="H200" i="46" s="1"/>
  <c r="N199" i="46"/>
  <c r="M199" i="46"/>
  <c r="L199" i="46"/>
  <c r="H199" i="46" s="1"/>
  <c r="K199" i="46"/>
  <c r="J199" i="46"/>
  <c r="I199" i="46"/>
  <c r="N198" i="46"/>
  <c r="M198" i="46"/>
  <c r="L198" i="46"/>
  <c r="K198" i="46"/>
  <c r="I198" i="46" s="1"/>
  <c r="H198" i="46" s="1"/>
  <c r="J198" i="46"/>
  <c r="L197" i="46"/>
  <c r="H197" i="46" s="1"/>
  <c r="I197" i="46"/>
  <c r="L196" i="46"/>
  <c r="I196" i="46"/>
  <c r="H196" i="46" s="1"/>
  <c r="N195" i="46"/>
  <c r="M195" i="46"/>
  <c r="L195" i="46"/>
  <c r="K195" i="46"/>
  <c r="J195" i="46"/>
  <c r="I195" i="46"/>
  <c r="H195" i="46"/>
  <c r="L194" i="46"/>
  <c r="I194" i="46"/>
  <c r="H194" i="46"/>
  <c r="L193" i="46"/>
  <c r="H193" i="46" s="1"/>
  <c r="I193" i="46"/>
  <c r="N192" i="46"/>
  <c r="N189" i="46" s="1"/>
  <c r="M192" i="46"/>
  <c r="K192" i="46"/>
  <c r="I192" i="46" s="1"/>
  <c r="J192" i="46"/>
  <c r="L191" i="46"/>
  <c r="I191" i="46"/>
  <c r="H191" i="46" s="1"/>
  <c r="L190" i="46"/>
  <c r="I190" i="46"/>
  <c r="H190" i="46"/>
  <c r="J189" i="46"/>
  <c r="N188" i="46"/>
  <c r="M188" i="46"/>
  <c r="L188" i="46" s="1"/>
  <c r="K188" i="46"/>
  <c r="I188" i="46" s="1"/>
  <c r="H188" i="46" s="1"/>
  <c r="J188" i="46"/>
  <c r="N187" i="46"/>
  <c r="M187" i="46"/>
  <c r="L187" i="46" s="1"/>
  <c r="K187" i="46"/>
  <c r="J187" i="46"/>
  <c r="I187" i="46"/>
  <c r="H187" i="46" s="1"/>
  <c r="N186" i="46"/>
  <c r="M186" i="46"/>
  <c r="L186" i="46"/>
  <c r="K186" i="46"/>
  <c r="J186" i="46"/>
  <c r="I186" i="46"/>
  <c r="H186" i="46"/>
  <c r="L185" i="46"/>
  <c r="I185" i="46"/>
  <c r="H185" i="46"/>
  <c r="L184" i="46"/>
  <c r="I184" i="46"/>
  <c r="N183" i="46"/>
  <c r="M183" i="46"/>
  <c r="L183" i="46"/>
  <c r="K183" i="46"/>
  <c r="J183" i="46"/>
  <c r="I183" i="46"/>
  <c r="H183" i="46"/>
  <c r="L182" i="46"/>
  <c r="I182" i="46"/>
  <c r="H182" i="46"/>
  <c r="L181" i="46"/>
  <c r="H181" i="46" s="1"/>
  <c r="I181" i="46"/>
  <c r="N180" i="46"/>
  <c r="N177" i="46" s="1"/>
  <c r="N174" i="46" s="1"/>
  <c r="M180" i="46"/>
  <c r="K180" i="46"/>
  <c r="J180" i="46"/>
  <c r="J177" i="46" s="1"/>
  <c r="I180" i="46"/>
  <c r="L179" i="46"/>
  <c r="H179" i="46" s="1"/>
  <c r="I179" i="46"/>
  <c r="L178" i="46"/>
  <c r="I178" i="46"/>
  <c r="H178" i="46" s="1"/>
  <c r="K177" i="46"/>
  <c r="K174" i="46" s="1"/>
  <c r="N176" i="46"/>
  <c r="M176" i="46"/>
  <c r="K176" i="46"/>
  <c r="J176" i="46"/>
  <c r="I176" i="46"/>
  <c r="N175" i="46"/>
  <c r="N172" i="46" s="1"/>
  <c r="M175" i="46"/>
  <c r="K175" i="46"/>
  <c r="J175" i="46"/>
  <c r="I175" i="46" s="1"/>
  <c r="N173" i="46"/>
  <c r="K173" i="46"/>
  <c r="J173" i="46"/>
  <c r="I173" i="46" s="1"/>
  <c r="M172" i="46"/>
  <c r="K172" i="46"/>
  <c r="J172" i="46"/>
  <c r="I172" i="46" s="1"/>
  <c r="N171" i="46"/>
  <c r="M171" i="46"/>
  <c r="L171" i="46"/>
  <c r="H171" i="46" s="1"/>
  <c r="K171" i="46"/>
  <c r="J171" i="46"/>
  <c r="I171" i="46"/>
  <c r="L170" i="46"/>
  <c r="I170" i="46"/>
  <c r="H170" i="46"/>
  <c r="L169" i="46"/>
  <c r="H169" i="46" s="1"/>
  <c r="I169" i="46"/>
  <c r="N168" i="46"/>
  <c r="N165" i="46" s="1"/>
  <c r="N162" i="46" s="1"/>
  <c r="M168" i="46"/>
  <c r="K168" i="46"/>
  <c r="J168" i="46"/>
  <c r="J165" i="46" s="1"/>
  <c r="I168" i="46"/>
  <c r="L167" i="46"/>
  <c r="H167" i="46" s="1"/>
  <c r="I167" i="46"/>
  <c r="L166" i="46"/>
  <c r="I166" i="46"/>
  <c r="H166" i="46" s="1"/>
  <c r="K165" i="46"/>
  <c r="K162" i="46" s="1"/>
  <c r="N164" i="46"/>
  <c r="M164" i="46"/>
  <c r="K164" i="46"/>
  <c r="J164" i="46"/>
  <c r="I164" i="46"/>
  <c r="N163" i="46"/>
  <c r="N160" i="46" s="1"/>
  <c r="M163" i="46"/>
  <c r="K163" i="46"/>
  <c r="J163" i="46"/>
  <c r="I163" i="46" s="1"/>
  <c r="N161" i="46"/>
  <c r="K161" i="46"/>
  <c r="J161" i="46"/>
  <c r="I161" i="46" s="1"/>
  <c r="M160" i="46"/>
  <c r="K160" i="46"/>
  <c r="J160" i="46"/>
  <c r="I160" i="46" s="1"/>
  <c r="N159" i="46"/>
  <c r="M159" i="46"/>
  <c r="L159" i="46"/>
  <c r="H159" i="46" s="1"/>
  <c r="K159" i="46"/>
  <c r="J159" i="46"/>
  <c r="I159" i="46"/>
  <c r="L158" i="46"/>
  <c r="I158" i="46"/>
  <c r="H158" i="46"/>
  <c r="L157" i="46"/>
  <c r="H157" i="46" s="1"/>
  <c r="I157" i="46"/>
  <c r="N156" i="46"/>
  <c r="M156" i="46"/>
  <c r="L156" i="46" s="1"/>
  <c r="K156" i="46"/>
  <c r="J156" i="46"/>
  <c r="I156" i="46"/>
  <c r="N155" i="46"/>
  <c r="L155" i="46" s="1"/>
  <c r="M155" i="46"/>
  <c r="K155" i="46"/>
  <c r="J155" i="46"/>
  <c r="I155" i="46" s="1"/>
  <c r="N154" i="46"/>
  <c r="M154" i="46"/>
  <c r="L154" i="46" s="1"/>
  <c r="K154" i="46"/>
  <c r="J154" i="46"/>
  <c r="I154" i="46"/>
  <c r="N153" i="46"/>
  <c r="N147" i="46" s="1"/>
  <c r="L147" i="46" s="1"/>
  <c r="M153" i="46"/>
  <c r="L153" i="46"/>
  <c r="H153" i="46" s="1"/>
  <c r="K153" i="46"/>
  <c r="J153" i="46"/>
  <c r="I153" i="46" s="1"/>
  <c r="L152" i="46"/>
  <c r="I152" i="46"/>
  <c r="L151" i="46"/>
  <c r="I151" i="46"/>
  <c r="H151" i="46"/>
  <c r="N150" i="46"/>
  <c r="M150" i="46"/>
  <c r="L150" i="46"/>
  <c r="K150" i="46"/>
  <c r="K147" i="46" s="1"/>
  <c r="J150" i="46"/>
  <c r="L149" i="46"/>
  <c r="H149" i="46" s="1"/>
  <c r="I149" i="46"/>
  <c r="L148" i="46"/>
  <c r="I148" i="46"/>
  <c r="H148" i="46" s="1"/>
  <c r="M147" i="46"/>
  <c r="J147" i="46"/>
  <c r="I147" i="46" s="1"/>
  <c r="H147" i="46" s="1"/>
  <c r="N146" i="46"/>
  <c r="M146" i="46"/>
  <c r="L146" i="46" s="1"/>
  <c r="K146" i="46"/>
  <c r="J146" i="46"/>
  <c r="I146" i="46"/>
  <c r="H146" i="46" s="1"/>
  <c r="N145" i="46"/>
  <c r="M145" i="46"/>
  <c r="L145" i="46"/>
  <c r="H145" i="46" s="1"/>
  <c r="K145" i="46"/>
  <c r="J145" i="46"/>
  <c r="I145" i="46" s="1"/>
  <c r="N144" i="46"/>
  <c r="N141" i="46" s="1"/>
  <c r="M144" i="46"/>
  <c r="K144" i="46"/>
  <c r="K141" i="46" s="1"/>
  <c r="J144" i="46"/>
  <c r="J141" i="46" s="1"/>
  <c r="I144" i="46"/>
  <c r="L143" i="46"/>
  <c r="I143" i="46"/>
  <c r="H143" i="46"/>
  <c r="L142" i="46"/>
  <c r="I142" i="46"/>
  <c r="H142" i="46"/>
  <c r="N140" i="46"/>
  <c r="M140" i="46"/>
  <c r="K140" i="46"/>
  <c r="J140" i="46"/>
  <c r="I140" i="46"/>
  <c r="N139" i="46"/>
  <c r="M139" i="46"/>
  <c r="L139" i="46"/>
  <c r="K139" i="46"/>
  <c r="J139" i="46"/>
  <c r="I139" i="46"/>
  <c r="H139" i="46"/>
  <c r="N138" i="46"/>
  <c r="M138" i="46"/>
  <c r="L138" i="46"/>
  <c r="K138" i="46"/>
  <c r="K135" i="46" s="1"/>
  <c r="J138" i="46"/>
  <c r="L137" i="46"/>
  <c r="H137" i="46" s="1"/>
  <c r="I137" i="46"/>
  <c r="L136" i="46"/>
  <c r="I136" i="46"/>
  <c r="H136" i="46" s="1"/>
  <c r="N135" i="46"/>
  <c r="L135" i="46" s="1"/>
  <c r="M135" i="46"/>
  <c r="J135" i="46"/>
  <c r="I135" i="46"/>
  <c r="N134" i="46"/>
  <c r="M134" i="46"/>
  <c r="L134" i="46"/>
  <c r="H134" i="46" s="1"/>
  <c r="K134" i="46"/>
  <c r="J134" i="46"/>
  <c r="I134" i="46"/>
  <c r="N133" i="46"/>
  <c r="M133" i="46"/>
  <c r="L133" i="46"/>
  <c r="K133" i="46"/>
  <c r="J133" i="46"/>
  <c r="N132" i="46"/>
  <c r="M132" i="46"/>
  <c r="L132" i="46" s="1"/>
  <c r="K132" i="46"/>
  <c r="J132" i="46"/>
  <c r="I132" i="46"/>
  <c r="L131" i="46"/>
  <c r="H131" i="46" s="1"/>
  <c r="I131" i="46"/>
  <c r="L130" i="46"/>
  <c r="I130" i="46"/>
  <c r="H130" i="46" s="1"/>
  <c r="N129" i="46"/>
  <c r="M129" i="46"/>
  <c r="L129" i="46"/>
  <c r="H129" i="46" s="1"/>
  <c r="K129" i="46"/>
  <c r="J129" i="46"/>
  <c r="I129" i="46" s="1"/>
  <c r="L128" i="46"/>
  <c r="I128" i="46"/>
  <c r="L127" i="46"/>
  <c r="I127" i="46"/>
  <c r="H127" i="46"/>
  <c r="K126" i="46"/>
  <c r="K123" i="46" s="1"/>
  <c r="I126" i="46"/>
  <c r="N125" i="46"/>
  <c r="N122" i="46" s="1"/>
  <c r="M125" i="46"/>
  <c r="L125" i="46"/>
  <c r="K125" i="46"/>
  <c r="J125" i="46"/>
  <c r="N124" i="46"/>
  <c r="N126" i="46" s="1"/>
  <c r="N123" i="46" s="1"/>
  <c r="M124" i="46"/>
  <c r="K124" i="46"/>
  <c r="J124" i="46"/>
  <c r="J126" i="46" s="1"/>
  <c r="I124" i="46"/>
  <c r="J123" i="46"/>
  <c r="I123" i="46" s="1"/>
  <c r="M122" i="46"/>
  <c r="L122" i="46"/>
  <c r="K122" i="46"/>
  <c r="N121" i="46"/>
  <c r="K121" i="46"/>
  <c r="J121" i="46"/>
  <c r="I121" i="46" s="1"/>
  <c r="N120" i="46"/>
  <c r="M120" i="46"/>
  <c r="K120" i="46"/>
  <c r="K117" i="46" s="1"/>
  <c r="J120" i="46"/>
  <c r="I120" i="46" s="1"/>
  <c r="L119" i="46"/>
  <c r="I119" i="46"/>
  <c r="H119" i="46"/>
  <c r="L118" i="46"/>
  <c r="I118" i="46"/>
  <c r="H118" i="46"/>
  <c r="N117" i="46"/>
  <c r="N116" i="46"/>
  <c r="M116" i="46"/>
  <c r="L116" i="46" s="1"/>
  <c r="K116" i="46"/>
  <c r="J116" i="46"/>
  <c r="I116" i="46" s="1"/>
  <c r="H116" i="46" s="1"/>
  <c r="N115" i="46"/>
  <c r="M115" i="46"/>
  <c r="L115" i="46"/>
  <c r="H115" i="46" s="1"/>
  <c r="K115" i="46"/>
  <c r="J115" i="46"/>
  <c r="I115" i="46"/>
  <c r="N114" i="46"/>
  <c r="M114" i="46"/>
  <c r="L114" i="46"/>
  <c r="K114" i="46"/>
  <c r="K111" i="46" s="1"/>
  <c r="J114" i="46"/>
  <c r="L113" i="46"/>
  <c r="H113" i="46" s="1"/>
  <c r="I113" i="46"/>
  <c r="L112" i="46"/>
  <c r="I112" i="46"/>
  <c r="H112" i="46" s="1"/>
  <c r="N111" i="46"/>
  <c r="M111" i="46"/>
  <c r="L111" i="46"/>
  <c r="J111" i="46"/>
  <c r="I111" i="46" s="1"/>
  <c r="H111" i="46" s="1"/>
  <c r="N110" i="46"/>
  <c r="M110" i="46"/>
  <c r="L110" i="46" s="1"/>
  <c r="K110" i="46"/>
  <c r="J110" i="46"/>
  <c r="I110" i="46"/>
  <c r="N109" i="46"/>
  <c r="M109" i="46"/>
  <c r="L109" i="46"/>
  <c r="H109" i="46" s="1"/>
  <c r="K109" i="46"/>
  <c r="J109" i="46"/>
  <c r="I109" i="46" s="1"/>
  <c r="N108" i="46"/>
  <c r="N105" i="46" s="1"/>
  <c r="M108" i="46"/>
  <c r="K108" i="46"/>
  <c r="K105" i="46" s="1"/>
  <c r="J108" i="46"/>
  <c r="J105" i="46" s="1"/>
  <c r="I105" i="46" s="1"/>
  <c r="I108" i="46"/>
  <c r="L107" i="46"/>
  <c r="I107" i="46"/>
  <c r="H107" i="46"/>
  <c r="L106" i="46"/>
  <c r="I106" i="46"/>
  <c r="H106" i="46"/>
  <c r="N104" i="46"/>
  <c r="M104" i="46"/>
  <c r="K104" i="46"/>
  <c r="J104" i="46"/>
  <c r="I104" i="46"/>
  <c r="N103" i="46"/>
  <c r="M103" i="46"/>
  <c r="L103" i="46"/>
  <c r="K103" i="46"/>
  <c r="J103" i="46"/>
  <c r="I103" i="46"/>
  <c r="H103" i="46"/>
  <c r="N102" i="46"/>
  <c r="M102" i="46"/>
  <c r="L102" i="46"/>
  <c r="K102" i="46"/>
  <c r="K99" i="46" s="1"/>
  <c r="J102" i="46"/>
  <c r="L101" i="46"/>
  <c r="H101" i="46" s="1"/>
  <c r="I101" i="46"/>
  <c r="L100" i="46"/>
  <c r="I100" i="46"/>
  <c r="H100" i="46" s="1"/>
  <c r="N99" i="46"/>
  <c r="L99" i="46" s="1"/>
  <c r="M99" i="46"/>
  <c r="J99" i="46"/>
  <c r="I99" i="46"/>
  <c r="N98" i="46"/>
  <c r="M98" i="46"/>
  <c r="L98" i="46"/>
  <c r="H98" i="46" s="1"/>
  <c r="K98" i="46"/>
  <c r="J98" i="46"/>
  <c r="I98" i="46"/>
  <c r="N97" i="46"/>
  <c r="M97" i="46"/>
  <c r="L97" i="46"/>
  <c r="K97" i="46"/>
  <c r="J97" i="46"/>
  <c r="N96" i="46"/>
  <c r="N93" i="46" s="1"/>
  <c r="M96" i="46"/>
  <c r="K96" i="46"/>
  <c r="J96" i="46"/>
  <c r="J93" i="46" s="1"/>
  <c r="I93" i="46" s="1"/>
  <c r="I96" i="46"/>
  <c r="L95" i="46"/>
  <c r="H95" i="46" s="1"/>
  <c r="I95" i="46"/>
  <c r="L94" i="46"/>
  <c r="I94" i="46"/>
  <c r="H94" i="46" s="1"/>
  <c r="K93" i="46"/>
  <c r="N92" i="46"/>
  <c r="M92" i="46"/>
  <c r="L92" i="46" s="1"/>
  <c r="K92" i="46"/>
  <c r="J92" i="46"/>
  <c r="I92" i="46"/>
  <c r="N91" i="46"/>
  <c r="L91" i="46" s="1"/>
  <c r="M91" i="46"/>
  <c r="K91" i="46"/>
  <c r="J91" i="46"/>
  <c r="I91" i="46" s="1"/>
  <c r="H91" i="46" s="1"/>
  <c r="N90" i="46"/>
  <c r="M90" i="46"/>
  <c r="L90" i="46" s="1"/>
  <c r="K90" i="46"/>
  <c r="K87" i="46" s="1"/>
  <c r="J90" i="46"/>
  <c r="I90" i="46"/>
  <c r="L89" i="46"/>
  <c r="I89" i="46"/>
  <c r="H89" i="46"/>
  <c r="L88" i="46"/>
  <c r="I88" i="46"/>
  <c r="H88" i="46" s="1"/>
  <c r="N87" i="46"/>
  <c r="M87" i="46"/>
  <c r="L87" i="46" s="1"/>
  <c r="H87" i="46" s="1"/>
  <c r="J87" i="46"/>
  <c r="I87" i="46"/>
  <c r="N86" i="46"/>
  <c r="M86" i="46"/>
  <c r="L86" i="46"/>
  <c r="K86" i="46"/>
  <c r="I86" i="46" s="1"/>
  <c r="H86" i="46" s="1"/>
  <c r="J86" i="46"/>
  <c r="N85" i="46"/>
  <c r="L85" i="46" s="1"/>
  <c r="M85" i="46"/>
  <c r="K85" i="46"/>
  <c r="K72" i="46" s="1"/>
  <c r="K68" i="46" s="1"/>
  <c r="J85" i="46"/>
  <c r="I85" i="46" s="1"/>
  <c r="N84" i="46"/>
  <c r="M84" i="46"/>
  <c r="L84" i="46" s="1"/>
  <c r="K84" i="46"/>
  <c r="I84" i="46" s="1"/>
  <c r="H84" i="46" s="1"/>
  <c r="J84" i="46"/>
  <c r="L83" i="46"/>
  <c r="I83" i="46"/>
  <c r="H83" i="46" s="1"/>
  <c r="L82" i="46"/>
  <c r="I82" i="46"/>
  <c r="H82" i="46"/>
  <c r="N81" i="46"/>
  <c r="M81" i="46"/>
  <c r="L81" i="46"/>
  <c r="K81" i="46"/>
  <c r="K78" i="46" s="1"/>
  <c r="J81" i="46"/>
  <c r="L80" i="46"/>
  <c r="I80" i="46"/>
  <c r="H80" i="46" s="1"/>
  <c r="L79" i="46"/>
  <c r="I79" i="46"/>
  <c r="H79" i="46"/>
  <c r="M78" i="46"/>
  <c r="N77" i="46"/>
  <c r="M77" i="46"/>
  <c r="L77" i="46"/>
  <c r="K77" i="46"/>
  <c r="J77" i="46"/>
  <c r="N76" i="46"/>
  <c r="M76" i="46"/>
  <c r="K76" i="46"/>
  <c r="J76" i="46"/>
  <c r="I76" i="46"/>
  <c r="K73" i="46"/>
  <c r="K69" i="46" s="1"/>
  <c r="N66" i="46"/>
  <c r="L66" i="46" s="1"/>
  <c r="M66" i="46"/>
  <c r="K66" i="46"/>
  <c r="J66" i="46"/>
  <c r="I66" i="46" s="1"/>
  <c r="L65" i="46"/>
  <c r="I65" i="46"/>
  <c r="H65" i="46" s="1"/>
  <c r="L64" i="46"/>
  <c r="H64" i="46" s="1"/>
  <c r="I64" i="46"/>
  <c r="N63" i="46"/>
  <c r="M63" i="46"/>
  <c r="L63" i="46" s="1"/>
  <c r="K63" i="46"/>
  <c r="J63" i="46"/>
  <c r="I63" i="46"/>
  <c r="L62" i="46"/>
  <c r="I62" i="46"/>
  <c r="H62" i="46"/>
  <c r="L61" i="46"/>
  <c r="I61" i="46"/>
  <c r="H61" i="46" s="1"/>
  <c r="N60" i="46"/>
  <c r="M60" i="46"/>
  <c r="L60" i="46" s="1"/>
  <c r="K60" i="46"/>
  <c r="J60" i="46"/>
  <c r="I60" i="46"/>
  <c r="L59" i="46"/>
  <c r="I59" i="46"/>
  <c r="H59" i="46"/>
  <c r="L58" i="46"/>
  <c r="I58" i="46"/>
  <c r="H58" i="46"/>
  <c r="N57" i="46"/>
  <c r="M57" i="46"/>
  <c r="K57" i="46"/>
  <c r="J57" i="46"/>
  <c r="I57" i="46"/>
  <c r="L56" i="46"/>
  <c r="I56" i="46"/>
  <c r="H56" i="46"/>
  <c r="L55" i="46"/>
  <c r="I55" i="46"/>
  <c r="H55" i="46"/>
  <c r="N54" i="46"/>
  <c r="L54" i="46" s="1"/>
  <c r="H54" i="46" s="1"/>
  <c r="M54" i="46"/>
  <c r="K54" i="46"/>
  <c r="J54" i="46"/>
  <c r="I54" i="46" s="1"/>
  <c r="L53" i="46"/>
  <c r="I53" i="46"/>
  <c r="H53" i="46" s="1"/>
  <c r="L52" i="46"/>
  <c r="I52" i="46"/>
  <c r="H52" i="46" s="1"/>
  <c r="N51" i="46"/>
  <c r="M51" i="46"/>
  <c r="L51" i="46"/>
  <c r="H51" i="46" s="1"/>
  <c r="K51" i="46"/>
  <c r="J51" i="46"/>
  <c r="I51" i="46"/>
  <c r="L50" i="46"/>
  <c r="I50" i="46"/>
  <c r="H50" i="46"/>
  <c r="L49" i="46"/>
  <c r="I49" i="46"/>
  <c r="N48" i="46"/>
  <c r="M48" i="46"/>
  <c r="L48" i="46"/>
  <c r="K48" i="46"/>
  <c r="J48" i="46"/>
  <c r="I48" i="46"/>
  <c r="H48" i="46"/>
  <c r="L47" i="46"/>
  <c r="I47" i="46"/>
  <c r="H47" i="46"/>
  <c r="L46" i="46"/>
  <c r="H46" i="46" s="1"/>
  <c r="I46" i="46"/>
  <c r="N45" i="46"/>
  <c r="M45" i="46"/>
  <c r="L45" i="46" s="1"/>
  <c r="K45" i="46"/>
  <c r="J45" i="46"/>
  <c r="I45" i="46"/>
  <c r="L44" i="46"/>
  <c r="H44" i="46" s="1"/>
  <c r="I44" i="46"/>
  <c r="L43" i="46"/>
  <c r="I43" i="46"/>
  <c r="H43" i="46" s="1"/>
  <c r="N42" i="46"/>
  <c r="M42" i="46"/>
  <c r="L42" i="46"/>
  <c r="H42" i="46" s="1"/>
  <c r="K42" i="46"/>
  <c r="J42" i="46"/>
  <c r="I42" i="46" s="1"/>
  <c r="L41" i="46"/>
  <c r="I41" i="46"/>
  <c r="L40" i="46"/>
  <c r="I40" i="46"/>
  <c r="H40" i="46"/>
  <c r="N39" i="46"/>
  <c r="M39" i="46"/>
  <c r="L39" i="46"/>
  <c r="K39" i="46"/>
  <c r="I39" i="46" s="1"/>
  <c r="H39" i="46" s="1"/>
  <c r="J39" i="46"/>
  <c r="L38" i="46"/>
  <c r="H38" i="46" s="1"/>
  <c r="I38" i="46"/>
  <c r="L37" i="46"/>
  <c r="I37" i="46"/>
  <c r="H37" i="46" s="1"/>
  <c r="N36" i="46"/>
  <c r="M36" i="46"/>
  <c r="L36" i="46"/>
  <c r="K36" i="46"/>
  <c r="J36" i="46"/>
  <c r="I36" i="46"/>
  <c r="H36" i="46"/>
  <c r="L35" i="46"/>
  <c r="I35" i="46"/>
  <c r="H35" i="46"/>
  <c r="L34" i="46"/>
  <c r="H34" i="46" s="1"/>
  <c r="I34" i="46"/>
  <c r="N33" i="46"/>
  <c r="M33" i="46"/>
  <c r="L33" i="46" s="1"/>
  <c r="K33" i="46"/>
  <c r="I33" i="46" s="1"/>
  <c r="H33" i="46" s="1"/>
  <c r="J33" i="46"/>
  <c r="L32" i="46"/>
  <c r="I32" i="46"/>
  <c r="H32" i="46" s="1"/>
  <c r="L31" i="46"/>
  <c r="I31" i="46"/>
  <c r="H31" i="46"/>
  <c r="N30" i="46"/>
  <c r="M30" i="46"/>
  <c r="L30" i="46"/>
  <c r="K30" i="46"/>
  <c r="J30" i="46"/>
  <c r="L29" i="46"/>
  <c r="I29" i="46"/>
  <c r="H29" i="46" s="1"/>
  <c r="L28" i="46"/>
  <c r="I28" i="46"/>
  <c r="H28" i="46"/>
  <c r="N27" i="46"/>
  <c r="M27" i="46"/>
  <c r="L27" i="46"/>
  <c r="K27" i="46"/>
  <c r="I27" i="46" s="1"/>
  <c r="H27" i="46" s="1"/>
  <c r="J27" i="46"/>
  <c r="L26" i="46"/>
  <c r="H26" i="46" s="1"/>
  <c r="I26" i="46"/>
  <c r="L25" i="46"/>
  <c r="I25" i="46"/>
  <c r="H25" i="46" s="1"/>
  <c r="N24" i="46"/>
  <c r="L24" i="46" s="1"/>
  <c r="M24" i="46"/>
  <c r="K24" i="46"/>
  <c r="J24" i="46"/>
  <c r="I24" i="46" s="1"/>
  <c r="L23" i="46"/>
  <c r="I23" i="46"/>
  <c r="H23" i="46" s="1"/>
  <c r="L22" i="46"/>
  <c r="I22" i="46"/>
  <c r="H22" i="46"/>
  <c r="N21" i="46"/>
  <c r="M21" i="46"/>
  <c r="K21" i="46"/>
  <c r="K17" i="46" s="1"/>
  <c r="J21" i="46"/>
  <c r="I21" i="46" s="1"/>
  <c r="L20" i="46"/>
  <c r="I20" i="46"/>
  <c r="H20" i="46"/>
  <c r="L19" i="46"/>
  <c r="I19" i="46"/>
  <c r="H19" i="46"/>
  <c r="N17" i="46"/>
  <c r="N16" i="46"/>
  <c r="M16" i="46"/>
  <c r="K16" i="46"/>
  <c r="J16" i="46"/>
  <c r="I16" i="46" s="1"/>
  <c r="N15" i="46"/>
  <c r="M15" i="46"/>
  <c r="L15" i="46"/>
  <c r="K15" i="46"/>
  <c r="J15" i="46"/>
  <c r="I15" i="46"/>
  <c r="H15" i="46"/>
  <c r="K12" i="46"/>
  <c r="K726" i="46" s="1"/>
  <c r="I165" i="46" l="1"/>
  <c r="J162" i="46"/>
  <c r="I162" i="46" s="1"/>
  <c r="H226" i="46"/>
  <c r="H85" i="46"/>
  <c r="H465" i="46"/>
  <c r="H66" i="46"/>
  <c r="H99" i="46"/>
  <c r="H105" i="46"/>
  <c r="H154" i="46"/>
  <c r="H207" i="46"/>
  <c r="H249" i="46"/>
  <c r="H312" i="46"/>
  <c r="H321" i="46"/>
  <c r="H330" i="46"/>
  <c r="H354" i="46"/>
  <c r="H552" i="46"/>
  <c r="I177" i="46"/>
  <c r="J174" i="46"/>
  <c r="I174" i="46" s="1"/>
  <c r="H192" i="46"/>
  <c r="H63" i="46"/>
  <c r="L78" i="46"/>
  <c r="H163" i="46"/>
  <c r="H246" i="46"/>
  <c r="H255" i="46"/>
  <c r="H21" i="46"/>
  <c r="H24" i="46"/>
  <c r="H60" i="46"/>
  <c r="H90" i="46"/>
  <c r="H110" i="46"/>
  <c r="H135" i="46"/>
  <c r="I141" i="46"/>
  <c r="H155" i="46"/>
  <c r="H160" i="46"/>
  <c r="H231" i="46"/>
  <c r="H243" i="46"/>
  <c r="H315" i="46"/>
  <c r="H324" i="46"/>
  <c r="H387" i="46"/>
  <c r="H468" i="46"/>
  <c r="H144" i="46"/>
  <c r="L168" i="46"/>
  <c r="M165" i="46"/>
  <c r="L176" i="46"/>
  <c r="M173" i="46"/>
  <c r="L173" i="46" s="1"/>
  <c r="H173" i="46" s="1"/>
  <c r="H306" i="46"/>
  <c r="J17" i="46"/>
  <c r="H45" i="46"/>
  <c r="N72" i="46"/>
  <c r="N68" i="46" s="1"/>
  <c r="N11" i="46" s="1"/>
  <c r="N725" i="46" s="1"/>
  <c r="H76" i="46"/>
  <c r="H92" i="46"/>
  <c r="J117" i="46"/>
  <c r="I117" i="46" s="1"/>
  <c r="H132" i="46"/>
  <c r="H156" i="46"/>
  <c r="H168" i="46"/>
  <c r="H176" i="46"/>
  <c r="H180" i="46"/>
  <c r="K189" i="46"/>
  <c r="K74" i="46" s="1"/>
  <c r="K70" i="46" s="1"/>
  <c r="L192" i="46"/>
  <c r="M189" i="46"/>
  <c r="L189" i="46" s="1"/>
  <c r="J201" i="46"/>
  <c r="I201" i="46" s="1"/>
  <c r="H201" i="46" s="1"/>
  <c r="H276" i="46"/>
  <c r="H297" i="46"/>
  <c r="H369" i="46"/>
  <c r="I400" i="46"/>
  <c r="H400" i="46" s="1"/>
  <c r="N419" i="46"/>
  <c r="L419" i="46" s="1"/>
  <c r="L423" i="46"/>
  <c r="H432" i="46"/>
  <c r="H510" i="46"/>
  <c r="H525" i="46"/>
  <c r="H531" i="46"/>
  <c r="H549" i="46"/>
  <c r="H615" i="46"/>
  <c r="H651" i="46"/>
  <c r="H663" i="46"/>
  <c r="H705" i="46"/>
  <c r="L16" i="46"/>
  <c r="H16" i="46" s="1"/>
  <c r="L21" i="46"/>
  <c r="M17" i="46"/>
  <c r="J72" i="46"/>
  <c r="I114" i="46"/>
  <c r="H114" i="46" s="1"/>
  <c r="L120" i="46"/>
  <c r="H120" i="46" s="1"/>
  <c r="M117" i="46"/>
  <c r="L117" i="46" s="1"/>
  <c r="I125" i="46"/>
  <c r="H125" i="46" s="1"/>
  <c r="J122" i="46"/>
  <c r="I122" i="46" s="1"/>
  <c r="H122" i="46" s="1"/>
  <c r="I150" i="46"/>
  <c r="H150" i="46" s="1"/>
  <c r="L160" i="46"/>
  <c r="L163" i="46"/>
  <c r="L172" i="46"/>
  <c r="H172" i="46" s="1"/>
  <c r="L175" i="46"/>
  <c r="H175" i="46" s="1"/>
  <c r="L204" i="46"/>
  <c r="H204" i="46" s="1"/>
  <c r="M201" i="46"/>
  <c r="L201" i="46" s="1"/>
  <c r="L226" i="46"/>
  <c r="M222" i="46"/>
  <c r="L222" i="46" s="1"/>
  <c r="H222" i="46" s="1"/>
  <c r="L231" i="46"/>
  <c r="M227" i="46"/>
  <c r="H339" i="46"/>
  <c r="J345" i="46"/>
  <c r="I345" i="46" s="1"/>
  <c r="H345" i="46" s="1"/>
  <c r="I343" i="46"/>
  <c r="H343" i="46" s="1"/>
  <c r="H375" i="46"/>
  <c r="I404" i="46"/>
  <c r="H404" i="46" s="1"/>
  <c r="H411" i="46"/>
  <c r="I423" i="46"/>
  <c r="J419" i="46"/>
  <c r="I419" i="46" s="1"/>
  <c r="H438" i="46"/>
  <c r="H537" i="46"/>
  <c r="H564" i="46"/>
  <c r="H570" i="46"/>
  <c r="H624" i="46"/>
  <c r="H666" i="46"/>
  <c r="H693" i="46"/>
  <c r="I30" i="46"/>
  <c r="H30" i="46" s="1"/>
  <c r="H41" i="46"/>
  <c r="H49" i="46"/>
  <c r="L57" i="46"/>
  <c r="H57" i="46" s="1"/>
  <c r="I77" i="46"/>
  <c r="H77" i="46" s="1"/>
  <c r="N73" i="46"/>
  <c r="N69" i="46" s="1"/>
  <c r="N12" i="46" s="1"/>
  <c r="N726" i="46" s="1"/>
  <c r="I81" i="46"/>
  <c r="H81" i="46" s="1"/>
  <c r="J78" i="46"/>
  <c r="N78" i="46"/>
  <c r="N74" i="46" s="1"/>
  <c r="N70" i="46" s="1"/>
  <c r="I97" i="46"/>
  <c r="H97" i="46" s="1"/>
  <c r="I102" i="46"/>
  <c r="H102" i="46" s="1"/>
  <c r="L104" i="46"/>
  <c r="H104" i="46" s="1"/>
  <c r="L108" i="46"/>
  <c r="M105" i="46"/>
  <c r="L105" i="46" s="1"/>
  <c r="L124" i="46"/>
  <c r="M121" i="46"/>
  <c r="L121" i="46" s="1"/>
  <c r="H121" i="46" s="1"/>
  <c r="M126" i="46"/>
  <c r="H128" i="46"/>
  <c r="I133" i="46"/>
  <c r="H133" i="46" s="1"/>
  <c r="I138" i="46"/>
  <c r="H138" i="46" s="1"/>
  <c r="L140" i="46"/>
  <c r="L144" i="46"/>
  <c r="M141" i="46"/>
  <c r="L141" i="46" s="1"/>
  <c r="H152" i="46"/>
  <c r="H184" i="46"/>
  <c r="L212" i="46"/>
  <c r="L216" i="46"/>
  <c r="H216" i="46" s="1"/>
  <c r="M213" i="46"/>
  <c r="L213" i="46" s="1"/>
  <c r="H213" i="46" s="1"/>
  <c r="N222" i="46"/>
  <c r="J225" i="46"/>
  <c r="K225" i="46"/>
  <c r="K221" i="46" s="1"/>
  <c r="K11" i="46" s="1"/>
  <c r="K725" i="46" s="1"/>
  <c r="L240" i="46"/>
  <c r="H240" i="46" s="1"/>
  <c r="I261" i="46"/>
  <c r="H261" i="46" s="1"/>
  <c r="H272" i="46"/>
  <c r="H280" i="46"/>
  <c r="H293" i="46"/>
  <c r="K300" i="46"/>
  <c r="I300" i="46" s="1"/>
  <c r="H300" i="46" s="1"/>
  <c r="L306" i="46"/>
  <c r="I336" i="46"/>
  <c r="H336" i="46" s="1"/>
  <c r="I372" i="46"/>
  <c r="H372" i="46" s="1"/>
  <c r="I376" i="46"/>
  <c r="H376" i="46" s="1"/>
  <c r="J378" i="46"/>
  <c r="I378" i="46" s="1"/>
  <c r="H378" i="46" s="1"/>
  <c r="L381" i="46"/>
  <c r="H381" i="46" s="1"/>
  <c r="I435" i="46"/>
  <c r="H435" i="46" s="1"/>
  <c r="L462" i="46"/>
  <c r="I471" i="46"/>
  <c r="H471" i="46" s="1"/>
  <c r="L477" i="46"/>
  <c r="H477" i="46" s="1"/>
  <c r="I486" i="46"/>
  <c r="H486" i="46" s="1"/>
  <c r="H494" i="46"/>
  <c r="L498" i="46"/>
  <c r="H517" i="46"/>
  <c r="H530" i="46"/>
  <c r="I558" i="46"/>
  <c r="H558" i="46" s="1"/>
  <c r="H577" i="46"/>
  <c r="L585" i="46"/>
  <c r="H585" i="46" s="1"/>
  <c r="H597" i="46"/>
  <c r="H620" i="46"/>
  <c r="H625" i="46"/>
  <c r="L708" i="46"/>
  <c r="H711" i="46"/>
  <c r="I714" i="46"/>
  <c r="H714" i="46" s="1"/>
  <c r="L76" i="46"/>
  <c r="L96" i="46"/>
  <c r="H96" i="46" s="1"/>
  <c r="M93" i="46"/>
  <c r="L93" i="46" s="1"/>
  <c r="H93" i="46" s="1"/>
  <c r="H108" i="46"/>
  <c r="H124" i="46"/>
  <c r="H140" i="46"/>
  <c r="L164" i="46"/>
  <c r="H164" i="46" s="1"/>
  <c r="M161" i="46"/>
  <c r="L161" i="46" s="1"/>
  <c r="H161" i="46" s="1"/>
  <c r="L180" i="46"/>
  <c r="M177" i="46"/>
  <c r="I189" i="46"/>
  <c r="H212" i="46"/>
  <c r="H363" i="46"/>
  <c r="H396" i="46"/>
  <c r="H462" i="46"/>
  <c r="H483" i="46"/>
  <c r="H498" i="46"/>
  <c r="H546" i="46"/>
  <c r="H660" i="46"/>
  <c r="H708" i="46"/>
  <c r="H347" i="46"/>
  <c r="H355" i="46"/>
  <c r="L363" i="46"/>
  <c r="H388" i="46"/>
  <c r="L396" i="46"/>
  <c r="H406" i="46"/>
  <c r="L426" i="46"/>
  <c r="H426" i="46" s="1"/>
  <c r="I447" i="46"/>
  <c r="H447" i="46" s="1"/>
  <c r="H458" i="46"/>
  <c r="H466" i="46"/>
  <c r="L474" i="46"/>
  <c r="H474" i="46" s="1"/>
  <c r="I495" i="46"/>
  <c r="H495" i="46" s="1"/>
  <c r="H506" i="46"/>
  <c r="H514" i="46"/>
  <c r="L522" i="46"/>
  <c r="H522" i="46" s="1"/>
  <c r="H536" i="46"/>
  <c r="H589" i="46"/>
  <c r="I618" i="46"/>
  <c r="H618" i="46" s="1"/>
  <c r="L645" i="46"/>
  <c r="H645" i="46" s="1"/>
  <c r="I654" i="46"/>
  <c r="H654" i="46" s="1"/>
  <c r="L660" i="46"/>
  <c r="I669" i="46"/>
  <c r="H669" i="46" s="1"/>
  <c r="H677" i="46"/>
  <c r="L681" i="46"/>
  <c r="H681" i="46" s="1"/>
  <c r="H700" i="46"/>
  <c r="H713" i="46"/>
  <c r="H721" i="46"/>
  <c r="I534" i="46"/>
  <c r="H534" i="46" s="1"/>
  <c r="H545" i="46"/>
  <c r="H553" i="46"/>
  <c r="L561" i="46"/>
  <c r="H561" i="46" s="1"/>
  <c r="I582" i="46"/>
  <c r="H582" i="46" s="1"/>
  <c r="H593" i="46"/>
  <c r="H601" i="46"/>
  <c r="L609" i="46"/>
  <c r="H609" i="46" s="1"/>
  <c r="I630" i="46"/>
  <c r="H630" i="46" s="1"/>
  <c r="H641" i="46"/>
  <c r="H649" i="46"/>
  <c r="L657" i="46"/>
  <c r="H657" i="46" s="1"/>
  <c r="I678" i="46"/>
  <c r="H678" i="46" s="1"/>
  <c r="H689" i="46"/>
  <c r="H697" i="46"/>
  <c r="L705" i="46"/>
  <c r="F12" i="44"/>
  <c r="F11" i="44" s="1"/>
  <c r="F10" i="44" s="1"/>
  <c r="E12" i="44"/>
  <c r="E11" i="44" s="1"/>
  <c r="G13" i="44"/>
  <c r="G14" i="44"/>
  <c r="P427" i="45"/>
  <c r="O427" i="45"/>
  <c r="N427" i="45"/>
  <c r="L427" i="45"/>
  <c r="K427" i="45"/>
  <c r="J427" i="45"/>
  <c r="I427" i="45"/>
  <c r="G427" i="45"/>
  <c r="M426" i="45"/>
  <c r="M423" i="45" s="1"/>
  <c r="F426" i="45"/>
  <c r="F423" i="45"/>
  <c r="M425" i="45"/>
  <c r="H425" i="45"/>
  <c r="P423" i="45"/>
  <c r="P424" i="45" s="1"/>
  <c r="O423" i="45"/>
  <c r="N423" i="45"/>
  <c r="L423" i="45"/>
  <c r="K423" i="45"/>
  <c r="J423" i="45"/>
  <c r="I423" i="45"/>
  <c r="H423" i="45"/>
  <c r="G423" i="45"/>
  <c r="P422" i="45"/>
  <c r="O422" i="45"/>
  <c r="O424" i="45"/>
  <c r="N422" i="45"/>
  <c r="N424" i="45" s="1"/>
  <c r="M422" i="45"/>
  <c r="L422" i="45"/>
  <c r="L424" i="45"/>
  <c r="K422" i="45"/>
  <c r="J422" i="45"/>
  <c r="J424" i="45"/>
  <c r="I422" i="45"/>
  <c r="I424" i="45" s="1"/>
  <c r="G422" i="45"/>
  <c r="G424" i="45"/>
  <c r="P421" i="45"/>
  <c r="O421" i="45"/>
  <c r="N421" i="45"/>
  <c r="L421" i="45"/>
  <c r="K421" i="45"/>
  <c r="J421" i="45"/>
  <c r="I421" i="45"/>
  <c r="H421" i="45"/>
  <c r="G421" i="45"/>
  <c r="M420" i="45"/>
  <c r="M417" i="45"/>
  <c r="F420" i="45"/>
  <c r="F421" i="45" s="1"/>
  <c r="M419" i="45"/>
  <c r="F419" i="45"/>
  <c r="P417" i="45"/>
  <c r="P418" i="45"/>
  <c r="O417" i="45"/>
  <c r="N417" i="45"/>
  <c r="L417" i="45"/>
  <c r="K417" i="45"/>
  <c r="K418" i="45" s="1"/>
  <c r="J417" i="45"/>
  <c r="I417" i="45"/>
  <c r="H417" i="45"/>
  <c r="H418" i="45" s="1"/>
  <c r="G417" i="45"/>
  <c r="P416" i="45"/>
  <c r="O416" i="45"/>
  <c r="O418" i="45" s="1"/>
  <c r="N416" i="45"/>
  <c r="N418" i="45"/>
  <c r="L416" i="45"/>
  <c r="K416" i="45"/>
  <c r="J416" i="45"/>
  <c r="J418" i="45" s="1"/>
  <c r="I416" i="45"/>
  <c r="I418" i="45"/>
  <c r="H416" i="45"/>
  <c r="G416" i="45"/>
  <c r="F416" i="45"/>
  <c r="P415" i="45"/>
  <c r="O415" i="45"/>
  <c r="N415" i="45"/>
  <c r="L415" i="45"/>
  <c r="K415" i="45"/>
  <c r="J415" i="45"/>
  <c r="I415" i="45"/>
  <c r="H415" i="45"/>
  <c r="G415" i="45"/>
  <c r="M414" i="45"/>
  <c r="M415" i="45" s="1"/>
  <c r="F414" i="45"/>
  <c r="E414" i="45" s="1"/>
  <c r="M413" i="45"/>
  <c r="F413" i="45"/>
  <c r="P412" i="45"/>
  <c r="O412" i="45"/>
  <c r="N412" i="45"/>
  <c r="L412" i="45"/>
  <c r="K412" i="45"/>
  <c r="J412" i="45"/>
  <c r="I412" i="45"/>
  <c r="G412" i="45"/>
  <c r="M411" i="45"/>
  <c r="F411" i="45"/>
  <c r="E411" i="45"/>
  <c r="M410" i="45"/>
  <c r="M412" i="45" s="1"/>
  <c r="H410" i="45"/>
  <c r="P409" i="45"/>
  <c r="O409" i="45"/>
  <c r="N409" i="45"/>
  <c r="L409" i="45"/>
  <c r="K409" i="45"/>
  <c r="J409" i="45"/>
  <c r="I409" i="45"/>
  <c r="H409" i="45"/>
  <c r="G409" i="45"/>
  <c r="M408" i="45"/>
  <c r="M409" i="45" s="1"/>
  <c r="F408" i="45"/>
  <c r="E408" i="45" s="1"/>
  <c r="D408" i="45" s="1"/>
  <c r="M407" i="45"/>
  <c r="F407" i="45"/>
  <c r="P406" i="45"/>
  <c r="O406" i="45"/>
  <c r="N406" i="45"/>
  <c r="L406" i="45"/>
  <c r="K406" i="45"/>
  <c r="J406" i="45"/>
  <c r="I406" i="45"/>
  <c r="H406" i="45"/>
  <c r="G406" i="45"/>
  <c r="M405" i="45"/>
  <c r="F405" i="45"/>
  <c r="E405" i="45" s="1"/>
  <c r="M404" i="45"/>
  <c r="F404" i="45"/>
  <c r="E404" i="45" s="1"/>
  <c r="E406" i="45" s="1"/>
  <c r="P403" i="45"/>
  <c r="O403" i="45"/>
  <c r="N403" i="45"/>
  <c r="L403" i="45"/>
  <c r="K403" i="45"/>
  <c r="J403" i="45"/>
  <c r="I403" i="45"/>
  <c r="H403" i="45"/>
  <c r="G403" i="45"/>
  <c r="M402" i="45"/>
  <c r="F402" i="45"/>
  <c r="M401" i="45"/>
  <c r="M403" i="45" s="1"/>
  <c r="F401" i="45"/>
  <c r="E401" i="45" s="1"/>
  <c r="P400" i="45"/>
  <c r="O400" i="45"/>
  <c r="N400" i="45"/>
  <c r="L400" i="45"/>
  <c r="K400" i="45"/>
  <c r="J400" i="45"/>
  <c r="I400" i="45"/>
  <c r="H400" i="45"/>
  <c r="G400" i="45"/>
  <c r="M399" i="45"/>
  <c r="D399" i="45" s="1"/>
  <c r="F399" i="45"/>
  <c r="E399" i="45" s="1"/>
  <c r="M398" i="45"/>
  <c r="F398" i="45"/>
  <c r="F400" i="45"/>
  <c r="E398" i="45"/>
  <c r="P397" i="45"/>
  <c r="O397" i="45"/>
  <c r="N397" i="45"/>
  <c r="L397" i="45"/>
  <c r="K397" i="45"/>
  <c r="J397" i="45"/>
  <c r="I397" i="45"/>
  <c r="H397" i="45"/>
  <c r="G397" i="45"/>
  <c r="M396" i="45"/>
  <c r="F396" i="45"/>
  <c r="M395" i="45"/>
  <c r="F395" i="45"/>
  <c r="F397" i="45"/>
  <c r="P394" i="45"/>
  <c r="O394" i="45"/>
  <c r="N394" i="45"/>
  <c r="L394" i="45"/>
  <c r="K394" i="45"/>
  <c r="J394" i="45"/>
  <c r="I394" i="45"/>
  <c r="H394" i="45"/>
  <c r="G394" i="45"/>
  <c r="M393" i="45"/>
  <c r="F393" i="45"/>
  <c r="E393" i="45" s="1"/>
  <c r="D393" i="45" s="1"/>
  <c r="M392" i="45"/>
  <c r="F392" i="45"/>
  <c r="E392" i="45" s="1"/>
  <c r="D392" i="45" s="1"/>
  <c r="F394" i="45"/>
  <c r="P391" i="45"/>
  <c r="O391" i="45"/>
  <c r="N391" i="45"/>
  <c r="L391" i="45"/>
  <c r="K391" i="45"/>
  <c r="J391" i="45"/>
  <c r="I391" i="45"/>
  <c r="H391" i="45"/>
  <c r="G391" i="45"/>
  <c r="M390" i="45"/>
  <c r="F390" i="45"/>
  <c r="E390" i="45"/>
  <c r="D390" i="45"/>
  <c r="M389" i="45"/>
  <c r="F389" i="45"/>
  <c r="E389" i="45"/>
  <c r="P388" i="45"/>
  <c r="O388" i="45"/>
  <c r="N388" i="45"/>
  <c r="M388" i="45"/>
  <c r="L388" i="45"/>
  <c r="K388" i="45"/>
  <c r="J388" i="45"/>
  <c r="I388" i="45"/>
  <c r="H388" i="45"/>
  <c r="G388" i="45"/>
  <c r="M387" i="45"/>
  <c r="F387" i="45"/>
  <c r="E387" i="45" s="1"/>
  <c r="F388" i="45"/>
  <c r="M386" i="45"/>
  <c r="F386" i="45"/>
  <c r="E386" i="45"/>
  <c r="D386" i="45" s="1"/>
  <c r="P384" i="45"/>
  <c r="P385" i="45" s="1"/>
  <c r="O384" i="45"/>
  <c r="N384" i="45"/>
  <c r="L384" i="45"/>
  <c r="K384" i="45"/>
  <c r="J384" i="45"/>
  <c r="I384" i="45"/>
  <c r="H384" i="45"/>
  <c r="G384" i="45"/>
  <c r="P383" i="45"/>
  <c r="O383" i="45"/>
  <c r="O385" i="45" s="1"/>
  <c r="N383" i="45"/>
  <c r="N385" i="45" s="1"/>
  <c r="L383" i="45"/>
  <c r="L385" i="45"/>
  <c r="K383" i="45"/>
  <c r="K385" i="45" s="1"/>
  <c r="J383" i="45"/>
  <c r="J385" i="45" s="1"/>
  <c r="I383" i="45"/>
  <c r="I385" i="45"/>
  <c r="G383" i="45"/>
  <c r="G385" i="45"/>
  <c r="P382" i="45"/>
  <c r="N382" i="45"/>
  <c r="L382" i="45"/>
  <c r="K382" i="45"/>
  <c r="J382" i="45"/>
  <c r="I382" i="45"/>
  <c r="H382" i="45"/>
  <c r="G382" i="45"/>
  <c r="M381" i="45"/>
  <c r="D381" i="45" s="1"/>
  <c r="F381" i="45"/>
  <c r="E381" i="45"/>
  <c r="O380" i="45"/>
  <c r="O382" i="45" s="1"/>
  <c r="M380" i="45"/>
  <c r="M382" i="45"/>
  <c r="F380" i="45"/>
  <c r="P379" i="45"/>
  <c r="O379" i="45"/>
  <c r="N379" i="45"/>
  <c r="L379" i="45"/>
  <c r="K379" i="45"/>
  <c r="J379" i="45"/>
  <c r="I379" i="45"/>
  <c r="G379" i="45"/>
  <c r="M378" i="45"/>
  <c r="D378" i="45"/>
  <c r="F378" i="45"/>
  <c r="E378" i="45" s="1"/>
  <c r="M377" i="45"/>
  <c r="M379" i="45"/>
  <c r="H377" i="45"/>
  <c r="P376" i="45"/>
  <c r="O376" i="45"/>
  <c r="N376" i="45"/>
  <c r="L376" i="45"/>
  <c r="K376" i="45"/>
  <c r="J376" i="45"/>
  <c r="I376" i="45"/>
  <c r="H376" i="45"/>
  <c r="G376" i="45"/>
  <c r="M375" i="45"/>
  <c r="F375" i="45"/>
  <c r="E375" i="45"/>
  <c r="D375" i="45" s="1"/>
  <c r="M374" i="45"/>
  <c r="M376" i="45" s="1"/>
  <c r="F374" i="45"/>
  <c r="P373" i="45"/>
  <c r="O373" i="45"/>
  <c r="N373" i="45"/>
  <c r="L373" i="45"/>
  <c r="K373" i="45"/>
  <c r="J373" i="45"/>
  <c r="I373" i="45"/>
  <c r="G373" i="45"/>
  <c r="M372" i="45"/>
  <c r="F372" i="45"/>
  <c r="M371" i="45"/>
  <c r="M373" i="45" s="1"/>
  <c r="H371" i="45"/>
  <c r="P370" i="45"/>
  <c r="O370" i="45"/>
  <c r="N370" i="45"/>
  <c r="L370" i="45"/>
  <c r="K370" i="45"/>
  <c r="J370" i="45"/>
  <c r="I370" i="45"/>
  <c r="G370" i="45"/>
  <c r="M369" i="45"/>
  <c r="M370" i="45" s="1"/>
  <c r="F369" i="45"/>
  <c r="E369" i="45" s="1"/>
  <c r="M368" i="45"/>
  <c r="H368" i="45"/>
  <c r="H370" i="45" s="1"/>
  <c r="F368" i="45"/>
  <c r="F370" i="45" s="1"/>
  <c r="P367" i="45"/>
  <c r="O367" i="45"/>
  <c r="N367" i="45"/>
  <c r="L367" i="45"/>
  <c r="K367" i="45"/>
  <c r="J367" i="45"/>
  <c r="I367" i="45"/>
  <c r="H367" i="45"/>
  <c r="G367" i="45"/>
  <c r="M366" i="45"/>
  <c r="F366" i="45"/>
  <c r="E366" i="45" s="1"/>
  <c r="M365" i="45"/>
  <c r="M367" i="45"/>
  <c r="F365" i="45"/>
  <c r="E365" i="45" s="1"/>
  <c r="P364" i="45"/>
  <c r="O364" i="45"/>
  <c r="N364" i="45"/>
  <c r="L364" i="45"/>
  <c r="K364" i="45"/>
  <c r="J364" i="45"/>
  <c r="I364" i="45"/>
  <c r="H364" i="45"/>
  <c r="G364" i="45"/>
  <c r="M363" i="45"/>
  <c r="D363" i="45" s="1"/>
  <c r="F363" i="45"/>
  <c r="E363" i="45" s="1"/>
  <c r="M362" i="45"/>
  <c r="F362" i="45"/>
  <c r="E362" i="45" s="1"/>
  <c r="F364" i="45"/>
  <c r="P361" i="45"/>
  <c r="O361" i="45"/>
  <c r="N361" i="45"/>
  <c r="L361" i="45"/>
  <c r="K361" i="45"/>
  <c r="J361" i="45"/>
  <c r="I361" i="45"/>
  <c r="H361" i="45"/>
  <c r="G361" i="45"/>
  <c r="M360" i="45"/>
  <c r="F360" i="45"/>
  <c r="F351" i="45" s="1"/>
  <c r="M359" i="45"/>
  <c r="F359" i="45"/>
  <c r="E359" i="45" s="1"/>
  <c r="P358" i="45"/>
  <c r="O358" i="45"/>
  <c r="N358" i="45"/>
  <c r="L358" i="45"/>
  <c r="K358" i="45"/>
  <c r="J358" i="45"/>
  <c r="I358" i="45"/>
  <c r="H358" i="45"/>
  <c r="G358" i="45"/>
  <c r="M357" i="45"/>
  <c r="F357" i="45"/>
  <c r="E357" i="45" s="1"/>
  <c r="M356" i="45"/>
  <c r="F356" i="45"/>
  <c r="P355" i="45"/>
  <c r="O355" i="45"/>
  <c r="N355" i="45"/>
  <c r="L355" i="45"/>
  <c r="K355" i="45"/>
  <c r="J355" i="45"/>
  <c r="I355" i="45"/>
  <c r="H355" i="45"/>
  <c r="G355" i="45"/>
  <c r="M354" i="45"/>
  <c r="F354" i="45"/>
  <c r="E354" i="45"/>
  <c r="D354" i="45"/>
  <c r="M353" i="45"/>
  <c r="M355" i="45" s="1"/>
  <c r="F353" i="45"/>
  <c r="E353" i="45"/>
  <c r="P351" i="45"/>
  <c r="O351" i="45"/>
  <c r="N351" i="45"/>
  <c r="L351" i="45"/>
  <c r="L352" i="45" s="1"/>
  <c r="K351" i="45"/>
  <c r="J351" i="45"/>
  <c r="I351" i="45"/>
  <c r="H351" i="45"/>
  <c r="G351" i="45"/>
  <c r="P350" i="45"/>
  <c r="P352" i="45"/>
  <c r="O350" i="45"/>
  <c r="O352" i="45" s="1"/>
  <c r="N350" i="45"/>
  <c r="L350" i="45"/>
  <c r="K350" i="45"/>
  <c r="K352" i="45" s="1"/>
  <c r="J350" i="45"/>
  <c r="J352" i="45" s="1"/>
  <c r="I350" i="45"/>
  <c r="I352" i="45" s="1"/>
  <c r="G350" i="45"/>
  <c r="G352" i="45" s="1"/>
  <c r="P349" i="45"/>
  <c r="O349" i="45"/>
  <c r="N349" i="45"/>
  <c r="L349" i="45"/>
  <c r="K349" i="45"/>
  <c r="J349" i="45"/>
  <c r="I349" i="45"/>
  <c r="G349" i="45"/>
  <c r="M348" i="45"/>
  <c r="F348" i="45"/>
  <c r="F342" i="45"/>
  <c r="E348" i="45"/>
  <c r="M347" i="45"/>
  <c r="H347" i="45"/>
  <c r="P346" i="45"/>
  <c r="O346" i="45"/>
  <c r="N346" i="45"/>
  <c r="L346" i="45"/>
  <c r="K346" i="45"/>
  <c r="J346" i="45"/>
  <c r="I346" i="45"/>
  <c r="H346" i="45"/>
  <c r="G346" i="45"/>
  <c r="M345" i="45"/>
  <c r="F345" i="45"/>
  <c r="E345" i="45"/>
  <c r="D345" i="45"/>
  <c r="D342" i="45" s="1"/>
  <c r="M344" i="45"/>
  <c r="M346" i="45" s="1"/>
  <c r="H344" i="45"/>
  <c r="F344" i="45"/>
  <c r="F341" i="45" s="1"/>
  <c r="E344" i="45"/>
  <c r="P342" i="45"/>
  <c r="O342" i="45"/>
  <c r="N342" i="45"/>
  <c r="N343" i="45"/>
  <c r="L342" i="45"/>
  <c r="K342" i="45"/>
  <c r="J342" i="45"/>
  <c r="J343" i="45" s="1"/>
  <c r="I342" i="45"/>
  <c r="I343" i="45" s="1"/>
  <c r="H342" i="45"/>
  <c r="G342" i="45"/>
  <c r="G343" i="45"/>
  <c r="P341" i="45"/>
  <c r="P343" i="45" s="1"/>
  <c r="O341" i="45"/>
  <c r="O343" i="45"/>
  <c r="N341" i="45"/>
  <c r="M341" i="45"/>
  <c r="M343" i="45" s="1"/>
  <c r="L341" i="45"/>
  <c r="L343" i="45"/>
  <c r="K341" i="45"/>
  <c r="K343" i="45"/>
  <c r="J341" i="45"/>
  <c r="I341" i="45"/>
  <c r="G341" i="45"/>
  <c r="P340" i="45"/>
  <c r="O340" i="45"/>
  <c r="N340" i="45"/>
  <c r="L340" i="45"/>
  <c r="K340" i="45"/>
  <c r="J340" i="45"/>
  <c r="I340" i="45"/>
  <c r="H340" i="45"/>
  <c r="G340" i="45"/>
  <c r="M339" i="45"/>
  <c r="F339" i="45"/>
  <c r="E339" i="45" s="1"/>
  <c r="D339" i="45"/>
  <c r="D340" i="45" s="1"/>
  <c r="M338" i="45"/>
  <c r="M340" i="45" s="1"/>
  <c r="F338" i="45"/>
  <c r="P337" i="45"/>
  <c r="O337" i="45"/>
  <c r="N337" i="45"/>
  <c r="L337" i="45"/>
  <c r="K337" i="45"/>
  <c r="J337" i="45"/>
  <c r="I337" i="45"/>
  <c r="H337" i="45"/>
  <c r="G337" i="45"/>
  <c r="M336" i="45"/>
  <c r="F336" i="45"/>
  <c r="M335" i="45"/>
  <c r="F335" i="45"/>
  <c r="E335" i="45"/>
  <c r="D335" i="45" s="1"/>
  <c r="P334" i="45"/>
  <c r="O334" i="45"/>
  <c r="N334" i="45"/>
  <c r="L334" i="45"/>
  <c r="K334" i="45"/>
  <c r="J334" i="45"/>
  <c r="I334" i="45"/>
  <c r="H334" i="45"/>
  <c r="G334" i="45"/>
  <c r="M333" i="45"/>
  <c r="D333" i="45" s="1"/>
  <c r="F333" i="45"/>
  <c r="E333" i="45"/>
  <c r="M332" i="45"/>
  <c r="F332" i="45"/>
  <c r="E332" i="45" s="1"/>
  <c r="P331" i="45"/>
  <c r="O331" i="45"/>
  <c r="N331" i="45"/>
  <c r="L331" i="45"/>
  <c r="K331" i="45"/>
  <c r="J331" i="45"/>
  <c r="I331" i="45"/>
  <c r="H331" i="45"/>
  <c r="G331" i="45"/>
  <c r="M330" i="45"/>
  <c r="F330" i="45"/>
  <c r="E330" i="45" s="1"/>
  <c r="D330" i="45" s="1"/>
  <c r="M329" i="45"/>
  <c r="F329" i="45"/>
  <c r="P328" i="45"/>
  <c r="O328" i="45"/>
  <c r="N328" i="45"/>
  <c r="L328" i="45"/>
  <c r="K328" i="45"/>
  <c r="J328" i="45"/>
  <c r="I328" i="45"/>
  <c r="H328" i="45"/>
  <c r="G328" i="45"/>
  <c r="M327" i="45"/>
  <c r="F327" i="45"/>
  <c r="E327" i="45"/>
  <c r="D327" i="45" s="1"/>
  <c r="M326" i="45"/>
  <c r="H326" i="45"/>
  <c r="F326" i="45"/>
  <c r="E326" i="45" s="1"/>
  <c r="D326" i="45" s="1"/>
  <c r="F328" i="45"/>
  <c r="P325" i="45"/>
  <c r="O325" i="45"/>
  <c r="N325" i="45"/>
  <c r="L325" i="45"/>
  <c r="K325" i="45"/>
  <c r="J325" i="45"/>
  <c r="I325" i="45"/>
  <c r="G325" i="45"/>
  <c r="M324" i="45"/>
  <c r="M325" i="45" s="1"/>
  <c r="F324" i="45"/>
  <c r="E324" i="45" s="1"/>
  <c r="M323" i="45"/>
  <c r="H323" i="45"/>
  <c r="P322" i="45"/>
  <c r="O322" i="45"/>
  <c r="N322" i="45"/>
  <c r="L322" i="45"/>
  <c r="K322" i="45"/>
  <c r="J322" i="45"/>
  <c r="I322" i="45"/>
  <c r="G322" i="45"/>
  <c r="M321" i="45"/>
  <c r="F321" i="45"/>
  <c r="E321" i="45" s="1"/>
  <c r="D321" i="45"/>
  <c r="M320" i="45"/>
  <c r="M322" i="45" s="1"/>
  <c r="H320" i="45"/>
  <c r="H322" i="45" s="1"/>
  <c r="P319" i="45"/>
  <c r="O319" i="45"/>
  <c r="N319" i="45"/>
  <c r="L319" i="45"/>
  <c r="K319" i="45"/>
  <c r="J319" i="45"/>
  <c r="I319" i="45"/>
  <c r="H319" i="45"/>
  <c r="G319" i="45"/>
  <c r="M318" i="45"/>
  <c r="F318" i="45"/>
  <c r="M317" i="45"/>
  <c r="F317" i="45"/>
  <c r="G316" i="45"/>
  <c r="P315" i="45"/>
  <c r="O315" i="45"/>
  <c r="N315" i="45"/>
  <c r="N316" i="45"/>
  <c r="L315" i="45"/>
  <c r="K315" i="45"/>
  <c r="J315" i="45"/>
  <c r="I315" i="45"/>
  <c r="H315" i="45"/>
  <c r="G315" i="45"/>
  <c r="P314" i="45"/>
  <c r="P316" i="45" s="1"/>
  <c r="O314" i="45"/>
  <c r="O316" i="45" s="1"/>
  <c r="N314" i="45"/>
  <c r="L314" i="45"/>
  <c r="L316" i="45"/>
  <c r="K314" i="45"/>
  <c r="K316" i="45" s="1"/>
  <c r="J314" i="45"/>
  <c r="I314" i="45"/>
  <c r="I316" i="45"/>
  <c r="G314" i="45"/>
  <c r="P313" i="45"/>
  <c r="O313" i="45"/>
  <c r="N313" i="45"/>
  <c r="L313" i="45"/>
  <c r="K313" i="45"/>
  <c r="J313" i="45"/>
  <c r="I313" i="45"/>
  <c r="H313" i="45"/>
  <c r="G313" i="45"/>
  <c r="M312" i="45"/>
  <c r="D312" i="45"/>
  <c r="F312" i="45"/>
  <c r="E312" i="45" s="1"/>
  <c r="M311" i="45"/>
  <c r="M313" i="45"/>
  <c r="F311" i="45"/>
  <c r="E311" i="45" s="1"/>
  <c r="D311" i="45" s="1"/>
  <c r="D313" i="45" s="1"/>
  <c r="P310" i="45"/>
  <c r="O310" i="45"/>
  <c r="N310" i="45"/>
  <c r="L310" i="45"/>
  <c r="K310" i="45"/>
  <c r="J310" i="45"/>
  <c r="I310" i="45"/>
  <c r="H310" i="45"/>
  <c r="G310" i="45"/>
  <c r="M309" i="45"/>
  <c r="F309" i="45"/>
  <c r="E309" i="45"/>
  <c r="M308" i="45"/>
  <c r="H308" i="45"/>
  <c r="F308" i="45" s="1"/>
  <c r="E308" i="45"/>
  <c r="E310" i="45" s="1"/>
  <c r="P307" i="45"/>
  <c r="O307" i="45"/>
  <c r="N307" i="45"/>
  <c r="M307" i="45"/>
  <c r="L307" i="45"/>
  <c r="K307" i="45"/>
  <c r="J307" i="45"/>
  <c r="I307" i="45"/>
  <c r="H307" i="45"/>
  <c r="G307" i="45"/>
  <c r="M306" i="45"/>
  <c r="F306" i="45"/>
  <c r="E306" i="45" s="1"/>
  <c r="D306" i="45" s="1"/>
  <c r="M305" i="45"/>
  <c r="F305" i="45"/>
  <c r="P304" i="45"/>
  <c r="O304" i="45"/>
  <c r="N304" i="45"/>
  <c r="L304" i="45"/>
  <c r="K304" i="45"/>
  <c r="J304" i="45"/>
  <c r="I304" i="45"/>
  <c r="G304" i="45"/>
  <c r="M303" i="45"/>
  <c r="F303" i="45"/>
  <c r="E303" i="45" s="1"/>
  <c r="D303" i="45" s="1"/>
  <c r="M302" i="45"/>
  <c r="M304" i="45" s="1"/>
  <c r="H302" i="45"/>
  <c r="P301" i="45"/>
  <c r="O301" i="45"/>
  <c r="N301" i="45"/>
  <c r="L301" i="45"/>
  <c r="K301" i="45"/>
  <c r="J301" i="45"/>
  <c r="I301" i="45"/>
  <c r="H301" i="45"/>
  <c r="G301" i="45"/>
  <c r="M300" i="45"/>
  <c r="F300" i="45"/>
  <c r="M299" i="45"/>
  <c r="M301" i="45" s="1"/>
  <c r="F299" i="45"/>
  <c r="E299" i="45" s="1"/>
  <c r="P297" i="45"/>
  <c r="O297" i="45"/>
  <c r="N297" i="45"/>
  <c r="L297" i="45"/>
  <c r="K297" i="45"/>
  <c r="J297" i="45"/>
  <c r="I297" i="45"/>
  <c r="I298" i="45" s="1"/>
  <c r="H297" i="45"/>
  <c r="G297" i="45"/>
  <c r="P296" i="45"/>
  <c r="P298" i="45" s="1"/>
  <c r="O296" i="45"/>
  <c r="N296" i="45"/>
  <c r="N298" i="45"/>
  <c r="L296" i="45"/>
  <c r="L298" i="45" s="1"/>
  <c r="K296" i="45"/>
  <c r="K298" i="45" s="1"/>
  <c r="J296" i="45"/>
  <c r="J298" i="45"/>
  <c r="I296" i="45"/>
  <c r="G296" i="45"/>
  <c r="G298" i="45"/>
  <c r="P295" i="45"/>
  <c r="O295" i="45"/>
  <c r="N295" i="45"/>
  <c r="M295" i="45"/>
  <c r="L295" i="45"/>
  <c r="K295" i="45"/>
  <c r="J295" i="45"/>
  <c r="I295" i="45"/>
  <c r="H295" i="45"/>
  <c r="G295" i="45"/>
  <c r="M294" i="45"/>
  <c r="F294" i="45"/>
  <c r="E294" i="45"/>
  <c r="D294" i="45" s="1"/>
  <c r="M293" i="45"/>
  <c r="F293" i="45"/>
  <c r="P292" i="45"/>
  <c r="O292" i="45"/>
  <c r="N292" i="45"/>
  <c r="L292" i="45"/>
  <c r="K292" i="45"/>
  <c r="J292" i="45"/>
  <c r="I292" i="45"/>
  <c r="H292" i="45"/>
  <c r="G292" i="45"/>
  <c r="M291" i="45"/>
  <c r="F291" i="45"/>
  <c r="E291" i="45" s="1"/>
  <c r="D291" i="45" s="1"/>
  <c r="M290" i="45"/>
  <c r="M292" i="45"/>
  <c r="F290" i="45"/>
  <c r="E290" i="45" s="1"/>
  <c r="D290" i="45"/>
  <c r="D292" i="45" s="1"/>
  <c r="P289" i="45"/>
  <c r="O289" i="45"/>
  <c r="N289" i="45"/>
  <c r="L289" i="45"/>
  <c r="K289" i="45"/>
  <c r="J289" i="45"/>
  <c r="I289" i="45"/>
  <c r="H289" i="45"/>
  <c r="G289" i="45"/>
  <c r="M288" i="45"/>
  <c r="F288" i="45"/>
  <c r="E288" i="45" s="1"/>
  <c r="D288" i="45" s="1"/>
  <c r="M287" i="45"/>
  <c r="M289" i="45"/>
  <c r="F287" i="45"/>
  <c r="E287" i="45" s="1"/>
  <c r="P286" i="45"/>
  <c r="O286" i="45"/>
  <c r="N286" i="45"/>
  <c r="L286" i="45"/>
  <c r="K286" i="45"/>
  <c r="J286" i="45"/>
  <c r="I286" i="45"/>
  <c r="H286" i="45"/>
  <c r="G286" i="45"/>
  <c r="M285" i="45"/>
  <c r="M286" i="45"/>
  <c r="F285" i="45"/>
  <c r="M284" i="45"/>
  <c r="F284" i="45"/>
  <c r="P283" i="45"/>
  <c r="N283" i="45"/>
  <c r="L283" i="45"/>
  <c r="K283" i="45"/>
  <c r="J283" i="45"/>
  <c r="I283" i="45"/>
  <c r="G283" i="45"/>
  <c r="M282" i="45"/>
  <c r="M283" i="45" s="1"/>
  <c r="F282" i="45"/>
  <c r="E282" i="45" s="1"/>
  <c r="D282" i="45"/>
  <c r="O281" i="45"/>
  <c r="O283" i="45" s="1"/>
  <c r="M281" i="45"/>
  <c r="H281" i="45"/>
  <c r="P280" i="45"/>
  <c r="O280" i="45"/>
  <c r="N280" i="45"/>
  <c r="L280" i="45"/>
  <c r="K280" i="45"/>
  <c r="J280" i="45"/>
  <c r="I280" i="45"/>
  <c r="M279" i="45"/>
  <c r="M280" i="45" s="1"/>
  <c r="F279" i="45"/>
  <c r="M278" i="45"/>
  <c r="H278" i="45"/>
  <c r="G278" i="45"/>
  <c r="P277" i="45"/>
  <c r="O277" i="45"/>
  <c r="N277" i="45"/>
  <c r="L277" i="45"/>
  <c r="J277" i="45"/>
  <c r="I277" i="45"/>
  <c r="H277" i="45"/>
  <c r="G277" i="45"/>
  <c r="M276" i="45"/>
  <c r="F276" i="45"/>
  <c r="M275" i="45"/>
  <c r="M277" i="45" s="1"/>
  <c r="K275" i="45"/>
  <c r="F275" i="45"/>
  <c r="P273" i="45"/>
  <c r="P274" i="45" s="1"/>
  <c r="O273" i="45"/>
  <c r="N273" i="45"/>
  <c r="L273" i="45"/>
  <c r="K273" i="45"/>
  <c r="J273" i="45"/>
  <c r="I273" i="45"/>
  <c r="H273" i="45"/>
  <c r="G273" i="45"/>
  <c r="P272" i="45"/>
  <c r="O272" i="45"/>
  <c r="O274" i="45"/>
  <c r="N272" i="45"/>
  <c r="N274" i="45"/>
  <c r="L272" i="45"/>
  <c r="L274" i="45"/>
  <c r="J272" i="45"/>
  <c r="J274" i="45"/>
  <c r="I272" i="45"/>
  <c r="I274" i="45"/>
  <c r="P271" i="45"/>
  <c r="O271" i="45"/>
  <c r="N271" i="45"/>
  <c r="L271" i="45"/>
  <c r="K271" i="45"/>
  <c r="J271" i="45"/>
  <c r="I271" i="45"/>
  <c r="H271" i="45"/>
  <c r="G271" i="45"/>
  <c r="M270" i="45"/>
  <c r="F270" i="45"/>
  <c r="E270" i="45" s="1"/>
  <c r="D270" i="45" s="1"/>
  <c r="M269" i="45"/>
  <c r="F269" i="45"/>
  <c r="P268" i="45"/>
  <c r="O268" i="45"/>
  <c r="N268" i="45"/>
  <c r="L268" i="45"/>
  <c r="K268" i="45"/>
  <c r="J268" i="45"/>
  <c r="I268" i="45"/>
  <c r="H268" i="45"/>
  <c r="G268" i="45"/>
  <c r="M267" i="45"/>
  <c r="M240" i="45" s="1"/>
  <c r="F267" i="45"/>
  <c r="M266" i="45"/>
  <c r="F266" i="45"/>
  <c r="E266" i="45" s="1"/>
  <c r="D266" i="45"/>
  <c r="P265" i="45"/>
  <c r="O265" i="45"/>
  <c r="N265" i="45"/>
  <c r="L265" i="45"/>
  <c r="K265" i="45"/>
  <c r="J265" i="45"/>
  <c r="I265" i="45"/>
  <c r="H265" i="45"/>
  <c r="G265" i="45"/>
  <c r="M264" i="45"/>
  <c r="M265" i="45" s="1"/>
  <c r="F264" i="45"/>
  <c r="E264" i="45" s="1"/>
  <c r="M263" i="45"/>
  <c r="F263" i="45"/>
  <c r="P262" i="45"/>
  <c r="O262" i="45"/>
  <c r="N262" i="45"/>
  <c r="L262" i="45"/>
  <c r="K262" i="45"/>
  <c r="J262" i="45"/>
  <c r="I262" i="45"/>
  <c r="G262" i="45"/>
  <c r="M261" i="45"/>
  <c r="F261" i="45"/>
  <c r="E261" i="45"/>
  <c r="D261" i="45" s="1"/>
  <c r="M260" i="45"/>
  <c r="M262" i="45" s="1"/>
  <c r="H260" i="45"/>
  <c r="P259" i="45"/>
  <c r="O259" i="45"/>
  <c r="N259" i="45"/>
  <c r="L259" i="45"/>
  <c r="K259" i="45"/>
  <c r="J259" i="45"/>
  <c r="I259" i="45"/>
  <c r="G259" i="45"/>
  <c r="M258" i="45"/>
  <c r="D258" i="45" s="1"/>
  <c r="F258" i="45"/>
  <c r="E258" i="45"/>
  <c r="M257" i="45"/>
  <c r="H257" i="45"/>
  <c r="F257" i="45"/>
  <c r="F259" i="45"/>
  <c r="P256" i="45"/>
  <c r="O256" i="45"/>
  <c r="N256" i="45"/>
  <c r="L256" i="45"/>
  <c r="K256" i="45"/>
  <c r="J256" i="45"/>
  <c r="I256" i="45"/>
  <c r="H256" i="45"/>
  <c r="G256" i="45"/>
  <c r="M255" i="45"/>
  <c r="F255" i="45"/>
  <c r="E255" i="45"/>
  <c r="D255" i="45"/>
  <c r="M254" i="45"/>
  <c r="M256" i="45" s="1"/>
  <c r="F254" i="45"/>
  <c r="E254" i="45" s="1"/>
  <c r="D254" i="45" s="1"/>
  <c r="P253" i="45"/>
  <c r="O253" i="45"/>
  <c r="N253" i="45"/>
  <c r="L253" i="45"/>
  <c r="K253" i="45"/>
  <c r="J253" i="45"/>
  <c r="I253" i="45"/>
  <c r="H253" i="45"/>
  <c r="G253" i="45"/>
  <c r="M252" i="45"/>
  <c r="F252" i="45"/>
  <c r="E252" i="45"/>
  <c r="M251" i="45"/>
  <c r="F251" i="45"/>
  <c r="E251" i="45" s="1"/>
  <c r="D251" i="45" s="1"/>
  <c r="F253" i="45"/>
  <c r="P250" i="45"/>
  <c r="O250" i="45"/>
  <c r="N250" i="45"/>
  <c r="M250" i="45"/>
  <c r="L250" i="45"/>
  <c r="K250" i="45"/>
  <c r="J250" i="45"/>
  <c r="I250" i="45"/>
  <c r="H250" i="45"/>
  <c r="G250" i="45"/>
  <c r="M249" i="45"/>
  <c r="F249" i="45"/>
  <c r="E249" i="45" s="1"/>
  <c r="D249" i="45" s="1"/>
  <c r="D250" i="45" s="1"/>
  <c r="M248" i="45"/>
  <c r="F248" i="45"/>
  <c r="E248" i="45" s="1"/>
  <c r="D248" i="45" s="1"/>
  <c r="P247" i="45"/>
  <c r="O247" i="45"/>
  <c r="N247" i="45"/>
  <c r="L247" i="45"/>
  <c r="K247" i="45"/>
  <c r="J247" i="45"/>
  <c r="I247" i="45"/>
  <c r="H247" i="45"/>
  <c r="G247" i="45"/>
  <c r="M246" i="45"/>
  <c r="F246" i="45"/>
  <c r="E246" i="45" s="1"/>
  <c r="M245" i="45"/>
  <c r="F245" i="45"/>
  <c r="P244" i="45"/>
  <c r="O244" i="45"/>
  <c r="N244" i="45"/>
  <c r="L244" i="45"/>
  <c r="K244" i="45"/>
  <c r="J244" i="45"/>
  <c r="I244" i="45"/>
  <c r="H244" i="45"/>
  <c r="G244" i="45"/>
  <c r="M243" i="45"/>
  <c r="F243" i="45"/>
  <c r="M242" i="45"/>
  <c r="M244" i="45" s="1"/>
  <c r="F242" i="45"/>
  <c r="P240" i="45"/>
  <c r="O240" i="45"/>
  <c r="O241" i="45" s="1"/>
  <c r="N240" i="45"/>
  <c r="L240" i="45"/>
  <c r="K240" i="45"/>
  <c r="J240" i="45"/>
  <c r="J241" i="45" s="1"/>
  <c r="I240" i="45"/>
  <c r="H240" i="45"/>
  <c r="G240" i="45"/>
  <c r="G241" i="45" s="1"/>
  <c r="P239" i="45"/>
  <c r="P241" i="45" s="1"/>
  <c r="O239" i="45"/>
  <c r="N239" i="45"/>
  <c r="L239" i="45"/>
  <c r="L241" i="45"/>
  <c r="K239" i="45"/>
  <c r="K241" i="45" s="1"/>
  <c r="J239" i="45"/>
  <c r="I239" i="45"/>
  <c r="G239" i="45"/>
  <c r="P238" i="45"/>
  <c r="O238" i="45"/>
  <c r="N238" i="45"/>
  <c r="L238" i="45"/>
  <c r="K238" i="45"/>
  <c r="J238" i="45"/>
  <c r="I238" i="45"/>
  <c r="H238" i="45"/>
  <c r="G238" i="45"/>
  <c r="M237" i="45"/>
  <c r="D237" i="45" s="1"/>
  <c r="F237" i="45"/>
  <c r="E237" i="45"/>
  <c r="M236" i="45"/>
  <c r="M197" i="45" s="1"/>
  <c r="F236" i="45"/>
  <c r="E236" i="45"/>
  <c r="E238" i="45"/>
  <c r="D236" i="45"/>
  <c r="D238" i="45" s="1"/>
  <c r="P235" i="45"/>
  <c r="O235" i="45"/>
  <c r="N235" i="45"/>
  <c r="L235" i="45"/>
  <c r="K235" i="45"/>
  <c r="J235" i="45"/>
  <c r="I235" i="45"/>
  <c r="H235" i="45"/>
  <c r="G235" i="45"/>
  <c r="M234" i="45"/>
  <c r="F234" i="45"/>
  <c r="E234" i="45" s="1"/>
  <c r="M233" i="45"/>
  <c r="F233" i="45"/>
  <c r="P232" i="45"/>
  <c r="O232" i="45"/>
  <c r="N232" i="45"/>
  <c r="L232" i="45"/>
  <c r="K232" i="45"/>
  <c r="J232" i="45"/>
  <c r="I232" i="45"/>
  <c r="H232" i="45"/>
  <c r="G232" i="45"/>
  <c r="M231" i="45"/>
  <c r="M198" i="45" s="1"/>
  <c r="M199" i="45" s="1"/>
  <c r="F231" i="45"/>
  <c r="E231" i="45" s="1"/>
  <c r="M230" i="45"/>
  <c r="F230" i="45"/>
  <c r="E230" i="45"/>
  <c r="P229" i="45"/>
  <c r="O229" i="45"/>
  <c r="N229" i="45"/>
  <c r="L229" i="45"/>
  <c r="K229" i="45"/>
  <c r="J229" i="45"/>
  <c r="I229" i="45"/>
  <c r="H229" i="45"/>
  <c r="G229" i="45"/>
  <c r="M228" i="45"/>
  <c r="D228" i="45"/>
  <c r="F228" i="45"/>
  <c r="E228" i="45" s="1"/>
  <c r="M227" i="45"/>
  <c r="M229" i="45"/>
  <c r="F227" i="45"/>
  <c r="P226" i="45"/>
  <c r="O226" i="45"/>
  <c r="N226" i="45"/>
  <c r="L226" i="45"/>
  <c r="K226" i="45"/>
  <c r="J226" i="45"/>
  <c r="I226" i="45"/>
  <c r="G226" i="45"/>
  <c r="M225" i="45"/>
  <c r="F225" i="45"/>
  <c r="E225" i="45" s="1"/>
  <c r="D225" i="45" s="1"/>
  <c r="M224" i="45"/>
  <c r="M226" i="45" s="1"/>
  <c r="H224" i="45"/>
  <c r="P223" i="45"/>
  <c r="O223" i="45"/>
  <c r="N223" i="45"/>
  <c r="L223" i="45"/>
  <c r="K223" i="45"/>
  <c r="J223" i="45"/>
  <c r="I223" i="45"/>
  <c r="H223" i="45"/>
  <c r="G223" i="45"/>
  <c r="M222" i="45"/>
  <c r="F222" i="45"/>
  <c r="E222" i="45" s="1"/>
  <c r="D222" i="45" s="1"/>
  <c r="M221" i="45"/>
  <c r="M223" i="45"/>
  <c r="F221" i="45"/>
  <c r="E221" i="45" s="1"/>
  <c r="D221" i="45" s="1"/>
  <c r="P220" i="45"/>
  <c r="O220" i="45"/>
  <c r="N220" i="45"/>
  <c r="L220" i="45"/>
  <c r="K220" i="45"/>
  <c r="J220" i="45"/>
  <c r="I220" i="45"/>
  <c r="G220" i="45"/>
  <c r="M219" i="45"/>
  <c r="F219" i="45"/>
  <c r="E219" i="45" s="1"/>
  <c r="D219" i="45"/>
  <c r="M218" i="45"/>
  <c r="H218" i="45"/>
  <c r="H220" i="45" s="1"/>
  <c r="F218" i="45"/>
  <c r="F220" i="45" s="1"/>
  <c r="E218" i="45"/>
  <c r="P217" i="45"/>
  <c r="O217" i="45"/>
  <c r="N217" i="45"/>
  <c r="L217" i="45"/>
  <c r="K217" i="45"/>
  <c r="J217" i="45"/>
  <c r="I217" i="45"/>
  <c r="H217" i="45"/>
  <c r="M216" i="45"/>
  <c r="F216" i="45"/>
  <c r="E216" i="45"/>
  <c r="D216" i="45" s="1"/>
  <c r="M215" i="45"/>
  <c r="M217" i="45"/>
  <c r="G215" i="45"/>
  <c r="P214" i="45"/>
  <c r="O214" i="45"/>
  <c r="N214" i="45"/>
  <c r="L214" i="45"/>
  <c r="K214" i="45"/>
  <c r="J214" i="45"/>
  <c r="I214" i="45"/>
  <c r="H214" i="45"/>
  <c r="G214" i="45"/>
  <c r="M213" i="45"/>
  <c r="F213" i="45"/>
  <c r="E213" i="45"/>
  <c r="D213" i="45"/>
  <c r="M212" i="45"/>
  <c r="F212" i="45"/>
  <c r="F214" i="45"/>
  <c r="E212" i="45"/>
  <c r="D212" i="45" s="1"/>
  <c r="D214" i="45" s="1"/>
  <c r="P211" i="45"/>
  <c r="O211" i="45"/>
  <c r="N211" i="45"/>
  <c r="L211" i="45"/>
  <c r="K211" i="45"/>
  <c r="J211" i="45"/>
  <c r="I211" i="45"/>
  <c r="H211" i="45"/>
  <c r="G211" i="45"/>
  <c r="M210" i="45"/>
  <c r="F210" i="45"/>
  <c r="E210" i="45"/>
  <c r="D210" i="45" s="1"/>
  <c r="M209" i="45"/>
  <c r="F209" i="45"/>
  <c r="E209" i="45"/>
  <c r="D209" i="45" s="1"/>
  <c r="P208" i="45"/>
  <c r="O208" i="45"/>
  <c r="N208" i="45"/>
  <c r="L208" i="45"/>
  <c r="J208" i="45"/>
  <c r="I208" i="45"/>
  <c r="G208" i="45"/>
  <c r="M207" i="45"/>
  <c r="F207" i="45"/>
  <c r="E207" i="45" s="1"/>
  <c r="D207" i="45" s="1"/>
  <c r="M206" i="45"/>
  <c r="K206" i="45"/>
  <c r="K197" i="45" s="1"/>
  <c r="H206" i="45"/>
  <c r="P205" i="45"/>
  <c r="O205" i="45"/>
  <c r="N205" i="45"/>
  <c r="L205" i="45"/>
  <c r="K205" i="45"/>
  <c r="J205" i="45"/>
  <c r="I205" i="45"/>
  <c r="H205" i="45"/>
  <c r="G205" i="45"/>
  <c r="M204" i="45"/>
  <c r="F204" i="45"/>
  <c r="E204" i="45"/>
  <c r="M203" i="45"/>
  <c r="F203" i="45"/>
  <c r="E203" i="45"/>
  <c r="P202" i="45"/>
  <c r="O202" i="45"/>
  <c r="N202" i="45"/>
  <c r="M202" i="45"/>
  <c r="L202" i="45"/>
  <c r="K202" i="45"/>
  <c r="J202" i="45"/>
  <c r="I202" i="45"/>
  <c r="H202" i="45"/>
  <c r="G202" i="45"/>
  <c r="M201" i="45"/>
  <c r="F201" i="45"/>
  <c r="E201" i="45"/>
  <c r="M200" i="45"/>
  <c r="F200" i="45"/>
  <c r="F202" i="45"/>
  <c r="E200" i="45"/>
  <c r="P198" i="45"/>
  <c r="O198" i="45"/>
  <c r="N198" i="45"/>
  <c r="L198" i="45"/>
  <c r="K198" i="45"/>
  <c r="J198" i="45"/>
  <c r="I198" i="45"/>
  <c r="H198" i="45"/>
  <c r="G198" i="45"/>
  <c r="P197" i="45"/>
  <c r="P199" i="45" s="1"/>
  <c r="O197" i="45"/>
  <c r="O199" i="45"/>
  <c r="N197" i="45"/>
  <c r="L197" i="45"/>
  <c r="L199" i="45" s="1"/>
  <c r="J197" i="45"/>
  <c r="J199" i="45" s="1"/>
  <c r="I197" i="45"/>
  <c r="I199" i="45"/>
  <c r="P196" i="45"/>
  <c r="O196" i="45"/>
  <c r="N196" i="45"/>
  <c r="L196" i="45"/>
  <c r="K196" i="45"/>
  <c r="J196" i="45"/>
  <c r="I196" i="45"/>
  <c r="H196" i="45"/>
  <c r="G196" i="45"/>
  <c r="M195" i="45"/>
  <c r="M192" i="45"/>
  <c r="F195" i="45"/>
  <c r="E195" i="45" s="1"/>
  <c r="M194" i="45"/>
  <c r="F194" i="45"/>
  <c r="P192" i="45"/>
  <c r="O192" i="45"/>
  <c r="O193" i="45" s="1"/>
  <c r="N192" i="45"/>
  <c r="L192" i="45"/>
  <c r="L193" i="45"/>
  <c r="K192" i="45"/>
  <c r="J192" i="45"/>
  <c r="I192" i="45"/>
  <c r="I193" i="45"/>
  <c r="H192" i="45"/>
  <c r="G192" i="45"/>
  <c r="P191" i="45"/>
  <c r="P193" i="45"/>
  <c r="O191" i="45"/>
  <c r="N191" i="45"/>
  <c r="N193" i="45" s="1"/>
  <c r="L191" i="45"/>
  <c r="K191" i="45"/>
  <c r="J191" i="45"/>
  <c r="J193" i="45"/>
  <c r="I191" i="45"/>
  <c r="H191" i="45"/>
  <c r="H193" i="45" s="1"/>
  <c r="G191" i="45"/>
  <c r="G193" i="45" s="1"/>
  <c r="P190" i="45"/>
  <c r="O190" i="45"/>
  <c r="N190" i="45"/>
  <c r="M190" i="45"/>
  <c r="L190" i="45"/>
  <c r="K190" i="45"/>
  <c r="J190" i="45"/>
  <c r="I190" i="45"/>
  <c r="H190" i="45"/>
  <c r="G190" i="45"/>
  <c r="M189" i="45"/>
  <c r="F189" i="45"/>
  <c r="E189" i="45"/>
  <c r="M188" i="45"/>
  <c r="F188" i="45"/>
  <c r="F190" i="45"/>
  <c r="E188" i="45"/>
  <c r="P187" i="45"/>
  <c r="O187" i="45"/>
  <c r="N187" i="45"/>
  <c r="K187" i="45"/>
  <c r="J187" i="45"/>
  <c r="I187" i="45"/>
  <c r="H187" i="45"/>
  <c r="G187" i="45"/>
  <c r="M186" i="45"/>
  <c r="F186" i="45"/>
  <c r="F187" i="45"/>
  <c r="M185" i="45"/>
  <c r="L185" i="45"/>
  <c r="F185" i="45"/>
  <c r="F182" i="45"/>
  <c r="P183" i="45"/>
  <c r="O183" i="45"/>
  <c r="O184" i="45" s="1"/>
  <c r="N183" i="45"/>
  <c r="M183" i="45"/>
  <c r="L183" i="45"/>
  <c r="L184" i="45" s="1"/>
  <c r="K183" i="45"/>
  <c r="J183" i="45"/>
  <c r="I183" i="45"/>
  <c r="H183" i="45"/>
  <c r="G183" i="45"/>
  <c r="P182" i="45"/>
  <c r="P184" i="45" s="1"/>
  <c r="O182" i="45"/>
  <c r="N182" i="45"/>
  <c r="N184" i="45" s="1"/>
  <c r="K182" i="45"/>
  <c r="K184" i="45" s="1"/>
  <c r="J182" i="45"/>
  <c r="I182" i="45"/>
  <c r="I184" i="45"/>
  <c r="H182" i="45"/>
  <c r="G182" i="45"/>
  <c r="P181" i="45"/>
  <c r="O181" i="45"/>
  <c r="N181" i="45"/>
  <c r="L181" i="45"/>
  <c r="K181" i="45"/>
  <c r="J181" i="45"/>
  <c r="I181" i="45"/>
  <c r="H181" i="45"/>
  <c r="G181" i="45"/>
  <c r="M180" i="45"/>
  <c r="F180" i="45"/>
  <c r="E180" i="45"/>
  <c r="D180" i="45" s="1"/>
  <c r="M179" i="45"/>
  <c r="F179" i="45"/>
  <c r="P178" i="45"/>
  <c r="O178" i="45"/>
  <c r="N178" i="45"/>
  <c r="L178" i="45"/>
  <c r="K178" i="45"/>
  <c r="J178" i="45"/>
  <c r="I178" i="45"/>
  <c r="H178" i="45"/>
  <c r="G178" i="45"/>
  <c r="M177" i="45"/>
  <c r="F177" i="45"/>
  <c r="E177" i="45" s="1"/>
  <c r="D177" i="45"/>
  <c r="M176" i="45"/>
  <c r="F176" i="45"/>
  <c r="E176" i="45"/>
  <c r="E178" i="45" s="1"/>
  <c r="P175" i="45"/>
  <c r="O175" i="45"/>
  <c r="N175" i="45"/>
  <c r="L175" i="45"/>
  <c r="K175" i="45"/>
  <c r="J175" i="45"/>
  <c r="I175" i="45"/>
  <c r="H175" i="45"/>
  <c r="G175" i="45"/>
  <c r="M174" i="45"/>
  <c r="F174" i="45"/>
  <c r="E174" i="45"/>
  <c r="D174" i="45" s="1"/>
  <c r="M173" i="45"/>
  <c r="M175" i="45" s="1"/>
  <c r="F173" i="45"/>
  <c r="E173" i="45" s="1"/>
  <c r="D173" i="45" s="1"/>
  <c r="F175" i="45"/>
  <c r="P172" i="45"/>
  <c r="O172" i="45"/>
  <c r="N172" i="45"/>
  <c r="L172" i="45"/>
  <c r="K172" i="45"/>
  <c r="J172" i="45"/>
  <c r="I172" i="45"/>
  <c r="H172" i="45"/>
  <c r="G172" i="45"/>
  <c r="M171" i="45"/>
  <c r="M168" i="45" s="1"/>
  <c r="M169" i="45" s="1"/>
  <c r="F171" i="45"/>
  <c r="M170" i="45"/>
  <c r="F170" i="45"/>
  <c r="P168" i="45"/>
  <c r="O168" i="45"/>
  <c r="O169" i="45" s="1"/>
  <c r="N168" i="45"/>
  <c r="L168" i="45"/>
  <c r="K168" i="45"/>
  <c r="J168" i="45"/>
  <c r="I168" i="45"/>
  <c r="H168" i="45"/>
  <c r="H169" i="45"/>
  <c r="G168" i="45"/>
  <c r="P167" i="45"/>
  <c r="P169" i="45" s="1"/>
  <c r="O167" i="45"/>
  <c r="N167" i="45"/>
  <c r="L167" i="45"/>
  <c r="L169" i="45" s="1"/>
  <c r="K167" i="45"/>
  <c r="K169" i="45" s="1"/>
  <c r="J167" i="45"/>
  <c r="J169" i="45" s="1"/>
  <c r="I167" i="45"/>
  <c r="I169" i="45" s="1"/>
  <c r="H167" i="45"/>
  <c r="G167" i="45"/>
  <c r="G169" i="45"/>
  <c r="P166" i="45"/>
  <c r="O166" i="45"/>
  <c r="N166" i="45"/>
  <c r="L166" i="45"/>
  <c r="K166" i="45"/>
  <c r="J166" i="45"/>
  <c r="I166" i="45"/>
  <c r="H166" i="45"/>
  <c r="G166" i="45"/>
  <c r="M165" i="45"/>
  <c r="F165" i="45"/>
  <c r="M164" i="45"/>
  <c r="F164" i="45"/>
  <c r="E164" i="45"/>
  <c r="E161" i="45"/>
  <c r="P162" i="45"/>
  <c r="P163" i="45" s="1"/>
  <c r="O162" i="45"/>
  <c r="N162" i="45"/>
  <c r="M162" i="45"/>
  <c r="L162" i="45"/>
  <c r="L14" i="45" s="1"/>
  <c r="L430" i="45" s="1"/>
  <c r="K162" i="45"/>
  <c r="J162" i="45"/>
  <c r="I162" i="45"/>
  <c r="H162" i="45"/>
  <c r="G162" i="45"/>
  <c r="P161" i="45"/>
  <c r="O161" i="45"/>
  <c r="O163" i="45" s="1"/>
  <c r="N161" i="45"/>
  <c r="N163" i="45" s="1"/>
  <c r="L161" i="45"/>
  <c r="K161" i="45"/>
  <c r="J161" i="45"/>
  <c r="J163" i="45" s="1"/>
  <c r="I161" i="45"/>
  <c r="H161" i="45"/>
  <c r="G161" i="45"/>
  <c r="G163" i="45" s="1"/>
  <c r="P160" i="45"/>
  <c r="O160" i="45"/>
  <c r="N160" i="45"/>
  <c r="L160" i="45"/>
  <c r="K160" i="45"/>
  <c r="J160" i="45"/>
  <c r="I160" i="45"/>
  <c r="H160" i="45"/>
  <c r="G160" i="45"/>
  <c r="M159" i="45"/>
  <c r="F159" i="45"/>
  <c r="E159" i="45"/>
  <c r="M158" i="45"/>
  <c r="F158" i="45"/>
  <c r="E158" i="45"/>
  <c r="P157" i="45"/>
  <c r="O157" i="45"/>
  <c r="N157" i="45"/>
  <c r="L157" i="45"/>
  <c r="K157" i="45"/>
  <c r="J157" i="45"/>
  <c r="I157" i="45"/>
  <c r="H157" i="45"/>
  <c r="G157" i="45"/>
  <c r="M156" i="45"/>
  <c r="F156" i="45"/>
  <c r="E156" i="45"/>
  <c r="M155" i="45"/>
  <c r="H155" i="45"/>
  <c r="F155" i="45"/>
  <c r="E155" i="45" s="1"/>
  <c r="F157" i="45"/>
  <c r="P154" i="45"/>
  <c r="O154" i="45"/>
  <c r="N154" i="45"/>
  <c r="L154" i="45"/>
  <c r="K154" i="45"/>
  <c r="J154" i="45"/>
  <c r="I154" i="45"/>
  <c r="H154" i="45"/>
  <c r="G154" i="45"/>
  <c r="M153" i="45"/>
  <c r="D153" i="45" s="1"/>
  <c r="F153" i="45"/>
  <c r="E153" i="45" s="1"/>
  <c r="M152" i="45"/>
  <c r="F152" i="45"/>
  <c r="F154" i="45" s="1"/>
  <c r="E152" i="45"/>
  <c r="P151" i="45"/>
  <c r="O151" i="45"/>
  <c r="N151" i="45"/>
  <c r="L151" i="45"/>
  <c r="K151" i="45"/>
  <c r="J151" i="45"/>
  <c r="I151" i="45"/>
  <c r="G151" i="45"/>
  <c r="M150" i="45"/>
  <c r="F150" i="45"/>
  <c r="E150" i="45" s="1"/>
  <c r="D150" i="45" s="1"/>
  <c r="M149" i="45"/>
  <c r="H149" i="45"/>
  <c r="P148" i="45"/>
  <c r="O148" i="45"/>
  <c r="N148" i="45"/>
  <c r="L148" i="45"/>
  <c r="J148" i="45"/>
  <c r="I148" i="45"/>
  <c r="H148" i="45"/>
  <c r="G148" i="45"/>
  <c r="M147" i="45"/>
  <c r="K147" i="45"/>
  <c r="F147" i="45"/>
  <c r="M146" i="45"/>
  <c r="M148" i="45" s="1"/>
  <c r="F146" i="45"/>
  <c r="P145" i="45"/>
  <c r="O145" i="45"/>
  <c r="N145" i="45"/>
  <c r="L145" i="45"/>
  <c r="K145" i="45"/>
  <c r="J145" i="45"/>
  <c r="I145" i="45"/>
  <c r="G145" i="45"/>
  <c r="M144" i="45"/>
  <c r="F144" i="45"/>
  <c r="M143" i="45"/>
  <c r="M145" i="45" s="1"/>
  <c r="H143" i="45"/>
  <c r="P141" i="45"/>
  <c r="O141" i="45"/>
  <c r="N141" i="45"/>
  <c r="L141" i="45"/>
  <c r="J141" i="45"/>
  <c r="J142" i="45"/>
  <c r="I141" i="45"/>
  <c r="I142" i="45" s="1"/>
  <c r="H141" i="45"/>
  <c r="G141" i="45"/>
  <c r="P140" i="45"/>
  <c r="P142" i="45" s="1"/>
  <c r="O140" i="45"/>
  <c r="O142" i="45" s="1"/>
  <c r="N140" i="45"/>
  <c r="N142" i="45"/>
  <c r="L140" i="45"/>
  <c r="L142" i="45" s="1"/>
  <c r="K140" i="45"/>
  <c r="J140" i="45"/>
  <c r="I140" i="45"/>
  <c r="H140" i="45"/>
  <c r="H142" i="45" s="1"/>
  <c r="G140" i="45"/>
  <c r="G142" i="45"/>
  <c r="P139" i="45"/>
  <c r="O139" i="45"/>
  <c r="N139" i="45"/>
  <c r="L139" i="45"/>
  <c r="K139" i="45"/>
  <c r="J139" i="45"/>
  <c r="I139" i="45"/>
  <c r="H139" i="45"/>
  <c r="G139" i="45"/>
  <c r="M138" i="45"/>
  <c r="F138" i="45"/>
  <c r="F132" i="45" s="1"/>
  <c r="E138" i="45"/>
  <c r="D138" i="45" s="1"/>
  <c r="D132" i="45" s="1"/>
  <c r="M137" i="45"/>
  <c r="F137" i="45"/>
  <c r="P136" i="45"/>
  <c r="O136" i="45"/>
  <c r="N136" i="45"/>
  <c r="L136" i="45"/>
  <c r="K136" i="45"/>
  <c r="J136" i="45"/>
  <c r="I136" i="45"/>
  <c r="H136" i="45"/>
  <c r="G136" i="45"/>
  <c r="M135" i="45"/>
  <c r="M132" i="45" s="1"/>
  <c r="F135" i="45"/>
  <c r="E135" i="45"/>
  <c r="D135" i="45"/>
  <c r="M134" i="45"/>
  <c r="M136" i="45" s="1"/>
  <c r="F134" i="45"/>
  <c r="E134" i="45"/>
  <c r="D134" i="45"/>
  <c r="D136" i="45" s="1"/>
  <c r="P132" i="45"/>
  <c r="O132" i="45"/>
  <c r="N132" i="45"/>
  <c r="L132" i="45"/>
  <c r="K132" i="45"/>
  <c r="J132" i="45"/>
  <c r="I132" i="45"/>
  <c r="I133" i="45"/>
  <c r="H132" i="45"/>
  <c r="G132" i="45"/>
  <c r="P131" i="45"/>
  <c r="O131" i="45"/>
  <c r="O133" i="45"/>
  <c r="N131" i="45"/>
  <c r="N133" i="45" s="1"/>
  <c r="L131" i="45"/>
  <c r="L133" i="45" s="1"/>
  <c r="K131" i="45"/>
  <c r="J131" i="45"/>
  <c r="J133" i="45" s="1"/>
  <c r="I131" i="45"/>
  <c r="H131" i="45"/>
  <c r="H133" i="45" s="1"/>
  <c r="G131" i="45"/>
  <c r="G133" i="45" s="1"/>
  <c r="P130" i="45"/>
  <c r="O130" i="45"/>
  <c r="N130" i="45"/>
  <c r="L130" i="45"/>
  <c r="K130" i="45"/>
  <c r="J130" i="45"/>
  <c r="I130" i="45"/>
  <c r="G130" i="45"/>
  <c r="M129" i="45"/>
  <c r="M130" i="45" s="1"/>
  <c r="F129" i="45"/>
  <c r="F126" i="45" s="1"/>
  <c r="M128" i="45"/>
  <c r="H128" i="45"/>
  <c r="F128" i="45"/>
  <c r="P126" i="45"/>
  <c r="O126" i="45"/>
  <c r="O127" i="45"/>
  <c r="N126" i="45"/>
  <c r="L126" i="45"/>
  <c r="K126" i="45"/>
  <c r="K127" i="45"/>
  <c r="J126" i="45"/>
  <c r="I126" i="45"/>
  <c r="H126" i="45"/>
  <c r="G126" i="45"/>
  <c r="P125" i="45"/>
  <c r="P127" i="45"/>
  <c r="O125" i="45"/>
  <c r="N125" i="45"/>
  <c r="N127" i="45" s="1"/>
  <c r="M125" i="45"/>
  <c r="L125" i="45"/>
  <c r="L127" i="45" s="1"/>
  <c r="K125" i="45"/>
  <c r="J125" i="45"/>
  <c r="J127" i="45"/>
  <c r="I125" i="45"/>
  <c r="I127" i="45" s="1"/>
  <c r="G125" i="45"/>
  <c r="G127" i="45" s="1"/>
  <c r="P124" i="45"/>
  <c r="O124" i="45"/>
  <c r="N124" i="45"/>
  <c r="L124" i="45"/>
  <c r="K124" i="45"/>
  <c r="J124" i="45"/>
  <c r="I124" i="45"/>
  <c r="H124" i="45"/>
  <c r="G124" i="45"/>
  <c r="M123" i="45"/>
  <c r="F123" i="45"/>
  <c r="E123" i="45"/>
  <c r="D123" i="45" s="1"/>
  <c r="M122" i="45"/>
  <c r="M124" i="45" s="1"/>
  <c r="F122" i="45"/>
  <c r="P121" i="45"/>
  <c r="O121" i="45"/>
  <c r="N121" i="45"/>
  <c r="L121" i="45"/>
  <c r="K121" i="45"/>
  <c r="J121" i="45"/>
  <c r="I121" i="45"/>
  <c r="G121" i="45"/>
  <c r="M120" i="45"/>
  <c r="M121" i="45" s="1"/>
  <c r="F120" i="45"/>
  <c r="M119" i="45"/>
  <c r="H119" i="45"/>
  <c r="P118" i="45"/>
  <c r="O118" i="45"/>
  <c r="N118" i="45"/>
  <c r="L118" i="45"/>
  <c r="K118" i="45"/>
  <c r="J118" i="45"/>
  <c r="I118" i="45"/>
  <c r="H118" i="45"/>
  <c r="G118" i="45"/>
  <c r="M117" i="45"/>
  <c r="F117" i="45"/>
  <c r="E117" i="45"/>
  <c r="M116" i="45"/>
  <c r="F116" i="45"/>
  <c r="F118" i="45" s="1"/>
  <c r="E116" i="45"/>
  <c r="P115" i="45"/>
  <c r="O115" i="45"/>
  <c r="N115" i="45"/>
  <c r="L115" i="45"/>
  <c r="K115" i="45"/>
  <c r="J115" i="45"/>
  <c r="I115" i="45"/>
  <c r="G115" i="45"/>
  <c r="M114" i="45"/>
  <c r="F114" i="45"/>
  <c r="E114" i="45"/>
  <c r="D114" i="45"/>
  <c r="M113" i="45"/>
  <c r="H113" i="45"/>
  <c r="P112" i="45"/>
  <c r="O112" i="45"/>
  <c r="N112" i="45"/>
  <c r="L112" i="45"/>
  <c r="K112" i="45"/>
  <c r="J112" i="45"/>
  <c r="I112" i="45"/>
  <c r="H112" i="45"/>
  <c r="G112" i="45"/>
  <c r="M111" i="45"/>
  <c r="M108" i="45" s="1"/>
  <c r="F111" i="45"/>
  <c r="E111" i="45"/>
  <c r="M110" i="45"/>
  <c r="F110" i="45"/>
  <c r="P108" i="45"/>
  <c r="O108" i="45"/>
  <c r="N108" i="45"/>
  <c r="L108" i="45"/>
  <c r="L109" i="45"/>
  <c r="K108" i="45"/>
  <c r="K109" i="45" s="1"/>
  <c r="J108" i="45"/>
  <c r="I108" i="45"/>
  <c r="I109" i="45"/>
  <c r="H108" i="45"/>
  <c r="G108" i="45"/>
  <c r="P107" i="45"/>
  <c r="O107" i="45"/>
  <c r="N107" i="45"/>
  <c r="N109" i="45" s="1"/>
  <c r="L107" i="45"/>
  <c r="K107" i="45"/>
  <c r="J107" i="45"/>
  <c r="J109" i="45"/>
  <c r="I107" i="45"/>
  <c r="G107" i="45"/>
  <c r="P106" i="45"/>
  <c r="O106" i="45"/>
  <c r="N106" i="45"/>
  <c r="L106" i="45"/>
  <c r="K106" i="45"/>
  <c r="J106" i="45"/>
  <c r="I106" i="45"/>
  <c r="H106" i="45"/>
  <c r="G106" i="45"/>
  <c r="M105" i="45"/>
  <c r="F105" i="45"/>
  <c r="E105" i="45"/>
  <c r="M104" i="45"/>
  <c r="M106" i="45" s="1"/>
  <c r="F104" i="45"/>
  <c r="E104" i="45" s="1"/>
  <c r="D104" i="45" s="1"/>
  <c r="F106" i="45"/>
  <c r="P103" i="45"/>
  <c r="N103" i="45"/>
  <c r="L103" i="45"/>
  <c r="J103" i="45"/>
  <c r="I103" i="45"/>
  <c r="H103" i="45"/>
  <c r="G103" i="45"/>
  <c r="M102" i="45"/>
  <c r="F102" i="45"/>
  <c r="O101" i="45"/>
  <c r="M101" i="45"/>
  <c r="K101" i="45"/>
  <c r="F101" i="45"/>
  <c r="F103" i="45"/>
  <c r="E101" i="45"/>
  <c r="P99" i="45"/>
  <c r="O99" i="45"/>
  <c r="N99" i="45"/>
  <c r="L99" i="45"/>
  <c r="K99" i="45"/>
  <c r="J99" i="45"/>
  <c r="I99" i="45"/>
  <c r="H99" i="45"/>
  <c r="G99" i="45"/>
  <c r="P98" i="45"/>
  <c r="P100" i="45"/>
  <c r="N98" i="45"/>
  <c r="N100" i="45" s="1"/>
  <c r="L98" i="45"/>
  <c r="L100" i="45" s="1"/>
  <c r="J98" i="45"/>
  <c r="J100" i="45"/>
  <c r="I98" i="45"/>
  <c r="I100" i="45" s="1"/>
  <c r="H98" i="45"/>
  <c r="G98" i="45"/>
  <c r="F98" i="45"/>
  <c r="P97" i="45"/>
  <c r="O97" i="45"/>
  <c r="N97" i="45"/>
  <c r="M97" i="45"/>
  <c r="L97" i="45"/>
  <c r="K97" i="45"/>
  <c r="J97" i="45"/>
  <c r="I97" i="45"/>
  <c r="H97" i="45"/>
  <c r="G97" i="45"/>
  <c r="M96" i="45"/>
  <c r="M93" i="45" s="1"/>
  <c r="F96" i="45"/>
  <c r="M95" i="45"/>
  <c r="F95" i="45"/>
  <c r="P93" i="45"/>
  <c r="O93" i="45"/>
  <c r="N93" i="45"/>
  <c r="L93" i="45"/>
  <c r="L94" i="45"/>
  <c r="K93" i="45"/>
  <c r="J93" i="45"/>
  <c r="I93" i="45"/>
  <c r="I94" i="45"/>
  <c r="H93" i="45"/>
  <c r="G93" i="45"/>
  <c r="P92" i="45"/>
  <c r="P94" i="45"/>
  <c r="O92" i="45"/>
  <c r="N92" i="45"/>
  <c r="N94" i="45"/>
  <c r="M92" i="45"/>
  <c r="M94" i="45" s="1"/>
  <c r="L92" i="45"/>
  <c r="K92" i="45"/>
  <c r="K94" i="45"/>
  <c r="J92" i="45"/>
  <c r="J94" i="45" s="1"/>
  <c r="I92" i="45"/>
  <c r="H92" i="45"/>
  <c r="H94" i="45"/>
  <c r="G92" i="45"/>
  <c r="G94" i="45" s="1"/>
  <c r="P91" i="45"/>
  <c r="O91" i="45"/>
  <c r="N91" i="45"/>
  <c r="L91" i="45"/>
  <c r="K91" i="45"/>
  <c r="J91" i="45"/>
  <c r="I91" i="45"/>
  <c r="G91" i="45"/>
  <c r="M90" i="45"/>
  <c r="F90" i="45"/>
  <c r="M89" i="45"/>
  <c r="H89" i="45"/>
  <c r="F89" i="45" s="1"/>
  <c r="H91" i="45"/>
  <c r="P88" i="45"/>
  <c r="O88" i="45"/>
  <c r="N88" i="45"/>
  <c r="L88" i="45"/>
  <c r="K88" i="45"/>
  <c r="J88" i="45"/>
  <c r="I88" i="45"/>
  <c r="H88" i="45"/>
  <c r="G88" i="45"/>
  <c r="M87" i="45"/>
  <c r="F87" i="45"/>
  <c r="E87" i="45"/>
  <c r="D87" i="45" s="1"/>
  <c r="M86" i="45"/>
  <c r="M88" i="45"/>
  <c r="F86" i="45"/>
  <c r="P85" i="45"/>
  <c r="O85" i="45"/>
  <c r="N85" i="45"/>
  <c r="L85" i="45"/>
  <c r="K85" i="45"/>
  <c r="J85" i="45"/>
  <c r="I85" i="45"/>
  <c r="H85" i="45"/>
  <c r="G85" i="45"/>
  <c r="M84" i="45"/>
  <c r="F84" i="45"/>
  <c r="M83" i="45"/>
  <c r="M85" i="45" s="1"/>
  <c r="F83" i="45"/>
  <c r="E83" i="45"/>
  <c r="D83" i="45"/>
  <c r="P82" i="45"/>
  <c r="O82" i="45"/>
  <c r="N82" i="45"/>
  <c r="L82" i="45"/>
  <c r="K82" i="45"/>
  <c r="J82" i="45"/>
  <c r="I82" i="45"/>
  <c r="H82" i="45"/>
  <c r="G82" i="45"/>
  <c r="M81" i="45"/>
  <c r="D81" i="45" s="1"/>
  <c r="F81" i="45"/>
  <c r="E81" i="45"/>
  <c r="M80" i="45"/>
  <c r="F80" i="45"/>
  <c r="P79" i="45"/>
  <c r="O79" i="45"/>
  <c r="N79" i="45"/>
  <c r="L79" i="45"/>
  <c r="K79" i="45"/>
  <c r="J79" i="45"/>
  <c r="I79" i="45"/>
  <c r="H79" i="45"/>
  <c r="G79" i="45"/>
  <c r="M78" i="45"/>
  <c r="F78" i="45"/>
  <c r="E78" i="45" s="1"/>
  <c r="D78" i="45" s="1"/>
  <c r="M77" i="45"/>
  <c r="F77" i="45"/>
  <c r="E77" i="45"/>
  <c r="P76" i="45"/>
  <c r="O76" i="45"/>
  <c r="N76" i="45"/>
  <c r="L76" i="45"/>
  <c r="K76" i="45"/>
  <c r="J76" i="45"/>
  <c r="I76" i="45"/>
  <c r="H76" i="45"/>
  <c r="G76" i="45"/>
  <c r="M75" i="45"/>
  <c r="D75" i="45"/>
  <c r="F75" i="45"/>
  <c r="E75" i="45"/>
  <c r="M74" i="45"/>
  <c r="M76" i="45" s="1"/>
  <c r="F74" i="45"/>
  <c r="P73" i="45"/>
  <c r="O73" i="45"/>
  <c r="N73" i="45"/>
  <c r="L73" i="45"/>
  <c r="K73" i="45"/>
  <c r="J73" i="45"/>
  <c r="I73" i="45"/>
  <c r="H73" i="45"/>
  <c r="G73" i="45"/>
  <c r="M72" i="45"/>
  <c r="F72" i="45"/>
  <c r="E72" i="45"/>
  <c r="D72" i="45" s="1"/>
  <c r="M71" i="45"/>
  <c r="F71" i="45"/>
  <c r="E71" i="45"/>
  <c r="P70" i="45"/>
  <c r="O70" i="45"/>
  <c r="N70" i="45"/>
  <c r="L70" i="45"/>
  <c r="K70" i="45"/>
  <c r="J70" i="45"/>
  <c r="I70" i="45"/>
  <c r="H70" i="45"/>
  <c r="G70" i="45"/>
  <c r="M69" i="45"/>
  <c r="D69" i="45" s="1"/>
  <c r="F69" i="45"/>
  <c r="E69" i="45"/>
  <c r="M68" i="45"/>
  <c r="D68" i="45" s="1"/>
  <c r="D70" i="45" s="1"/>
  <c r="F68" i="45"/>
  <c r="E68" i="45"/>
  <c r="F70" i="45"/>
  <c r="P67" i="45"/>
  <c r="N67" i="45"/>
  <c r="L67" i="45"/>
  <c r="K67" i="45"/>
  <c r="J67" i="45"/>
  <c r="I67" i="45"/>
  <c r="H67" i="45"/>
  <c r="G67" i="45"/>
  <c r="M66" i="45"/>
  <c r="F66" i="45"/>
  <c r="E66" i="45"/>
  <c r="O65" i="45"/>
  <c r="O59" i="45" s="1"/>
  <c r="O67" i="45"/>
  <c r="M65" i="45"/>
  <c r="K65" i="45"/>
  <c r="F65" i="45"/>
  <c r="E65" i="45"/>
  <c r="P64" i="45"/>
  <c r="O64" i="45"/>
  <c r="N64" i="45"/>
  <c r="L64" i="45"/>
  <c r="K64" i="45"/>
  <c r="J64" i="45"/>
  <c r="I64" i="45"/>
  <c r="H64" i="45"/>
  <c r="G64" i="45"/>
  <c r="M63" i="45"/>
  <c r="F63" i="45"/>
  <c r="E63" i="45"/>
  <c r="D63" i="45"/>
  <c r="M62" i="45"/>
  <c r="F62" i="45"/>
  <c r="P60" i="45"/>
  <c r="O60" i="45"/>
  <c r="N60" i="45"/>
  <c r="N61" i="45" s="1"/>
  <c r="L60" i="45"/>
  <c r="K60" i="45"/>
  <c r="J60" i="45"/>
  <c r="I60" i="45"/>
  <c r="I61" i="45"/>
  <c r="H60" i="45"/>
  <c r="G60" i="45"/>
  <c r="G61" i="45"/>
  <c r="P59" i="45"/>
  <c r="P61" i="45" s="1"/>
  <c r="N59" i="45"/>
  <c r="L59" i="45"/>
  <c r="L61" i="45" s="1"/>
  <c r="K59" i="45"/>
  <c r="J59" i="45"/>
  <c r="I59" i="45"/>
  <c r="H59" i="45"/>
  <c r="H61" i="45"/>
  <c r="G59" i="45"/>
  <c r="P58" i="45"/>
  <c r="N58" i="45"/>
  <c r="L58" i="45"/>
  <c r="J58" i="45"/>
  <c r="I58" i="45"/>
  <c r="H58" i="45"/>
  <c r="G58" i="45"/>
  <c r="M57" i="45"/>
  <c r="M54" i="45"/>
  <c r="F57" i="45"/>
  <c r="F58" i="45" s="1"/>
  <c r="E57" i="45"/>
  <c r="O56" i="45"/>
  <c r="O58" i="45"/>
  <c r="M56" i="45"/>
  <c r="M53" i="45" s="1"/>
  <c r="M55" i="45" s="1"/>
  <c r="K56" i="45"/>
  <c r="F56" i="45"/>
  <c r="P54" i="45"/>
  <c r="P55" i="45" s="1"/>
  <c r="O54" i="45"/>
  <c r="N54" i="45"/>
  <c r="L54" i="45"/>
  <c r="K54" i="45"/>
  <c r="J54" i="45"/>
  <c r="I54" i="45"/>
  <c r="H54" i="45"/>
  <c r="G54" i="45"/>
  <c r="F54" i="45"/>
  <c r="P53" i="45"/>
  <c r="O53" i="45"/>
  <c r="O55" i="45" s="1"/>
  <c r="N53" i="45"/>
  <c r="N55" i="45" s="1"/>
  <c r="L53" i="45"/>
  <c r="J53" i="45"/>
  <c r="J55" i="45"/>
  <c r="I53" i="45"/>
  <c r="I55" i="45" s="1"/>
  <c r="H53" i="45"/>
  <c r="H55" i="45" s="1"/>
  <c r="G53" i="45"/>
  <c r="G55" i="45"/>
  <c r="P52" i="45"/>
  <c r="O52" i="45"/>
  <c r="N52" i="45"/>
  <c r="L52" i="45"/>
  <c r="K52" i="45"/>
  <c r="J52" i="45"/>
  <c r="I52" i="45"/>
  <c r="H52" i="45"/>
  <c r="G52" i="45"/>
  <c r="M51" i="45"/>
  <c r="F51" i="45"/>
  <c r="F52" i="45" s="1"/>
  <c r="E51" i="45"/>
  <c r="M50" i="45"/>
  <c r="F50" i="45"/>
  <c r="E50" i="45"/>
  <c r="D50" i="45" s="1"/>
  <c r="P49" i="45"/>
  <c r="O49" i="45"/>
  <c r="N49" i="45"/>
  <c r="L49" i="45"/>
  <c r="K49" i="45"/>
  <c r="J49" i="45"/>
  <c r="I49" i="45"/>
  <c r="H49" i="45"/>
  <c r="G49" i="45"/>
  <c r="M48" i="45"/>
  <c r="F48" i="45"/>
  <c r="E48" i="45"/>
  <c r="D48" i="45" s="1"/>
  <c r="M47" i="45"/>
  <c r="M49" i="45"/>
  <c r="F47" i="45"/>
  <c r="P46" i="45"/>
  <c r="O46" i="45"/>
  <c r="N46" i="45"/>
  <c r="L46" i="45"/>
  <c r="K46" i="45"/>
  <c r="J46" i="45"/>
  <c r="I46" i="45"/>
  <c r="H46" i="45"/>
  <c r="G46" i="45"/>
  <c r="M45" i="45"/>
  <c r="M42" i="45"/>
  <c r="F45" i="45"/>
  <c r="E45" i="45"/>
  <c r="M44" i="45"/>
  <c r="M46" i="45" s="1"/>
  <c r="M41" i="45"/>
  <c r="F44" i="45"/>
  <c r="P42" i="45"/>
  <c r="O42" i="45"/>
  <c r="N42" i="45"/>
  <c r="L42" i="45"/>
  <c r="K42" i="45"/>
  <c r="J42" i="45"/>
  <c r="I42" i="45"/>
  <c r="H42" i="45"/>
  <c r="G42" i="45"/>
  <c r="P41" i="45"/>
  <c r="P43" i="45" s="1"/>
  <c r="O41" i="45"/>
  <c r="O43" i="45" s="1"/>
  <c r="N41" i="45"/>
  <c r="L41" i="45"/>
  <c r="L43" i="45" s="1"/>
  <c r="K41" i="45"/>
  <c r="K43" i="45" s="1"/>
  <c r="J41" i="45"/>
  <c r="J43" i="45"/>
  <c r="I41" i="45"/>
  <c r="I13" i="45" s="1"/>
  <c r="I43" i="45"/>
  <c r="H41" i="45"/>
  <c r="H43" i="45" s="1"/>
  <c r="G41" i="45"/>
  <c r="G43" i="45"/>
  <c r="P40" i="45"/>
  <c r="O40" i="45"/>
  <c r="N40" i="45"/>
  <c r="M40" i="45"/>
  <c r="L40" i="45"/>
  <c r="K40" i="45"/>
  <c r="J40" i="45"/>
  <c r="I40" i="45"/>
  <c r="H40" i="45"/>
  <c r="G40" i="45"/>
  <c r="M39" i="45"/>
  <c r="F39" i="45"/>
  <c r="F33" i="45" s="1"/>
  <c r="E39" i="45"/>
  <c r="D39" i="45" s="1"/>
  <c r="M38" i="45"/>
  <c r="F38" i="45"/>
  <c r="P37" i="45"/>
  <c r="O37" i="45"/>
  <c r="N37" i="45"/>
  <c r="L37" i="45"/>
  <c r="K37" i="45"/>
  <c r="J37" i="45"/>
  <c r="I37" i="45"/>
  <c r="H37" i="45"/>
  <c r="G37" i="45"/>
  <c r="M36" i="45"/>
  <c r="F36" i="45"/>
  <c r="M35" i="45"/>
  <c r="F35" i="45"/>
  <c r="F37" i="45"/>
  <c r="P33" i="45"/>
  <c r="O33" i="45"/>
  <c r="N33" i="45"/>
  <c r="L33" i="45"/>
  <c r="L34" i="45"/>
  <c r="K33" i="45"/>
  <c r="J33" i="45"/>
  <c r="I33" i="45"/>
  <c r="H33" i="45"/>
  <c r="G33" i="45"/>
  <c r="P32" i="45"/>
  <c r="O32" i="45"/>
  <c r="N32" i="45"/>
  <c r="N13" i="45" s="1"/>
  <c r="N429" i="45" s="1"/>
  <c r="N34" i="45"/>
  <c r="M32" i="45"/>
  <c r="L32" i="45"/>
  <c r="K32" i="45"/>
  <c r="K34" i="45" s="1"/>
  <c r="J32" i="45"/>
  <c r="I32" i="45"/>
  <c r="I34" i="45"/>
  <c r="H32" i="45"/>
  <c r="H34" i="45" s="1"/>
  <c r="G32" i="45"/>
  <c r="G34" i="45"/>
  <c r="P31" i="45"/>
  <c r="O31" i="45"/>
  <c r="N31" i="45"/>
  <c r="L31" i="45"/>
  <c r="K31" i="45"/>
  <c r="J31" i="45"/>
  <c r="I31" i="45"/>
  <c r="H31" i="45"/>
  <c r="G31" i="45"/>
  <c r="M30" i="45"/>
  <c r="F30" i="45"/>
  <c r="E30" i="45"/>
  <c r="D30" i="45" s="1"/>
  <c r="M29" i="45"/>
  <c r="M31" i="45"/>
  <c r="F29" i="45"/>
  <c r="E29" i="45" s="1"/>
  <c r="E31" i="45" s="1"/>
  <c r="P28" i="45"/>
  <c r="O28" i="45"/>
  <c r="N28" i="45"/>
  <c r="L28" i="45"/>
  <c r="K28" i="45"/>
  <c r="J28" i="45"/>
  <c r="I28" i="45"/>
  <c r="G28" i="45"/>
  <c r="M27" i="45"/>
  <c r="M28" i="45" s="1"/>
  <c r="F27" i="45"/>
  <c r="M26" i="45"/>
  <c r="H26" i="45"/>
  <c r="P25" i="45"/>
  <c r="N25" i="45"/>
  <c r="L25" i="45"/>
  <c r="J25" i="45"/>
  <c r="I25" i="45"/>
  <c r="H25" i="45"/>
  <c r="G25" i="45"/>
  <c r="F25" i="45"/>
  <c r="M24" i="45"/>
  <c r="F24" i="45"/>
  <c r="E24" i="45"/>
  <c r="O23" i="45"/>
  <c r="O25" i="45"/>
  <c r="M23" i="45"/>
  <c r="K23" i="45"/>
  <c r="K25" i="45" s="1"/>
  <c r="F23" i="45"/>
  <c r="P22" i="45"/>
  <c r="O22" i="45"/>
  <c r="N22" i="45"/>
  <c r="L22" i="45"/>
  <c r="K22" i="45"/>
  <c r="J22" i="45"/>
  <c r="I22" i="45"/>
  <c r="H22" i="45"/>
  <c r="G22" i="45"/>
  <c r="M21" i="45"/>
  <c r="F21" i="45"/>
  <c r="M20" i="45"/>
  <c r="M17" i="45"/>
  <c r="F20" i="45"/>
  <c r="E20" i="45" s="1"/>
  <c r="D20" i="45" s="1"/>
  <c r="P18" i="45"/>
  <c r="O18" i="45"/>
  <c r="N18" i="45"/>
  <c r="L18" i="45"/>
  <c r="K18" i="45"/>
  <c r="J18" i="45"/>
  <c r="I18" i="45"/>
  <c r="I19" i="45" s="1"/>
  <c r="H18" i="45"/>
  <c r="G18" i="45"/>
  <c r="P17" i="45"/>
  <c r="O17" i="45"/>
  <c r="N17" i="45"/>
  <c r="L17" i="45"/>
  <c r="K17" i="45"/>
  <c r="J17" i="45"/>
  <c r="J19" i="45" s="1"/>
  <c r="I17" i="45"/>
  <c r="H17" i="45"/>
  <c r="G17" i="45"/>
  <c r="G19" i="45" s="1"/>
  <c r="F67" i="45"/>
  <c r="H115" i="45"/>
  <c r="F113" i="45"/>
  <c r="E113" i="45" s="1"/>
  <c r="D113" i="45" s="1"/>
  <c r="D115" i="45" s="1"/>
  <c r="E115" i="45"/>
  <c r="F125" i="45"/>
  <c r="F127" i="45" s="1"/>
  <c r="D152" i="45"/>
  <c r="D154" i="45" s="1"/>
  <c r="D188" i="45"/>
  <c r="E372" i="45"/>
  <c r="D372" i="45" s="1"/>
  <c r="O103" i="45"/>
  <c r="O98" i="45"/>
  <c r="E36" i="45"/>
  <c r="M99" i="45"/>
  <c r="D105" i="45"/>
  <c r="D106" i="45" s="1"/>
  <c r="E122" i="45"/>
  <c r="D122" i="45" s="1"/>
  <c r="D124" i="45" s="1"/>
  <c r="F223" i="45"/>
  <c r="E328" i="45"/>
  <c r="D328" i="45"/>
  <c r="E144" i="45"/>
  <c r="D156" i="45"/>
  <c r="F73" i="45"/>
  <c r="E106" i="45"/>
  <c r="E136" i="45"/>
  <c r="E160" i="45"/>
  <c r="F160" i="45"/>
  <c r="D201" i="45"/>
  <c r="F260" i="45"/>
  <c r="F262" i="45" s="1"/>
  <c r="H262" i="45"/>
  <c r="E317" i="45"/>
  <c r="F319" i="45"/>
  <c r="D332" i="45"/>
  <c r="F334" i="45"/>
  <c r="O61" i="45"/>
  <c r="G109" i="45"/>
  <c r="H121" i="45"/>
  <c r="F136" i="45"/>
  <c r="E132" i="45"/>
  <c r="F149" i="45"/>
  <c r="H151" i="45"/>
  <c r="E165" i="45"/>
  <c r="E162" i="45" s="1"/>
  <c r="F162" i="45"/>
  <c r="F172" i="45"/>
  <c r="E175" i="45"/>
  <c r="L187" i="45"/>
  <c r="L182" i="45"/>
  <c r="M214" i="45"/>
  <c r="E243" i="45"/>
  <c r="E250" i="45"/>
  <c r="F289" i="45"/>
  <c r="D401" i="45"/>
  <c r="E129" i="45"/>
  <c r="F143" i="45"/>
  <c r="H145" i="45"/>
  <c r="F161" i="45"/>
  <c r="F163" i="45"/>
  <c r="E171" i="45"/>
  <c r="F168" i="45"/>
  <c r="M181" i="45"/>
  <c r="F183" i="45"/>
  <c r="F184" i="45" s="1"/>
  <c r="E186" i="45"/>
  <c r="D195" i="45"/>
  <c r="D192" i="45"/>
  <c r="E192" i="45"/>
  <c r="D308" i="45"/>
  <c r="D310" i="45" s="1"/>
  <c r="F178" i="45"/>
  <c r="F205" i="45"/>
  <c r="K208" i="45"/>
  <c r="F211" i="45"/>
  <c r="G217" i="45"/>
  <c r="M310" i="45"/>
  <c r="M296" i="45"/>
  <c r="E318" i="45"/>
  <c r="F315" i="45"/>
  <c r="F347" i="45"/>
  <c r="F343" i="45"/>
  <c r="H341" i="45"/>
  <c r="H343" i="45" s="1"/>
  <c r="M238" i="45"/>
  <c r="F256" i="45"/>
  <c r="H239" i="45"/>
  <c r="H241" i="45" s="1"/>
  <c r="H259" i="45"/>
  <c r="K277" i="45"/>
  <c r="K272" i="45"/>
  <c r="K274" i="45" s="1"/>
  <c r="D309" i="45"/>
  <c r="E313" i="45"/>
  <c r="F313" i="45"/>
  <c r="F323" i="45"/>
  <c r="H314" i="45"/>
  <c r="H316" i="45"/>
  <c r="H325" i="45"/>
  <c r="M331" i="45"/>
  <c r="H349" i="45"/>
  <c r="E256" i="45"/>
  <c r="E257" i="45"/>
  <c r="M271" i="45"/>
  <c r="E276" i="45"/>
  <c r="H296" i="45"/>
  <c r="H298" i="45" s="1"/>
  <c r="F302" i="45"/>
  <c r="E302" i="45" s="1"/>
  <c r="D302" i="45" s="1"/>
  <c r="D304" i="45" s="1"/>
  <c r="H304" i="45"/>
  <c r="M342" i="45"/>
  <c r="D348" i="45"/>
  <c r="E355" i="45"/>
  <c r="D353" i="45"/>
  <c r="D355" i="45"/>
  <c r="F355" i="45"/>
  <c r="F340" i="45"/>
  <c r="F371" i="45"/>
  <c r="H350" i="45"/>
  <c r="H352" i="45" s="1"/>
  <c r="H373" i="45"/>
  <c r="E396" i="45"/>
  <c r="M416" i="45"/>
  <c r="M418" i="45" s="1"/>
  <c r="M421" i="45"/>
  <c r="F310" i="45"/>
  <c r="E342" i="45"/>
  <c r="D365" i="45"/>
  <c r="F367" i="45"/>
  <c r="M383" i="45"/>
  <c r="M385" i="45" s="1"/>
  <c r="M394" i="45"/>
  <c r="D414" i="45"/>
  <c r="F425" i="45"/>
  <c r="H427" i="45"/>
  <c r="H422" i="45"/>
  <c r="H424" i="45"/>
  <c r="M349" i="45"/>
  <c r="E368" i="45"/>
  <c r="F382" i="45"/>
  <c r="E380" i="45"/>
  <c r="E391" i="45"/>
  <c r="D394" i="45"/>
  <c r="F361" i="45"/>
  <c r="E364" i="45"/>
  <c r="F391" i="45"/>
  <c r="E419" i="45"/>
  <c r="E416" i="45" s="1"/>
  <c r="E260" i="45"/>
  <c r="E370" i="45"/>
  <c r="D368" i="45"/>
  <c r="E168" i="45"/>
  <c r="D171" i="45"/>
  <c r="D168" i="45" s="1"/>
  <c r="D243" i="45"/>
  <c r="E166" i="45"/>
  <c r="E323" i="45"/>
  <c r="F325" i="45"/>
  <c r="E347" i="45"/>
  <c r="F349" i="45"/>
  <c r="D165" i="45"/>
  <c r="D162" i="45" s="1"/>
  <c r="F115" i="45"/>
  <c r="D186" i="45"/>
  <c r="D183" i="45" s="1"/>
  <c r="F145" i="45"/>
  <c r="E149" i="45"/>
  <c r="E151" i="45" s="1"/>
  <c r="F151" i="45"/>
  <c r="D317" i="45"/>
  <c r="E304" i="45"/>
  <c r="D323" i="45"/>
  <c r="E325" i="45"/>
  <c r="M391" i="45"/>
  <c r="D389" i="45"/>
  <c r="E143" i="45"/>
  <c r="F140" i="45"/>
  <c r="E110" i="45"/>
  <c r="F112" i="45"/>
  <c r="M160" i="45"/>
  <c r="M140" i="45"/>
  <c r="M196" i="45"/>
  <c r="M205" i="45"/>
  <c r="D203" i="45"/>
  <c r="M272" i="45"/>
  <c r="E338" i="45"/>
  <c r="D387" i="45"/>
  <c r="D388" i="45"/>
  <c r="E388" i="45"/>
  <c r="D419" i="45"/>
  <c r="D416" i="45" s="1"/>
  <c r="M70" i="45"/>
  <c r="M79" i="45"/>
  <c r="E120" i="45"/>
  <c r="M126" i="45"/>
  <c r="M127" i="45" s="1"/>
  <c r="D234" i="45"/>
  <c r="M384" i="45"/>
  <c r="E420" i="45"/>
  <c r="D420" i="45" s="1"/>
  <c r="F417" i="45"/>
  <c r="F418" i="45" s="1"/>
  <c r="E118" i="45"/>
  <c r="E73" i="45"/>
  <c r="F82" i="45"/>
  <c r="E80" i="45"/>
  <c r="G14" i="45"/>
  <c r="G430" i="45" s="1"/>
  <c r="M115" i="45"/>
  <c r="F148" i="45"/>
  <c r="E146" i="45"/>
  <c r="D159" i="45"/>
  <c r="M141" i="45"/>
  <c r="D189" i="45"/>
  <c r="D190" i="45"/>
  <c r="E183" i="45"/>
  <c r="E190" i="45"/>
  <c r="M235" i="45"/>
  <c r="E124" i="45"/>
  <c r="E395" i="45"/>
  <c r="D149" i="45"/>
  <c r="D151" i="45" s="1"/>
  <c r="E394" i="45"/>
  <c r="E426" i="45"/>
  <c r="D144" i="45"/>
  <c r="J61" i="45"/>
  <c r="F64" i="45"/>
  <c r="E62" i="45"/>
  <c r="M91" i="45"/>
  <c r="M112" i="45"/>
  <c r="D117" i="45"/>
  <c r="D176" i="45"/>
  <c r="D178" i="45"/>
  <c r="G184" i="45"/>
  <c r="E407" i="45"/>
  <c r="F409" i="45"/>
  <c r="D411" i="45"/>
  <c r="D405" i="45"/>
  <c r="G100" i="45"/>
  <c r="M98" i="45"/>
  <c r="M100" i="45" s="1"/>
  <c r="F131" i="45"/>
  <c r="F133" i="45" s="1"/>
  <c r="F141" i="45"/>
  <c r="D158" i="45"/>
  <c r="D160" i="45" s="1"/>
  <c r="F181" i="45"/>
  <c r="E179" i="45"/>
  <c r="M191" i="45"/>
  <c r="M193" i="45"/>
  <c r="F229" i="45"/>
  <c r="E227" i="45"/>
  <c r="M364" i="45"/>
  <c r="F406" i="45"/>
  <c r="E157" i="45"/>
  <c r="D175" i="45"/>
  <c r="E253" i="45"/>
  <c r="E356" i="45"/>
  <c r="F358" i="45"/>
  <c r="K424" i="45"/>
  <c r="F301" i="45"/>
  <c r="F232" i="45"/>
  <c r="E70" i="45"/>
  <c r="E223" i="45"/>
  <c r="F166" i="45"/>
  <c r="F240" i="45"/>
  <c r="E185" i="45"/>
  <c r="F124" i="45"/>
  <c r="M103" i="45"/>
  <c r="O100" i="45"/>
  <c r="H100" i="45"/>
  <c r="F108" i="45"/>
  <c r="M139" i="45"/>
  <c r="M131" i="45"/>
  <c r="E154" i="45"/>
  <c r="K163" i="45"/>
  <c r="M167" i="45"/>
  <c r="J184" i="45"/>
  <c r="M187" i="45"/>
  <c r="M182" i="45"/>
  <c r="M184" i="45"/>
  <c r="K193" i="45"/>
  <c r="F192" i="45"/>
  <c r="M211" i="45"/>
  <c r="F247" i="45"/>
  <c r="E245" i="45"/>
  <c r="D245" i="45" s="1"/>
  <c r="D252" i="45"/>
  <c r="E293" i="45"/>
  <c r="F295" i="45"/>
  <c r="M319" i="45"/>
  <c r="M328" i="45"/>
  <c r="M314" i="45"/>
  <c r="E334" i="45"/>
  <c r="F250" i="45"/>
  <c r="E284" i="45"/>
  <c r="E300" i="45"/>
  <c r="E301" i="45"/>
  <c r="F297" i="45"/>
  <c r="F307" i="45"/>
  <c r="E305" i="45"/>
  <c r="E307" i="45" s="1"/>
  <c r="D362" i="45"/>
  <c r="D364" i="45"/>
  <c r="E400" i="45"/>
  <c r="F238" i="45"/>
  <c r="M297" i="45"/>
  <c r="M298" i="45"/>
  <c r="M424" i="45"/>
  <c r="M427" i="45"/>
  <c r="D24" i="45"/>
  <c r="H19" i="45"/>
  <c r="L19" i="45"/>
  <c r="E35" i="45"/>
  <c r="D35" i="45" s="1"/>
  <c r="M33" i="45"/>
  <c r="M34" i="45" s="1"/>
  <c r="D45" i="45"/>
  <c r="M52" i="45"/>
  <c r="F53" i="45"/>
  <c r="F55" i="45"/>
  <c r="E27" i="45"/>
  <c r="D27" i="45"/>
  <c r="F32" i="45"/>
  <c r="F34" i="45" s="1"/>
  <c r="M37" i="45"/>
  <c r="F46" i="45"/>
  <c r="E44" i="45"/>
  <c r="E46" i="45" s="1"/>
  <c r="F42" i="45"/>
  <c r="D29" i="45"/>
  <c r="D31" i="45"/>
  <c r="F18" i="45"/>
  <c r="N19" i="45"/>
  <c r="E38" i="45"/>
  <c r="D38" i="45" s="1"/>
  <c r="D40" i="45" s="1"/>
  <c r="F40" i="45"/>
  <c r="L55" i="45"/>
  <c r="M58" i="45"/>
  <c r="G12" i="44"/>
  <c r="E296" i="45"/>
  <c r="E247" i="45"/>
  <c r="D146" i="45"/>
  <c r="D120" i="45"/>
  <c r="D185" i="45"/>
  <c r="D182" i="45" s="1"/>
  <c r="D184" i="45" s="1"/>
  <c r="E182" i="45"/>
  <c r="E184" i="45" s="1"/>
  <c r="E187" i="45"/>
  <c r="E358" i="45"/>
  <c r="D356" i="45"/>
  <c r="D62" i="45"/>
  <c r="E64" i="45"/>
  <c r="F142" i="45"/>
  <c r="D284" i="45"/>
  <c r="D227" i="45"/>
  <c r="D229" i="45" s="1"/>
  <c r="E229" i="45"/>
  <c r="D426" i="45"/>
  <c r="D423" i="45" s="1"/>
  <c r="E423" i="45"/>
  <c r="E340" i="45"/>
  <c r="D338" i="45"/>
  <c r="D391" i="45"/>
  <c r="E295" i="45"/>
  <c r="D293" i="45"/>
  <c r="D295" i="45"/>
  <c r="E297" i="45"/>
  <c r="D300" i="45"/>
  <c r="D297" i="45" s="1"/>
  <c r="D253" i="45"/>
  <c r="E409" i="45"/>
  <c r="D407" i="45"/>
  <c r="D409" i="45" s="1"/>
  <c r="E397" i="45"/>
  <c r="D395" i="45"/>
  <c r="E82" i="45"/>
  <c r="E417" i="45"/>
  <c r="E418" i="45" s="1"/>
  <c r="E421" i="45"/>
  <c r="D110" i="45"/>
  <c r="D143" i="45"/>
  <c r="D145" i="45" s="1"/>
  <c r="E145" i="45"/>
  <c r="E140" i="45"/>
  <c r="D44" i="45"/>
  <c r="E37" i="45"/>
  <c r="E40" i="45"/>
  <c r="D64" i="45"/>
  <c r="D187" i="45"/>
  <c r="E298" i="45"/>
  <c r="D32" i="45"/>
  <c r="D46" i="45"/>
  <c r="I78" i="46" l="1"/>
  <c r="H78" i="46" s="1"/>
  <c r="J74" i="46"/>
  <c r="I17" i="46"/>
  <c r="H174" i="46"/>
  <c r="J221" i="46"/>
  <c r="I221" i="46" s="1"/>
  <c r="H221" i="46" s="1"/>
  <c r="I225" i="46"/>
  <c r="H225" i="46" s="1"/>
  <c r="H419" i="46"/>
  <c r="M223" i="46"/>
  <c r="L227" i="46"/>
  <c r="M73" i="46"/>
  <c r="H117" i="46"/>
  <c r="N223" i="46"/>
  <c r="N13" i="46" s="1"/>
  <c r="N727" i="46" s="1"/>
  <c r="L165" i="46"/>
  <c r="M162" i="46"/>
  <c r="L162" i="46" s="1"/>
  <c r="H141" i="46"/>
  <c r="H177" i="46"/>
  <c r="H165" i="46"/>
  <c r="L177" i="46"/>
  <c r="M174" i="46"/>
  <c r="L174" i="46" s="1"/>
  <c r="L17" i="46"/>
  <c r="M72" i="46"/>
  <c r="H162" i="46"/>
  <c r="H189" i="46"/>
  <c r="L126" i="46"/>
  <c r="H126" i="46" s="1"/>
  <c r="M123" i="46"/>
  <c r="J73" i="46"/>
  <c r="H423" i="46"/>
  <c r="I72" i="46"/>
  <c r="J68" i="46"/>
  <c r="J227" i="46"/>
  <c r="K227" i="46"/>
  <c r="K223" i="46" s="1"/>
  <c r="K13" i="46" s="1"/>
  <c r="K727" i="46" s="1"/>
  <c r="D358" i="45"/>
  <c r="I429" i="45"/>
  <c r="D65" i="45"/>
  <c r="E67" i="45"/>
  <c r="D66" i="45"/>
  <c r="M67" i="45"/>
  <c r="E214" i="45"/>
  <c r="E425" i="45"/>
  <c r="F422" i="45"/>
  <c r="F424" i="45" s="1"/>
  <c r="F427" i="45"/>
  <c r="E259" i="45"/>
  <c r="D257" i="45"/>
  <c r="D259" i="45" s="1"/>
  <c r="F198" i="45"/>
  <c r="O13" i="45"/>
  <c r="O19" i="45"/>
  <c r="I14" i="45"/>
  <c r="I430" i="45" s="1"/>
  <c r="D51" i="45"/>
  <c r="D42" i="45" s="1"/>
  <c r="E52" i="45"/>
  <c r="E181" i="45"/>
  <c r="E167" i="45"/>
  <c r="E169" i="45" s="1"/>
  <c r="D179" i="45"/>
  <c r="E198" i="45"/>
  <c r="E382" i="45"/>
  <c r="D380" i="45"/>
  <c r="D382" i="45" s="1"/>
  <c r="D421" i="45"/>
  <c r="D417" i="45"/>
  <c r="D418" i="45" s="1"/>
  <c r="E262" i="45"/>
  <c r="D260" i="45"/>
  <c r="D262" i="45" s="1"/>
  <c r="E126" i="45"/>
  <c r="D129" i="45"/>
  <c r="D126" i="45" s="1"/>
  <c r="D36" i="45"/>
  <c r="D33" i="45" s="1"/>
  <c r="D34" i="45" s="1"/>
  <c r="E33" i="45"/>
  <c r="J34" i="45"/>
  <c r="J13" i="45"/>
  <c r="D71" i="45"/>
  <c r="D73" i="45" s="1"/>
  <c r="M73" i="45"/>
  <c r="E79" i="45"/>
  <c r="D77" i="45"/>
  <c r="D79" i="45" s="1"/>
  <c r="E84" i="45"/>
  <c r="D84" i="45" s="1"/>
  <c r="D85" i="45" s="1"/>
  <c r="F85" i="45"/>
  <c r="M161" i="45"/>
  <c r="M163" i="45" s="1"/>
  <c r="M166" i="45"/>
  <c r="D164" i="45"/>
  <c r="E220" i="45"/>
  <c r="D218" i="45"/>
  <c r="D220" i="45" s="1"/>
  <c r="D230" i="45"/>
  <c r="E232" i="45"/>
  <c r="F265" i="45"/>
  <c r="E263" i="45"/>
  <c r="F239" i="45"/>
  <c r="F241" i="45" s="1"/>
  <c r="E267" i="45"/>
  <c r="F268" i="45"/>
  <c r="E275" i="45"/>
  <c r="F277" i="45"/>
  <c r="E279" i="45"/>
  <c r="D279" i="45" s="1"/>
  <c r="F273" i="45"/>
  <c r="E285" i="45"/>
  <c r="F286" i="45"/>
  <c r="E289" i="45"/>
  <c r="D287" i="45"/>
  <c r="D289" i="45" s="1"/>
  <c r="M18" i="45"/>
  <c r="M22" i="45"/>
  <c r="E90" i="45"/>
  <c r="F60" i="45"/>
  <c r="E108" i="45"/>
  <c r="D111" i="45"/>
  <c r="E112" i="45"/>
  <c r="M118" i="45"/>
  <c r="D116" i="45"/>
  <c r="M107" i="45"/>
  <c r="M109" i="45" s="1"/>
  <c r="E341" i="45"/>
  <c r="E343" i="45" s="1"/>
  <c r="D344" i="45"/>
  <c r="E346" i="45"/>
  <c r="D366" i="45"/>
  <c r="E367" i="45"/>
  <c r="K19" i="45"/>
  <c r="P34" i="45"/>
  <c r="P13" i="45"/>
  <c r="M43" i="45"/>
  <c r="D52" i="45"/>
  <c r="K58" i="45"/>
  <c r="E56" i="45"/>
  <c r="K53" i="45"/>
  <c r="K55" i="45" s="1"/>
  <c r="E54" i="45"/>
  <c r="D57" i="45"/>
  <c r="D54" i="45" s="1"/>
  <c r="K61" i="45"/>
  <c r="M82" i="45"/>
  <c r="D80" i="45"/>
  <c r="D82" i="45" s="1"/>
  <c r="E86" i="45"/>
  <c r="F88" i="45"/>
  <c r="E96" i="45"/>
  <c r="F93" i="45"/>
  <c r="F14" i="45" s="1"/>
  <c r="F430" i="45" s="1"/>
  <c r="M315" i="45"/>
  <c r="M316" i="45" s="1"/>
  <c r="M337" i="45"/>
  <c r="E374" i="45"/>
  <c r="F376" i="45"/>
  <c r="F373" i="45"/>
  <c r="E371" i="45"/>
  <c r="M19" i="45"/>
  <c r="F79" i="45"/>
  <c r="O109" i="45"/>
  <c r="E170" i="45"/>
  <c r="F167" i="45"/>
  <c r="F169" i="45" s="1"/>
  <c r="E202" i="45"/>
  <c r="D200" i="45"/>
  <c r="D204" i="45"/>
  <c r="D205" i="45" s="1"/>
  <c r="E205" i="45"/>
  <c r="D211" i="45"/>
  <c r="F278" i="45"/>
  <c r="G280" i="45"/>
  <c r="G272" i="45"/>
  <c r="G274" i="45" s="1"/>
  <c r="E32" i="45"/>
  <c r="E34" i="45" s="1"/>
  <c r="D305" i="45"/>
  <c r="D307" i="45" s="1"/>
  <c r="F296" i="45"/>
  <c r="F298" i="45" s="1"/>
  <c r="M273" i="45"/>
  <c r="M274" i="45" s="1"/>
  <c r="F304" i="45"/>
  <c r="E211" i="45"/>
  <c r="P19" i="45"/>
  <c r="P14" i="45"/>
  <c r="P430" i="45" s="1"/>
  <c r="M25" i="45"/>
  <c r="F31" i="45"/>
  <c r="E47" i="45"/>
  <c r="F49" i="45"/>
  <c r="F41" i="45"/>
  <c r="F43" i="45" s="1"/>
  <c r="M64" i="45"/>
  <c r="M59" i="45"/>
  <c r="M61" i="45" s="1"/>
  <c r="M60" i="45"/>
  <c r="E89" i="45"/>
  <c r="F91" i="45"/>
  <c r="F97" i="45"/>
  <c r="F92" i="45"/>
  <c r="F94" i="45" s="1"/>
  <c r="E95" i="45"/>
  <c r="K103" i="45"/>
  <c r="K98" i="45"/>
  <c r="K100" i="45" s="1"/>
  <c r="E102" i="45"/>
  <c r="F99" i="45"/>
  <c r="F100" i="45" s="1"/>
  <c r="K133" i="45"/>
  <c r="K148" i="45"/>
  <c r="K141" i="45"/>
  <c r="K142" i="45" s="1"/>
  <c r="E147" i="45"/>
  <c r="M157" i="45"/>
  <c r="D155" i="45"/>
  <c r="M172" i="45"/>
  <c r="E242" i="45"/>
  <c r="F244" i="45"/>
  <c r="E402" i="45"/>
  <c r="F403" i="45"/>
  <c r="D404" i="45"/>
  <c r="D406" i="45" s="1"/>
  <c r="M406" i="45"/>
  <c r="G418" i="45"/>
  <c r="D367" i="45"/>
  <c r="E319" i="45"/>
  <c r="D318" i="45"/>
  <c r="F26" i="45"/>
  <c r="H28" i="45"/>
  <c r="L13" i="45"/>
  <c r="F59" i="45"/>
  <c r="F61" i="45" s="1"/>
  <c r="F76" i="45"/>
  <c r="E74" i="45"/>
  <c r="E128" i="45"/>
  <c r="F130" i="45"/>
  <c r="E194" i="45"/>
  <c r="F191" i="45"/>
  <c r="F193" i="45" s="1"/>
  <c r="H197" i="45"/>
  <c r="H199" i="45" s="1"/>
  <c r="H208" i="45"/>
  <c r="F281" i="45"/>
  <c r="H283" i="45"/>
  <c r="E42" i="45"/>
  <c r="F196" i="45"/>
  <c r="M133" i="45"/>
  <c r="J14" i="45"/>
  <c r="J430" i="45" s="1"/>
  <c r="M142" i="45"/>
  <c r="D276" i="45"/>
  <c r="E349" i="45"/>
  <c r="D347" i="45"/>
  <c r="D349" i="45" s="1"/>
  <c r="F346" i="45"/>
  <c r="F206" i="45"/>
  <c r="D334" i="45"/>
  <c r="H14" i="45"/>
  <c r="H430" i="45" s="1"/>
  <c r="E21" i="45"/>
  <c r="F22" i="45"/>
  <c r="E23" i="45"/>
  <c r="O34" i="45"/>
  <c r="O14" i="45"/>
  <c r="O430" i="45" s="1"/>
  <c r="N43" i="45"/>
  <c r="N14" i="45"/>
  <c r="O94" i="45"/>
  <c r="E98" i="45"/>
  <c r="D101" i="45"/>
  <c r="P133" i="45"/>
  <c r="M154" i="45"/>
  <c r="D231" i="45"/>
  <c r="D198" i="45" s="1"/>
  <c r="M259" i="45"/>
  <c r="M239" i="45"/>
  <c r="M241" i="45" s="1"/>
  <c r="D357" i="45"/>
  <c r="M361" i="45"/>
  <c r="D359" i="45"/>
  <c r="M350" i="45"/>
  <c r="M352" i="45" s="1"/>
  <c r="F384" i="45"/>
  <c r="D396" i="45"/>
  <c r="D397" i="45" s="1"/>
  <c r="M397" i="45"/>
  <c r="H383" i="45"/>
  <c r="H385" i="45" s="1"/>
  <c r="H412" i="45"/>
  <c r="F410" i="45"/>
  <c r="P109" i="45"/>
  <c r="F119" i="45"/>
  <c r="H107" i="45"/>
  <c r="H130" i="45"/>
  <c r="H125" i="45"/>
  <c r="H127" i="45" s="1"/>
  <c r="F139" i="45"/>
  <c r="E137" i="45"/>
  <c r="H163" i="45"/>
  <c r="L163" i="45"/>
  <c r="E163" i="45"/>
  <c r="N169" i="45"/>
  <c r="K199" i="45"/>
  <c r="G197" i="45"/>
  <c r="G199" i="45" s="1"/>
  <c r="F215" i="45"/>
  <c r="I241" i="45"/>
  <c r="M247" i="45"/>
  <c r="M253" i="45"/>
  <c r="M334" i="45"/>
  <c r="M351" i="45"/>
  <c r="M400" i="45"/>
  <c r="F415" i="45"/>
  <c r="E413" i="45"/>
  <c r="M151" i="45"/>
  <c r="I163" i="45"/>
  <c r="M178" i="45"/>
  <c r="H184" i="45"/>
  <c r="N199" i="45"/>
  <c r="M208" i="45"/>
  <c r="M220" i="45"/>
  <c r="D223" i="45"/>
  <c r="E233" i="45"/>
  <c r="F235" i="45"/>
  <c r="D246" i="45"/>
  <c r="D247" i="45" s="1"/>
  <c r="D256" i="45"/>
  <c r="M268" i="45"/>
  <c r="E269" i="45"/>
  <c r="F271" i="45"/>
  <c r="M358" i="45"/>
  <c r="D369" i="45"/>
  <c r="D370" i="45" s="1"/>
  <c r="F377" i="45"/>
  <c r="H379" i="45"/>
  <c r="M232" i="45"/>
  <c r="N241" i="45"/>
  <c r="H280" i="45"/>
  <c r="H272" i="45"/>
  <c r="H274" i="45" s="1"/>
  <c r="F292" i="45"/>
  <c r="O298" i="45"/>
  <c r="J316" i="45"/>
  <c r="F331" i="45"/>
  <c r="E329" i="45"/>
  <c r="D398" i="45"/>
  <c r="H226" i="45"/>
  <c r="F224" i="45"/>
  <c r="D264" i="45"/>
  <c r="E292" i="45"/>
  <c r="D299" i="45"/>
  <c r="D324" i="45"/>
  <c r="D325" i="45" s="1"/>
  <c r="E336" i="45"/>
  <c r="F337" i="45"/>
  <c r="N352" i="45"/>
  <c r="L418" i="45"/>
  <c r="F320" i="45"/>
  <c r="E360" i="45"/>
  <c r="E10" i="44"/>
  <c r="G10" i="44" s="1"/>
  <c r="G11" i="44"/>
  <c r="L223" i="46" l="1"/>
  <c r="J69" i="46"/>
  <c r="I73" i="46"/>
  <c r="H72" i="46"/>
  <c r="I74" i="46"/>
  <c r="J70" i="46"/>
  <c r="I227" i="46"/>
  <c r="H227" i="46" s="1"/>
  <c r="J223" i="46"/>
  <c r="I223" i="46" s="1"/>
  <c r="H223" i="46" s="1"/>
  <c r="I68" i="46"/>
  <c r="J11" i="46"/>
  <c r="L123" i="46"/>
  <c r="H123" i="46" s="1"/>
  <c r="M74" i="46"/>
  <c r="L72" i="46"/>
  <c r="M68" i="46"/>
  <c r="M69" i="46"/>
  <c r="L73" i="46"/>
  <c r="H17" i="46"/>
  <c r="D301" i="45"/>
  <c r="D296" i="45"/>
  <c r="D298" i="45" s="1"/>
  <c r="L429" i="45"/>
  <c r="L431" i="45" s="1"/>
  <c r="L15" i="45"/>
  <c r="D47" i="45"/>
  <c r="E49" i="45"/>
  <c r="E41" i="45"/>
  <c r="E43" i="45" s="1"/>
  <c r="D267" i="45"/>
  <c r="D268" i="45" s="1"/>
  <c r="E268" i="45"/>
  <c r="E240" i="45"/>
  <c r="F226" i="45"/>
  <c r="E224" i="45"/>
  <c r="D413" i="45"/>
  <c r="D415" i="45" s="1"/>
  <c r="E415" i="45"/>
  <c r="E215" i="45"/>
  <c r="F217" i="45"/>
  <c r="E119" i="45"/>
  <c r="F121" i="45"/>
  <c r="F107" i="45"/>
  <c r="F109" i="45" s="1"/>
  <c r="D319" i="45"/>
  <c r="D315" i="45"/>
  <c r="E99" i="45"/>
  <c r="E103" i="45"/>
  <c r="D102" i="45"/>
  <c r="D99" i="45" s="1"/>
  <c r="E278" i="45"/>
  <c r="F280" i="45"/>
  <c r="F272" i="45"/>
  <c r="F274" i="45" s="1"/>
  <c r="E172" i="45"/>
  <c r="D170" i="45"/>
  <c r="D172" i="45" s="1"/>
  <c r="E373" i="45"/>
  <c r="D371" i="45"/>
  <c r="D373" i="45" s="1"/>
  <c r="D374" i="45"/>
  <c r="D376" i="45" s="1"/>
  <c r="E376" i="45"/>
  <c r="G13" i="45"/>
  <c r="P429" i="45"/>
  <c r="P431" i="45" s="1"/>
  <c r="P15" i="45"/>
  <c r="D112" i="45"/>
  <c r="D108" i="45"/>
  <c r="E85" i="45"/>
  <c r="D181" i="45"/>
  <c r="D37" i="45"/>
  <c r="F379" i="45"/>
  <c r="E377" i="45"/>
  <c r="D402" i="45"/>
  <c r="E384" i="45"/>
  <c r="E403" i="45"/>
  <c r="D202" i="45"/>
  <c r="D161" i="45"/>
  <c r="D163" i="45" s="1"/>
  <c r="D166" i="45"/>
  <c r="D425" i="45"/>
  <c r="E422" i="45"/>
  <c r="E424" i="45" s="1"/>
  <c r="E427" i="45"/>
  <c r="D67" i="45"/>
  <c r="D269" i="45"/>
  <c r="D271" i="45" s="1"/>
  <c r="E271" i="45"/>
  <c r="E410" i="45"/>
  <c r="E383" i="45" s="1"/>
  <c r="E385" i="45" s="1"/>
  <c r="F412" i="45"/>
  <c r="F383" i="45"/>
  <c r="F385" i="45" s="1"/>
  <c r="D103" i="45"/>
  <c r="D98" i="45"/>
  <c r="D100" i="45" s="1"/>
  <c r="F208" i="45"/>
  <c r="E206" i="45"/>
  <c r="F197" i="45"/>
  <c r="F199" i="45" s="1"/>
  <c r="D74" i="45"/>
  <c r="D76" i="45" s="1"/>
  <c r="E76" i="45"/>
  <c r="E273" i="45"/>
  <c r="K14" i="45"/>
  <c r="K430" i="45" s="1"/>
  <c r="F350" i="45"/>
  <c r="F352" i="45" s="1"/>
  <c r="E58" i="45"/>
  <c r="D56" i="45"/>
  <c r="E53" i="45"/>
  <c r="E55" i="45" s="1"/>
  <c r="K13" i="45"/>
  <c r="D346" i="45"/>
  <c r="D341" i="45"/>
  <c r="D343" i="45" s="1"/>
  <c r="M14" i="45"/>
  <c r="M430" i="45" s="1"/>
  <c r="D232" i="45"/>
  <c r="I15" i="45"/>
  <c r="N430" i="45"/>
  <c r="N431" i="45" s="1"/>
  <c r="N15" i="45"/>
  <c r="E25" i="45"/>
  <c r="D23" i="45"/>
  <c r="E130" i="45"/>
  <c r="D128" i="45"/>
  <c r="E125" i="45"/>
  <c r="E127" i="45" s="1"/>
  <c r="D157" i="45"/>
  <c r="D140" i="45"/>
  <c r="E93" i="45"/>
  <c r="D96" i="45"/>
  <c r="D93" i="45" s="1"/>
  <c r="D118" i="45"/>
  <c r="E351" i="45"/>
  <c r="D360" i="45"/>
  <c r="D351" i="45" s="1"/>
  <c r="E361" i="45"/>
  <c r="D400" i="45"/>
  <c r="E320" i="45"/>
  <c r="F314" i="45"/>
  <c r="F316" i="45" s="1"/>
  <c r="F322" i="45"/>
  <c r="D336" i="45"/>
  <c r="D337" i="45" s="1"/>
  <c r="E337" i="45"/>
  <c r="E315" i="45"/>
  <c r="D329" i="45"/>
  <c r="E331" i="45"/>
  <c r="E314" i="45"/>
  <c r="E316" i="45" s="1"/>
  <c r="D233" i="45"/>
  <c r="D235" i="45" s="1"/>
  <c r="E235" i="45"/>
  <c r="E139" i="45"/>
  <c r="D137" i="45"/>
  <c r="E131" i="45"/>
  <c r="E133" i="45" s="1"/>
  <c r="H109" i="45"/>
  <c r="H13" i="45"/>
  <c r="E100" i="45"/>
  <c r="E22" i="45"/>
  <c r="D21" i="45"/>
  <c r="E18" i="45"/>
  <c r="E281" i="45"/>
  <c r="F283" i="45"/>
  <c r="E191" i="45"/>
  <c r="E193" i="45" s="1"/>
  <c r="D194" i="45"/>
  <c r="E196" i="45"/>
  <c r="E26" i="45"/>
  <c r="F28" i="45"/>
  <c r="F17" i="45"/>
  <c r="D242" i="45"/>
  <c r="E244" i="45"/>
  <c r="E239" i="45"/>
  <c r="E148" i="45"/>
  <c r="E141" i="45"/>
  <c r="E142" i="45" s="1"/>
  <c r="D147" i="45"/>
  <c r="D95" i="45"/>
  <c r="E92" i="45"/>
  <c r="E94" i="45" s="1"/>
  <c r="E97" i="45"/>
  <c r="D89" i="45"/>
  <c r="D91" i="45" s="1"/>
  <c r="E91" i="45"/>
  <c r="D86" i="45"/>
  <c r="D88" i="45" s="1"/>
  <c r="E88" i="45"/>
  <c r="M13" i="45"/>
  <c r="E60" i="45"/>
  <c r="D90" i="45"/>
  <c r="D60" i="45" s="1"/>
  <c r="D285" i="45"/>
  <c r="D286" i="45" s="1"/>
  <c r="E286" i="45"/>
  <c r="D275" i="45"/>
  <c r="E277" i="45"/>
  <c r="E272" i="45"/>
  <c r="E274" i="45" s="1"/>
  <c r="D263" i="45"/>
  <c r="D265" i="45" s="1"/>
  <c r="E265" i="45"/>
  <c r="J429" i="45"/>
  <c r="J431" i="45" s="1"/>
  <c r="J15" i="45"/>
  <c r="O429" i="45"/>
  <c r="O431" i="45" s="1"/>
  <c r="O15" i="45"/>
  <c r="E59" i="45"/>
  <c r="E61" i="45" s="1"/>
  <c r="I431" i="45"/>
  <c r="L68" i="46" l="1"/>
  <c r="M11" i="46"/>
  <c r="J725" i="46"/>
  <c r="I11" i="46"/>
  <c r="I70" i="46"/>
  <c r="J13" i="46"/>
  <c r="I69" i="46"/>
  <c r="J12" i="46"/>
  <c r="M70" i="46"/>
  <c r="L74" i="46"/>
  <c r="L69" i="46"/>
  <c r="M12" i="46"/>
  <c r="H73" i="46"/>
  <c r="H68" i="46"/>
  <c r="H74" i="46"/>
  <c r="D26" i="45"/>
  <c r="D28" i="45" s="1"/>
  <c r="E28" i="45"/>
  <c r="D22" i="45"/>
  <c r="D18" i="45"/>
  <c r="D331" i="45"/>
  <c r="D142" i="45"/>
  <c r="D422" i="45"/>
  <c r="D424" i="45" s="1"/>
  <c r="D427" i="45"/>
  <c r="D92" i="45"/>
  <c r="D94" i="45" s="1"/>
  <c r="D97" i="45"/>
  <c r="E241" i="45"/>
  <c r="E14" i="45"/>
  <c r="E430" i="45" s="1"/>
  <c r="H15" i="45"/>
  <c r="H429" i="45"/>
  <c r="H431" i="45" s="1"/>
  <c r="D125" i="45"/>
  <c r="D127" i="45" s="1"/>
  <c r="D130" i="45"/>
  <c r="K15" i="45"/>
  <c r="K429" i="45"/>
  <c r="K431" i="45" s="1"/>
  <c r="D403" i="45"/>
  <c r="D384" i="45"/>
  <c r="D167" i="45"/>
  <c r="D169" i="45" s="1"/>
  <c r="D377" i="45"/>
  <c r="D379" i="45" s="1"/>
  <c r="E379" i="45"/>
  <c r="E17" i="45"/>
  <c r="D244" i="45"/>
  <c r="D239" i="45"/>
  <c r="D281" i="45"/>
  <c r="D283" i="45" s="1"/>
  <c r="E283" i="45"/>
  <c r="D25" i="45"/>
  <c r="D53" i="45"/>
  <c r="D55" i="45" s="1"/>
  <c r="D58" i="45"/>
  <c r="D206" i="45"/>
  <c r="E197" i="45"/>
  <c r="E199" i="45" s="1"/>
  <c r="E208" i="45"/>
  <c r="D361" i="45"/>
  <c r="D410" i="45"/>
  <c r="E412" i="45"/>
  <c r="D59" i="45"/>
  <c r="D61" i="45" s="1"/>
  <c r="D49" i="45"/>
  <c r="D41" i="45"/>
  <c r="D43" i="45" s="1"/>
  <c r="M15" i="45"/>
  <c r="M429" i="45"/>
  <c r="M431" i="45" s="1"/>
  <c r="D148" i="45"/>
  <c r="D141" i="45"/>
  <c r="D278" i="45"/>
  <c r="D280" i="45" s="1"/>
  <c r="E280" i="45"/>
  <c r="E107" i="45"/>
  <c r="E109" i="45" s="1"/>
  <c r="D119" i="45"/>
  <c r="E121" i="45"/>
  <c r="D272" i="45"/>
  <c r="D274" i="45" s="1"/>
  <c r="D277" i="45"/>
  <c r="F13" i="45"/>
  <c r="F19" i="45"/>
  <c r="D196" i="45"/>
  <c r="D191" i="45"/>
  <c r="D193" i="45" s="1"/>
  <c r="D273" i="45"/>
  <c r="D139" i="45"/>
  <c r="D131" i="45"/>
  <c r="D133" i="45" s="1"/>
  <c r="E322" i="45"/>
  <c r="D320" i="45"/>
  <c r="D322" i="45" s="1"/>
  <c r="D350" i="45"/>
  <c r="D352" i="45" s="1"/>
  <c r="G429" i="45"/>
  <c r="G431" i="45" s="1"/>
  <c r="G15" i="45"/>
  <c r="E350" i="45"/>
  <c r="E352" i="45" s="1"/>
  <c r="D215" i="45"/>
  <c r="D217" i="45" s="1"/>
  <c r="E217" i="45"/>
  <c r="D224" i="45"/>
  <c r="D226" i="45" s="1"/>
  <c r="E226" i="45"/>
  <c r="D240" i="45"/>
  <c r="M726" i="46" l="1"/>
  <c r="L12" i="46"/>
  <c r="L726" i="46" s="1"/>
  <c r="I725" i="46"/>
  <c r="H69" i="46"/>
  <c r="J727" i="46"/>
  <c r="I13" i="46"/>
  <c r="L11" i="46"/>
  <c r="L725" i="46" s="1"/>
  <c r="M725" i="46"/>
  <c r="I12" i="46"/>
  <c r="J726" i="46"/>
  <c r="L70" i="46"/>
  <c r="H70" i="46" s="1"/>
  <c r="M13" i="46"/>
  <c r="E13" i="45"/>
  <c r="E19" i="45"/>
  <c r="D14" i="45"/>
  <c r="D430" i="45" s="1"/>
  <c r="D17" i="45"/>
  <c r="D241" i="45"/>
  <c r="F429" i="45"/>
  <c r="F431" i="45" s="1"/>
  <c r="F15" i="45"/>
  <c r="D121" i="45"/>
  <c r="D107" i="45"/>
  <c r="D109" i="45" s="1"/>
  <c r="D412" i="45"/>
  <c r="D383" i="45"/>
  <c r="D385" i="45" s="1"/>
  <c r="D208" i="45"/>
  <c r="D197" i="45"/>
  <c r="D199" i="45" s="1"/>
  <c r="D314" i="45"/>
  <c r="D316" i="45" s="1"/>
  <c r="I727" i="46" l="1"/>
  <c r="H11" i="46"/>
  <c r="H725" i="46" s="1"/>
  <c r="I726" i="46"/>
  <c r="H12" i="46"/>
  <c r="H726" i="46" s="1"/>
  <c r="M727" i="46"/>
  <c r="L13" i="46"/>
  <c r="L727" i="46" s="1"/>
  <c r="D13" i="45"/>
  <c r="D19" i="45"/>
  <c r="E429" i="45"/>
  <c r="E431" i="45" s="1"/>
  <c r="E15" i="45"/>
  <c r="H13" i="46" l="1"/>
  <c r="H727" i="46" s="1"/>
  <c r="D429" i="45"/>
  <c r="D431" i="45" s="1"/>
  <c r="D15" i="45"/>
</calcChain>
</file>

<file path=xl/sharedStrings.xml><?xml version="1.0" encoding="utf-8"?>
<sst xmlns="http://schemas.openxmlformats.org/spreadsheetml/2006/main" count="1824" uniqueCount="541">
  <si>
    <t>w złotych</t>
  </si>
  <si>
    <t>Dział</t>
  </si>
  <si>
    <t>§</t>
  </si>
  <si>
    <t xml:space="preserve">Plan na </t>
  </si>
  <si>
    <t>Zwiększenie</t>
  </si>
  <si>
    <t>Zmniejszenie</t>
  </si>
  <si>
    <t>Plan po</t>
  </si>
  <si>
    <t>Rozdział</t>
  </si>
  <si>
    <t>zmianach</t>
  </si>
  <si>
    <t>WYDATKI OGÓŁEM</t>
  </si>
  <si>
    <t xml:space="preserve">2022 r. </t>
  </si>
  <si>
    <r>
      <t xml:space="preserve">W załączniku </t>
    </r>
    <r>
      <rPr>
        <b/>
        <sz val="10"/>
        <rFont val="Calibri"/>
        <family val="2"/>
        <charset val="238"/>
      </rPr>
      <t>nr 3 "Wydatki budżetu Województwa Kujawsko-Pomorskiego wg grup wydatków. Plan na 2022 rok"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do uchwały Nr XXXIX/544/21 Sejmiku Województwa Kujawsko-Pomorskiego z dnia 20 grudnia 2021 roku w sprawie budżetu województwa na rok 2022 (z późn. zm.), wprowadza się następujące zmiany:</t>
    </r>
  </si>
  <si>
    <t>Dział                   Rozdział</t>
  </si>
  <si>
    <t>Nazwa</t>
  </si>
  <si>
    <t>*</t>
  </si>
  <si>
    <t>Ogółem</t>
  </si>
  <si>
    <t>z tego:</t>
  </si>
  <si>
    <t>Wydatki bieżące</t>
  </si>
  <si>
    <t>w tym:</t>
  </si>
  <si>
    <t>Wydatki majątkowe</t>
  </si>
  <si>
    <t>Wydatki jednostek budżetowych</t>
  </si>
  <si>
    <t>Dotacje</t>
  </si>
  <si>
    <t>Świadczenia na rzecz osób fizycznych</t>
  </si>
  <si>
    <t>Zadania z udziałem środków UE i innych źródeł zagranicznych</t>
  </si>
  <si>
    <t>Obsługa długu, poręczenia i gwarancje</t>
  </si>
  <si>
    <t>Inwestycje i zakupy inwestycyjne                   (w tym dotacje)</t>
  </si>
  <si>
    <t>Zakup i objęcie akcji i udziałów</t>
  </si>
  <si>
    <t>Wynagrodzenia z pochodnymi</t>
  </si>
  <si>
    <t>Zadania statutowe</t>
  </si>
  <si>
    <t>OGÓŁEM</t>
  </si>
  <si>
    <t>a</t>
  </si>
  <si>
    <t>b</t>
  </si>
  <si>
    <t>c</t>
  </si>
  <si>
    <t>010</t>
  </si>
  <si>
    <t>ROLNICTWO I ŁOWIECTWO</t>
  </si>
  <si>
    <t>01009</t>
  </si>
  <si>
    <t>Spółki wodne</t>
  </si>
  <si>
    <t>01041</t>
  </si>
  <si>
    <t xml:space="preserve">Program Rozwoju Obszarów Wiejskich                                             </t>
  </si>
  <si>
    <t>01042</t>
  </si>
  <si>
    <t>Wyłączenie z produkcji gruntów rolnych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</si>
  <si>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</si>
  <si>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</si>
  <si>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</si>
  <si>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</si>
  <si>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</si>
  <si>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nadbrzeżnych obszarów rybackich 2007-2013 oraz Program Operacyjny Rybactwo i Morze 2014-2020</t>
  </si>
  <si>
    <t>05095</t>
  </si>
  <si>
    <t>150</t>
  </si>
  <si>
    <t>PRZETWÓRSTWO PRZEMYSŁOWE</t>
  </si>
  <si>
    <t>Rozwój przedsiębiorczości</t>
  </si>
  <si>
    <t>15013</t>
  </si>
  <si>
    <t>Rozwój kadr nowoczesnej gospodarki i przedsiębiorczości</t>
  </si>
  <si>
    <t>15095</t>
  </si>
  <si>
    <t>500</t>
  </si>
  <si>
    <t>HANDEL</t>
  </si>
  <si>
    <t>50005</t>
  </si>
  <si>
    <t>Promocja eksportu</t>
  </si>
  <si>
    <t>600</t>
  </si>
  <si>
    <t>TRANSPORT I ŁĄCZNOŚĆ</t>
  </si>
  <si>
    <t>60001</t>
  </si>
  <si>
    <t>Krajowe pasażerskie przewozy kolejowe</t>
  </si>
  <si>
    <t>60002</t>
  </si>
  <si>
    <t>Infrastruktura kolejowa</t>
  </si>
  <si>
    <t>60003</t>
  </si>
  <si>
    <t>Krajowe pasażerskie przewozy autobusowe</t>
  </si>
  <si>
    <t>Lokalny transport zbiorowy</t>
  </si>
  <si>
    <t>60013</t>
  </si>
  <si>
    <t>Drogi publiczne wojewódzkie</t>
  </si>
  <si>
    <t>60014</t>
  </si>
  <si>
    <t>Drogi publiczne powiatowe</t>
  </si>
  <si>
    <t>Drogi publiczne gminne</t>
  </si>
  <si>
    <t>60017</t>
  </si>
  <si>
    <t>Drogi wewnętrzne</t>
  </si>
  <si>
    <t>Infrastruktura portowa</t>
  </si>
  <si>
    <t>60095</t>
  </si>
  <si>
    <t>630</t>
  </si>
  <si>
    <t>TURYSTYKA</t>
  </si>
  <si>
    <t>63095</t>
  </si>
  <si>
    <t>700</t>
  </si>
  <si>
    <t>GOSPODARKA MIESZKANIOWA</t>
  </si>
  <si>
    <t>70005</t>
  </si>
  <si>
    <t>Gospodarka gruntami i nieruchomościami</t>
  </si>
  <si>
    <t>Gospodarowanie mieszkaniowym zasobem gminy</t>
  </si>
  <si>
    <t>710</t>
  </si>
  <si>
    <t>DZIAŁALNOŚĆ USŁUGOWA</t>
  </si>
  <si>
    <t>71003</t>
  </si>
  <si>
    <t>Biura planowania przestrzennego</t>
  </si>
  <si>
    <t>71004</t>
  </si>
  <si>
    <t>Plany zagospodarowania przestrzennego</t>
  </si>
  <si>
    <t>71005</t>
  </si>
  <si>
    <t>Prace geologiczne (nieinwestycyjne)</t>
  </si>
  <si>
    <t>71012</t>
  </si>
  <si>
    <t>Zadania z zakresu geodezji i kartografii</t>
  </si>
  <si>
    <t>720</t>
  </si>
  <si>
    <t>INFORMATYKA</t>
  </si>
  <si>
    <t>72095</t>
  </si>
  <si>
    <t>730</t>
  </si>
  <si>
    <t>SZKOLNICTWO WYŻSZE I NAUKA</t>
  </si>
  <si>
    <t>73014</t>
  </si>
  <si>
    <t>Działalność dydaktyczna i badawcza</t>
  </si>
  <si>
    <t>73095</t>
  </si>
  <si>
    <t>750</t>
  </si>
  <si>
    <t>ADMINISTRACJA PUBLICZNA</t>
  </si>
  <si>
    <t>75017</t>
  </si>
  <si>
    <t>Samorządowe sejmiki województw</t>
  </si>
  <si>
    <t>75018</t>
  </si>
  <si>
    <t>Urzędy marszałkowskie</t>
  </si>
  <si>
    <t>75058</t>
  </si>
  <si>
    <t>Działalność informacyjna i kulturalna prowadzona za granicą</t>
  </si>
  <si>
    <t>75075</t>
  </si>
  <si>
    <t>Promocja jednostek samorządu terytorialnego</t>
  </si>
  <si>
    <t>75084</t>
  </si>
  <si>
    <t>Funkcjonowanie wojewódzkich rad dialogu społecznego</t>
  </si>
  <si>
    <t>75095</t>
  </si>
  <si>
    <t>752</t>
  </si>
  <si>
    <t>OBRONA NARODOWA</t>
  </si>
  <si>
    <t>75212</t>
  </si>
  <si>
    <t>Pozostałe wydatki obronne</t>
  </si>
  <si>
    <t>754</t>
  </si>
  <si>
    <t>BEZPIECZEŃSTWO PUBLICZNE I OCHRONA PRZECIWPOŻAROWA</t>
  </si>
  <si>
    <t>Ochotnicze straże pożarne</t>
  </si>
  <si>
    <t>75495</t>
  </si>
  <si>
    <t>757</t>
  </si>
  <si>
    <t>OBSŁUGA DŁUGU PUBLICZNEGO</t>
  </si>
  <si>
    <t>75702</t>
  </si>
  <si>
    <t>Obsługa papierów wartościowych, kredytów i pożyczek oraz innych zobowiązań jednostek samorządu terytorialnego zaliczanych do tytułu dłużnego - kredyty i pożyczki</t>
  </si>
  <si>
    <t>75704</t>
  </si>
  <si>
    <t>Rozliczenia z tytułu poręczeń i gwarancji udzielonych przez Skarb Państwa lub jednostkę samorządu terytorialnego</t>
  </si>
  <si>
    <t>758</t>
  </si>
  <si>
    <t>RÓŻNE ROZLICZENIA</t>
  </si>
  <si>
    <t>75818</t>
  </si>
  <si>
    <t>Rezerwy ogólne i celowe</t>
  </si>
  <si>
    <t>801</t>
  </si>
  <si>
    <t>OŚWIATA I WYCHOWANIE</t>
  </si>
  <si>
    <t>80102</t>
  </si>
  <si>
    <t>Szkoły podstawowe specjalne</t>
  </si>
  <si>
    <t>Przedszkola</t>
  </si>
  <si>
    <t>80105</t>
  </si>
  <si>
    <t>Przedszkola specjalne</t>
  </si>
  <si>
    <t>80113</t>
  </si>
  <si>
    <t>Dowożenie uczniów do szkół</t>
  </si>
  <si>
    <t>Technika</t>
  </si>
  <si>
    <t>80116</t>
  </si>
  <si>
    <t>Szkoły policealne</t>
  </si>
  <si>
    <t>80121</t>
  </si>
  <si>
    <t>Licea ogólnokształcące specjalne</t>
  </si>
  <si>
    <t>80134</t>
  </si>
  <si>
    <t>Szkoły zawodowe specjalne</t>
  </si>
  <si>
    <t>80140</t>
  </si>
  <si>
    <t>Placówki kształcenia ustawicznego i centra kształcenia zawodowego</t>
  </si>
  <si>
    <t>80146</t>
  </si>
  <si>
    <t>Dokształcanie i doskonalenie nauczycieli</t>
  </si>
  <si>
    <t>80147</t>
  </si>
  <si>
    <t>Biblioteki pedagogiczne</t>
  </si>
  <si>
    <t>80149</t>
  </si>
  <si>
    <t>Realizacja zadań wymagających stosowania specjalnej organizacji nauki i metod pracy dla dzieci w przedszkolach, oddziałach przedszkolnych w szkołach podstawowych i innych formach wychowania przedszkolnego</t>
  </si>
  <si>
    <t>80195</t>
  </si>
  <si>
    <t>851</t>
  </si>
  <si>
    <t>OCHRONA ZDROWIA</t>
  </si>
  <si>
    <t>Szpitale ogólne</t>
  </si>
  <si>
    <t>Sanatoria</t>
  </si>
  <si>
    <t>Zakłady opiekuńczo-lecznicze i pielęgnacyjno-opiekuńcze</t>
  </si>
  <si>
    <t>Medycyna pracy</t>
  </si>
  <si>
    <t>Programy polityki zdrowotnej</t>
  </si>
  <si>
    <t>Zwalczanie narkomanii</t>
  </si>
  <si>
    <t>Przeciwdziałanie alkoholizmowi</t>
  </si>
  <si>
    <t>Składki na ubezpieczenie zdrowotne oraz świadczenia dla osób nieobjętych obowiązkiem ubezpieczenia zdrowotnego</t>
  </si>
  <si>
    <t>Staże i specjalizacje medyczne</t>
  </si>
  <si>
    <t>POMOC SPOŁECZNA</t>
  </si>
  <si>
    <t>Ośrodki wsparcia</t>
  </si>
  <si>
    <t>Zadania w zakresie przeciwdziałania przemocy w rodzinie</t>
  </si>
  <si>
    <t>Regionalne ośrodki polityki społecznej</t>
  </si>
  <si>
    <t>Usługi opiekuńcze i specjalistyczne usługi opiekuńcze</t>
  </si>
  <si>
    <t>POZOSTAŁE ZADANIA W ZAKRESIE POLITYKI SPOŁECZNEJ</t>
  </si>
  <si>
    <t>Rehabilitacja zawodowa i społeczna osób niepełnosprawnych</t>
  </si>
  <si>
    <t>Państwowy Fundusz Rehabilitacji Osób Niepełnosprawnych</t>
  </si>
  <si>
    <t>Fundusz Gwarantowanych Świadczeń Pracowniczych</t>
  </si>
  <si>
    <t>Wojewódzkie urzędy pracy</t>
  </si>
  <si>
    <t xml:space="preserve">EDUKACYJNA OPIEKA WYCHOWAWCZA </t>
  </si>
  <si>
    <t>Specjalne ośrodki szkolno-wychowawcze</t>
  </si>
  <si>
    <t>Wczesne wspomaganie rozwoju dziecka</t>
  </si>
  <si>
    <t>Placówki wychowania pozaszkolnego</t>
  </si>
  <si>
    <t>Internaty i bursy szkolne</t>
  </si>
  <si>
    <t>Pomoc materialna dla uczniów o charakterze socjalnym</t>
  </si>
  <si>
    <t>Pomoc materialna dla uczniów o charakterze motywacyjnym</t>
  </si>
  <si>
    <t>RODZINA</t>
  </si>
  <si>
    <t>Działalność ośrodków adopcyjnych</t>
  </si>
  <si>
    <t>GOSPODARKA KOMUNALNA I OCHRONA ŚRODOWISKA</t>
  </si>
  <si>
    <t>Gospodarka ściekowa i ochrona wód</t>
  </si>
  <si>
    <t>Gospodarka odpadami komunalnymi</t>
  </si>
  <si>
    <t>Ochrona powietrza atmosferycznego i klimatu</t>
  </si>
  <si>
    <t>Zmniejszenie hałasu i wibracji</t>
  </si>
  <si>
    <t>Oświetlenie ulic, placów i dróg</t>
  </si>
  <si>
    <t>Wpływy i wydatki związane z gromadzeniem środków z opłat i kar za korzystanie ze środowiska</t>
  </si>
  <si>
    <t>Wpływy i wydatki związane z gromadzeniem środków z opłat produktowych</t>
  </si>
  <si>
    <t>Wpływy i wydatki związane z wprowadzaniem do obrotu baterii i akumulatorów</t>
  </si>
  <si>
    <t>Pozostałe działania związane z gospodarką odpadami</t>
  </si>
  <si>
    <t>KULTURA I OCHRONA DZIEDZICTWA NARODOWEGO</t>
  </si>
  <si>
    <t>Teatry</t>
  </si>
  <si>
    <t>Filharmonie, orkiestry, chóry i kapele</t>
  </si>
  <si>
    <t>Domy i ośrodki kultury, świetlice i kluby</t>
  </si>
  <si>
    <t>Galerie i biura wystaw artystycznych</t>
  </si>
  <si>
    <t>Centra kultury i sztuki</t>
  </si>
  <si>
    <t>Biblioteki</t>
  </si>
  <si>
    <t>Muzea</t>
  </si>
  <si>
    <t>Ochrona zabytków i opieka nad zabytkami</t>
  </si>
  <si>
    <t>OGRODY BOTANICZNE I ZOOLOGICZNE ORAZ NATURALNE OBSZARY I OBIEKTY CHRONIONEJ PRZYRODY</t>
  </si>
  <si>
    <t>Parki krajobrazowe</t>
  </si>
  <si>
    <t xml:space="preserve">KULTURA FIZYCZNA </t>
  </si>
  <si>
    <t>Zadania w zakresie kultury fizycznej</t>
  </si>
  <si>
    <t xml:space="preserve">a - plan przed zmianą </t>
  </si>
  <si>
    <t>b - saldo zmian</t>
  </si>
  <si>
    <t>c - plan po zmianach</t>
  </si>
  <si>
    <t>75421</t>
  </si>
  <si>
    <t>Zarządzanie kryzysowe</t>
  </si>
  <si>
    <r>
      <t xml:space="preserve">W załączniku </t>
    </r>
    <r>
      <rPr>
        <b/>
        <sz val="10"/>
        <rFont val="Calibri"/>
        <family val="2"/>
        <charset val="238"/>
      </rPr>
      <t xml:space="preserve">nr 4 "Wydatki budżetu Województwa Kujawsko-Pomorskiego wg klasyfikacji budżetowej. Plan na 2022 rok" </t>
    </r>
    <r>
      <rPr>
        <sz val="10"/>
        <rFont val="Calibri"/>
        <family val="2"/>
        <charset val="238"/>
      </rPr>
      <t>do uchwały Nr XXXIX/544/21 Sejmiku Województwa Kujawsko-Pomorskiego z dnia 20 grudnia 2021 roku w sprawie budżetu województwa na rok 2022 (z późn. zm.), wprowadza się następujące zmiany:</t>
    </r>
  </si>
  <si>
    <t>Pomoc dla cudzoziemców</t>
  </si>
  <si>
    <t>75479</t>
  </si>
  <si>
    <t>Pomoc zagraniczna</t>
  </si>
  <si>
    <t>Pozostałe zadania w zakresie kultury</t>
  </si>
  <si>
    <t xml:space="preserve"> </t>
  </si>
  <si>
    <t>Dotacja przedmiotowa z budżetu dla jednostek niezaliczanych do sektora finansów publicznych</t>
  </si>
  <si>
    <t>Zakup usług remontowych</t>
  </si>
  <si>
    <t>Załącznik nr 1 do uchwały</t>
  </si>
  <si>
    <t>Załącznik nr 2 do uchwały</t>
  </si>
  <si>
    <t>Nr     /      /22 Sejmiku Województwa</t>
  </si>
  <si>
    <t>z dnia    .05.2022 r.</t>
  </si>
  <si>
    <t>Nr    /      /22 Sejmiku Województwa</t>
  </si>
  <si>
    <t xml:space="preserve">                                                                                                                             </t>
  </si>
  <si>
    <t xml:space="preserve">Sejmiku Województwa z dnia    .05.2022 r.     </t>
  </si>
  <si>
    <r>
      <t>W załączniku nr 9</t>
    </r>
    <r>
      <rPr>
        <b/>
        <sz val="12"/>
        <rFont val="Calibri"/>
        <family val="2"/>
        <charset val="238"/>
        <scheme val="minor"/>
      </rPr>
      <t xml:space="preserve"> "Dotacje udzielane z budżetu Województwa Kujawsko - Pomorskiego. Plan na 2022 rok"</t>
    </r>
    <r>
      <rPr>
        <sz val="12"/>
        <rFont val="Calibri"/>
        <family val="2"/>
        <charset val="238"/>
        <scheme val="minor"/>
      </rPr>
      <t xml:space="preserve"> do uchwały Nr XXXIX/544/21 Sejmiku Województwa Kujawsko-Pomorskiego z dnia 20 grudnia 2021 r. w sprawie budżetu województwa na rok 2022 (z późn. zm.), wprowadza się następujące zmiany:</t>
    </r>
  </si>
  <si>
    <t xml:space="preserve">Dział </t>
  </si>
  <si>
    <t>Nazwa zadania / Podmiot dotowany</t>
  </si>
  <si>
    <t>Dotacje dla jednostek sektora finansów publicznych</t>
  </si>
  <si>
    <t>Dotacje dla jednostek spoza sektora finansów publicznych</t>
  </si>
  <si>
    <t>Razem</t>
  </si>
  <si>
    <t>Działanie</t>
  </si>
  <si>
    <t>inwestycje</t>
  </si>
  <si>
    <t>bieżące</t>
  </si>
  <si>
    <t xml:space="preserve"> I DOTACJE PRZEDMIOTOWE</t>
  </si>
  <si>
    <t>Dotowanie kolejowych przewozów pasażerskich</t>
  </si>
  <si>
    <t>Dotowanie kolejowych przewozów pasażerskich 2022-2030 (Pakiet A)</t>
  </si>
  <si>
    <t>Dotowanie kolejowych przewozów pasażerskich 2022-2030 (Pakiet B1)</t>
  </si>
  <si>
    <t>Dotowanie kolejowych przewozów pasażerskich 2022-2030 (Pakiet B2)</t>
  </si>
  <si>
    <t>Dotowanie kolejowych przewozów pasażerskich 2022-2030 (Pakiet C)</t>
  </si>
  <si>
    <t>Dotowanie kolejowych przewozów pasażerskich 2022-2030 (Pakiet D)</t>
  </si>
  <si>
    <t>Dotowanie kolejowych przewozów pasażerskich 2022-2030 (Pakiet E)</t>
  </si>
  <si>
    <t>Dotowanie kolejowych przewozów pasażerskich 2022-2030 (Pakiet F)</t>
  </si>
  <si>
    <t>Dotowanie kolejowych przewozów pasażerskich 2022-2030 (Pakiet G)</t>
  </si>
  <si>
    <t>Dotowanie kolejowych przewozów pasażerskich 2022-2030 (Pakiet H)</t>
  </si>
  <si>
    <t>Dotowanie kolejowych przewozów pasażerskich 2022-2030 (Pakiet I)</t>
  </si>
  <si>
    <t>Dotowanie kolejowych przewozów pasażerskich 2022-2030 - Zadanie I (Pakiet A)</t>
  </si>
  <si>
    <t>Dotowanie kolejowych przewozów pasażerskich 2022-2030 - Zadanie II (Pakiet B1+B2)</t>
  </si>
  <si>
    <t>Dotowanie kolejowych przewozów pasażerskich 2022-2030 - Zadanie III (Pakiet C+D+H)</t>
  </si>
  <si>
    <t>Dotowanie kolejowych przewozów pasażerskich 2022-2030 - Zadanie IV (Pakiet E+F+G)</t>
  </si>
  <si>
    <t>Dotowanie kolejowych przewozów pasażerskich 2022-2030 - Pakiet I</t>
  </si>
  <si>
    <t xml:space="preserve"> II DOTACJE PODMIOTOWE</t>
  </si>
  <si>
    <t>Dotacje dla instytucji kultury</t>
  </si>
  <si>
    <t>Teatr im. W. Horzycy w Toruniu</t>
  </si>
  <si>
    <t>921</t>
  </si>
  <si>
    <t>92106</t>
  </si>
  <si>
    <t xml:space="preserve">Działalność statutowa  </t>
  </si>
  <si>
    <t>Zadanie remontowe - remonty</t>
  </si>
  <si>
    <t>Opera Nova w Bydgoszczy</t>
  </si>
  <si>
    <t>Kujawsko-Pomorski Teatr Muzyczny w Toruniu</t>
  </si>
  <si>
    <t>Filharmonia Pomorska w Bydgoszczy</t>
  </si>
  <si>
    <t>92108</t>
  </si>
  <si>
    <t>Wojewódzki Ośrodek Animacji Kultury w Toruniu</t>
  </si>
  <si>
    <t>92109</t>
  </si>
  <si>
    <t>Kujawsko-Pomorskie Centrum Kultury w Bydgoszczy</t>
  </si>
  <si>
    <t>Kujawsko-Pomorskie Centrum Dziedzictwa w Toruniu</t>
  </si>
  <si>
    <t>Ośrodek Chopinowski w Szafarni</t>
  </si>
  <si>
    <t xml:space="preserve">Działalność statutowa w tym:  </t>
  </si>
  <si>
    <t xml:space="preserve"> - ze środków własnych Województwa</t>
  </si>
  <si>
    <t xml:space="preserve"> - ze środków Gminy Radomin</t>
  </si>
  <si>
    <t>Pałac Lubostroń w Lubostroniu</t>
  </si>
  <si>
    <t>Galeria Sztuki "Wozownia" w Toruniu</t>
  </si>
  <si>
    <t>92110</t>
  </si>
  <si>
    <t>Galeria i Ośrodek Plastycznej Twórczości Dziecka w Torunia</t>
  </si>
  <si>
    <t>Centrum Sztuki Współczesnej "Znaki Czasu"</t>
  </si>
  <si>
    <t>92113</t>
  </si>
  <si>
    <t>Wojewódzka i Miejska Biblioteka Publiczna w Bydgoszczy</t>
  </si>
  <si>
    <t>92116</t>
  </si>
  <si>
    <t xml:space="preserve"> - ze środków Miasta Bydgoszczy</t>
  </si>
  <si>
    <t>Wojewódzka Biblioteka Publiczna - Książnica Kopernikańska w Toruniu</t>
  </si>
  <si>
    <t xml:space="preserve"> - ze środków Miasta Torunia</t>
  </si>
  <si>
    <t>Muzeum Etnograficzne w Toruniu</t>
  </si>
  <si>
    <t>92118</t>
  </si>
  <si>
    <t>Zadanie remontowe - Renowacja elewacji oraz wejścia do budynku Arsenału</t>
  </si>
  <si>
    <t>Zadanie remontowe - Remonty</t>
  </si>
  <si>
    <t>Muzeum Ziemi Kujawskiej i Dobrzyńskiej we Włocławku</t>
  </si>
  <si>
    <t>Zadanie remontowe - Remont wiatraka oraz naprawa pokryć dachowych w skansenie w Kłóbce</t>
  </si>
  <si>
    <t>Zadanie remontowe - Wymiana i uzupełnienie elementów instalacji elektrycznej w oddziałach Muzeum Ziemi Kujawskiej i Dobrzyńskiej we Włocławku</t>
  </si>
  <si>
    <t>Muzeum Archeologiczne w Biskupinie</t>
  </si>
  <si>
    <r>
      <t>Zadanie remontowe - Naprawa pokrycia dachu z trzciny na budynku pawilonu wystawowego w rezerwacie archeologicznym</t>
    </r>
    <r>
      <rPr>
        <b/>
        <sz val="10"/>
        <color indexed="8"/>
        <rFont val="Calibri"/>
        <family val="2"/>
        <charset val="238"/>
        <scheme val="minor"/>
      </rPr>
      <t xml:space="preserve">
</t>
    </r>
  </si>
  <si>
    <t xml:space="preserve"> III DOTACJE CELOWE</t>
  </si>
  <si>
    <t xml:space="preserve"> Na zadania realizowane w ramach Regionalnego Programu Operacyjnego WK-P 2014-2020</t>
  </si>
  <si>
    <t>8.3</t>
  </si>
  <si>
    <t>Wsparcie przedsiębiorczości i samozatrudnienia w regionie</t>
  </si>
  <si>
    <t>10.4.1</t>
  </si>
  <si>
    <t>Edukacja dorosłych w zakresie kompetencji cyfrowych i języków obcych</t>
  </si>
  <si>
    <t>W Kujawsko-Pomorskiem Mówisz-masz - certyfikowane szkolenia językowe</t>
  </si>
  <si>
    <t>10.4.2</t>
  </si>
  <si>
    <t>Edukacja dorosłych na rzecz rynku pracy</t>
  </si>
  <si>
    <t>3.5.2</t>
  </si>
  <si>
    <t>Poprawa bezpieczeństwa i komfortu życia mieszkańców oraz wsparcie niskoemisyjnego transportu drogowego poprzez wybudowanie dróg dla rowerów na terenie powiatu bydgoskiego (lider: gmina Solec Kujawski, powiat bydgoski)</t>
  </si>
  <si>
    <t>3.4</t>
  </si>
  <si>
    <t>Zrównoważona mobilność miejska i promowanie strategii niskoemisyjnych</t>
  </si>
  <si>
    <t>60016</t>
  </si>
  <si>
    <t>2.1</t>
  </si>
  <si>
    <t>Infostrada Kujaw i Pomorza 2.0</t>
  </si>
  <si>
    <t>Budowa kujawsko-pomorskiego systemu udostępniania elektronicznej dokumentacji medycznej - I etap</t>
  </si>
  <si>
    <t>Budowa kujawsko-pomorskiego systemu udostępniania elektronicznej dokumentacji medycznej - II etap</t>
  </si>
  <si>
    <t>2.2</t>
  </si>
  <si>
    <t>Kultura w zasięgu 2.0</t>
  </si>
  <si>
    <t>1.5.2</t>
  </si>
  <si>
    <t>Invest in BiT CITY 2. Promocja potencjału gospodarczego oraz promocja atrakcyjności inwestycyjnej miast prezydenckich województwa kujawsko-pomorskiego</t>
  </si>
  <si>
    <t>Expressway - promocja terenów inwestycyjnych</t>
  </si>
  <si>
    <t>Wsparcie umiędzynarodowienia kujawsko-pomorskich MŚP oraz promocja potencjału gospodarczego regionu</t>
  </si>
  <si>
    <t>75412</t>
  </si>
  <si>
    <t>4.1.2</t>
  </si>
  <si>
    <t>Wzmocnienie systemów ratownictwa chemiczno-ekologicznego i służb ratowniczych</t>
  </si>
  <si>
    <t>80104</t>
  </si>
  <si>
    <t>6.3.1</t>
  </si>
  <si>
    <t>Inwestycje w infrastrukturę przedszkolną</t>
  </si>
  <si>
    <t>80115</t>
  </si>
  <si>
    <t>6.3.2</t>
  </si>
  <si>
    <t>Inwestycje w infrastrukturę kształcenia zawodowego</t>
  </si>
  <si>
    <t>3.5.1</t>
  </si>
  <si>
    <t>Efektywność energetyczna w sektorze publicznym i mieszkaniowym w ramach ZIT</t>
  </si>
  <si>
    <t>10.1.2</t>
  </si>
  <si>
    <t>Kształcenie ogólne w ramach ZIT</t>
  </si>
  <si>
    <t>10.1.3</t>
  </si>
  <si>
    <t>Kształcenie zawodowe w ramach ZIT</t>
  </si>
  <si>
    <t>10.2.2</t>
  </si>
  <si>
    <t>Region Nauk Ścisłych II - edukacja przyszłości</t>
  </si>
  <si>
    <t>Niebo nad Astrobazami - rozwijamy kompetencje kluczowe uczniów</t>
  </si>
  <si>
    <t>Kształcenie ogólne</t>
  </si>
  <si>
    <t>10.2.3</t>
  </si>
  <si>
    <t>Kształcenie zawodowe</t>
  </si>
  <si>
    <t>85111</t>
  </si>
  <si>
    <t>6.1.1</t>
  </si>
  <si>
    <t>Inwestycje w infrastrukturę zdrowotną</t>
  </si>
  <si>
    <t>85117</t>
  </si>
  <si>
    <t>85149</t>
  </si>
  <si>
    <t>8.6.2</t>
  </si>
  <si>
    <t>Regionalne programy polityki zdrowotnej i profilaktyczne</t>
  </si>
  <si>
    <t>85195</t>
  </si>
  <si>
    <t xml:space="preserve">Doposażenie szpitali w województwie kujawsko-pomorskim związane z zapobieganiem, przeciwdziałaniem i zwalczaniem COVID-19 </t>
  </si>
  <si>
    <t>Doposażenie szpitali w województwie kujawsko-pomorskim związane z zapobieganiem, przeciwdziałaniem i zwalczaniem COVID-19 - etap II</t>
  </si>
  <si>
    <t>8.6.1</t>
  </si>
  <si>
    <t>Wsparcie na rzecz wydłużenia aktywności zawodowej mieszkańców</t>
  </si>
  <si>
    <t>9.3.1</t>
  </si>
  <si>
    <t>Rozwój usług zdrowotnych</t>
  </si>
  <si>
    <t>Ograniczenie negatywnych skutków COVID-19 poprzez działania profilaktyczne i zabezpieczające skierowane do służb medycznych</t>
  </si>
  <si>
    <t>852</t>
  </si>
  <si>
    <t>85203</t>
  </si>
  <si>
    <t>9.4.1</t>
  </si>
  <si>
    <t>Rozwój podmiotów sektora ekonomii społecznej</t>
  </si>
  <si>
    <t>85228</t>
  </si>
  <si>
    <t>9.1.2</t>
  </si>
  <si>
    <t>Rozwój usług opiekuńczych w ramach ZIT</t>
  </si>
  <si>
    <t>85295</t>
  </si>
  <si>
    <t>6.1.2</t>
  </si>
  <si>
    <t>Inwestycje w infrastrukturę społeczną</t>
  </si>
  <si>
    <t>8.4.1</t>
  </si>
  <si>
    <t>Aktywna Mama, aktywny Tata</t>
  </si>
  <si>
    <t>9.2.1</t>
  </si>
  <si>
    <t>Aktywne włączenie społeczne</t>
  </si>
  <si>
    <t>9.2.2</t>
  </si>
  <si>
    <t>Trampolina 3</t>
  </si>
  <si>
    <t>9.3.2</t>
  </si>
  <si>
    <t>Rozwój usług społecznych</t>
  </si>
  <si>
    <t>Kujawsko-Pomorska Teleopieka</t>
  </si>
  <si>
    <t>853</t>
  </si>
  <si>
    <t>85395</t>
  </si>
  <si>
    <t>8.2.1</t>
  </si>
  <si>
    <t>Wsparcie na rzecz podniesienia poziomu aktywności zawodowej osób pozostających bez zatrudnienia</t>
  </si>
  <si>
    <t>8.2.2</t>
  </si>
  <si>
    <t>Wsparcie osób pracujących znajdujących się w niekorzystnej sytuacji na rynku pracy</t>
  </si>
  <si>
    <t>8.5.2</t>
  </si>
  <si>
    <t>Wsparcie outplacementowe</t>
  </si>
  <si>
    <t>Wsparcie osób starszych i kadry świadczącej usługi społeczne w zakresie przeciwdziałania rozprzestrzenianiu się COVID-19, łagodzenia jego skutków na terenie województwa kujawsko-pomorskiego</t>
  </si>
  <si>
    <t>Inicjatywy w zakresie usług społecznych realizowane przez NGO</t>
  </si>
  <si>
    <t>855</t>
  </si>
  <si>
    <t>85595</t>
  </si>
  <si>
    <t>Rodzina w Centrum 3</t>
  </si>
  <si>
    <t>900</t>
  </si>
  <si>
    <t>90001</t>
  </si>
  <si>
    <t>4.3</t>
  </si>
  <si>
    <t>Rozwój infrastruktury wodno-ściekowej</t>
  </si>
  <si>
    <t>90015</t>
  </si>
  <si>
    <t>90026</t>
  </si>
  <si>
    <t>4.2</t>
  </si>
  <si>
    <t>Punkty selektywnego zbierania odpadów komunalnych w województwie kujawsko-pomorskim</t>
  </si>
  <si>
    <t>90095</t>
  </si>
  <si>
    <t>3.3</t>
  </si>
  <si>
    <t xml:space="preserve">Efektywność energetyczna w sektorze publicznym i mieszkaniowym </t>
  </si>
  <si>
    <t>6.2</t>
  </si>
  <si>
    <t>Rewitalizacja obszarów miejskich i ich obszarów funkcjonalnych</t>
  </si>
  <si>
    <t>6.4.1</t>
  </si>
  <si>
    <t>Rewitalizacja obszarów miejskich i ich obszarów funkcjonalnych w ramach ZIT</t>
  </si>
  <si>
    <t>7.1</t>
  </si>
  <si>
    <t>Rozwój lokalny kierowany przez społeczność</t>
  </si>
  <si>
    <t>92120</t>
  </si>
  <si>
    <t>4.4</t>
  </si>
  <si>
    <t>Wsparcie opieki nad zabytkami Województwa Kujawsko-Pomorskiego w 2021 roku</t>
  </si>
  <si>
    <t>92195</t>
  </si>
  <si>
    <t>Kujawsko-Pomorskie - rozwój poprzez kulturę 2019</t>
  </si>
  <si>
    <t>Kujawsko-Pomorskie - rozwój poprzez kulturę 2021</t>
  </si>
  <si>
    <t xml:space="preserve"> Na zadania realizowane w ramach Programu Operacyjnego Wiedza Edukacja i Rozwój</t>
  </si>
  <si>
    <t>2.5</t>
  </si>
  <si>
    <t>Kooperacja - efektywna i skuteczna</t>
  </si>
  <si>
    <t>85332</t>
  </si>
  <si>
    <t>1.2</t>
  </si>
  <si>
    <t>Wsparcie osób młodych na regionalnym rynku pracy</t>
  </si>
  <si>
    <t xml:space="preserve"> Na zadania realizowane w ramach Programu Rozwoju Obszarów Wiejskich 2014-2020</t>
  </si>
  <si>
    <t>PT PROW 2014-2020 - Schemat II - Wsparcie funkcjonowania krajowej sieci obszarów wiejskich oraz realizacja działań informacyjno-promocyjnych PROW 2014-2020 (krajowa sieć obszarów wiejskich)</t>
  </si>
  <si>
    <t>Na pozostałe zadania</t>
  </si>
  <si>
    <r>
      <t xml:space="preserve">Spółki wodne - </t>
    </r>
    <r>
      <rPr>
        <b/>
        <i/>
        <sz val="10"/>
        <color indexed="8"/>
        <rFont val="Calibri"/>
        <family val="2"/>
        <charset val="238"/>
        <scheme val="minor"/>
      </rPr>
      <t>pomoc finansowa dla gmin</t>
    </r>
  </si>
  <si>
    <t>Realizacja ustawy o ochronie gruntów rolnych i leśnych</t>
  </si>
  <si>
    <t>Organizacja dożynek</t>
  </si>
  <si>
    <t>Wsparcie aktywnych Kół Gospodyń Wiejskich</t>
  </si>
  <si>
    <t>Dopłaty do ustawowych ulg przejazdowych w krajowych autobusowych przewozach pasażerskich</t>
  </si>
  <si>
    <t>60004</t>
  </si>
  <si>
    <t>Zapewnienie funkcjonowania publicznego transportu zbiorowego w zakresie przewozów autobusowych o charakterze użyteczności publicznej</t>
  </si>
  <si>
    <r>
      <t xml:space="preserve">Przebudowa drogi wojewódzkiej, tj. ul. Magazynowej w Inowrocławiu na odcinku od ul. Prezydenta Gabriela Narutowicza do ul. Dworcowej </t>
    </r>
    <r>
      <rPr>
        <b/>
        <i/>
        <sz val="10"/>
        <color indexed="8"/>
        <rFont val="Calibri"/>
        <family val="2"/>
        <charset val="238"/>
        <scheme val="minor"/>
      </rPr>
      <t>(IW)</t>
    </r>
  </si>
  <si>
    <r>
      <t>Budowa ścieżki pieszo-rowerowej wzdłuż drogi wojewódzkiej Nr 534 od miejscowości Ostrowite do skrzyżowania z ul. Kościuszki w Rypinie - opracowanie dokumentacji technicznej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</si>
  <si>
    <t>Rozbudowa drogi wojewódzkiej Nr 551 Strzyżawa-Unisław-Wąbrzeźno poprzez budowę drogi rowerowej na odcinku Kończewice-Warszewice-Bogusławki</t>
  </si>
  <si>
    <r>
      <rPr>
        <b/>
        <sz val="10"/>
        <color indexed="8"/>
        <rFont val="Calibri"/>
        <family val="2"/>
        <charset val="238"/>
        <scheme val="minor"/>
      </rPr>
      <t>Zmiana nazwy zadania z:</t>
    </r>
    <r>
      <rPr>
        <sz val="10"/>
        <color indexed="8"/>
        <rFont val="Calibri"/>
        <family val="2"/>
        <charset val="238"/>
        <scheme val="minor"/>
      </rPr>
      <t xml:space="preserve">
Rozbudowa drogi wojewódzkiej Nr 551 poprzez budowę drogi pieszo-rowerowej na odcinku od ul. Strażackiej w Wybczu do granicy gmin Łubianka i Chełmża, dł. 1.105 m
</t>
    </r>
    <r>
      <rPr>
        <b/>
        <sz val="10"/>
        <color indexed="8"/>
        <rFont val="Calibri"/>
        <family val="2"/>
        <charset val="238"/>
        <scheme val="minor"/>
      </rPr>
      <t xml:space="preserve">na:
</t>
    </r>
    <r>
      <rPr>
        <sz val="10"/>
        <color indexed="8"/>
        <rFont val="Calibri"/>
        <family val="2"/>
        <charset val="238"/>
        <scheme val="minor"/>
      </rPr>
      <t>Rozbudowa drogi wojewódzkiej Nr 551 poprzez budowę ścieżki rowerowej na odcinku od ul. Strażackiej do granicy gm. Łubianka</t>
    </r>
  </si>
  <si>
    <r>
      <t xml:space="preserve">Przebudowa dróg powiatowych w powiecie świeckim na odcinku od skrzyżowania z drogą wojewódzką Nr 240 do miejscowości Laskowice (dł. 25,725 km) od ul. Miodowej do ul. Wojska Polskiego w Świeciu (dł. około 270 m) oraz od drogi wojewódzkiej Nr 214 do miejscowości Osie (19,232 km) - </t>
    </r>
    <r>
      <rPr>
        <b/>
        <i/>
        <sz val="10"/>
        <color indexed="8"/>
        <rFont val="Calibri"/>
        <family val="2"/>
        <charset val="238"/>
        <scheme val="minor"/>
      </rPr>
      <t>wsparcie finansowe (IW)</t>
    </r>
  </si>
  <si>
    <r>
      <t xml:space="preserve">Opracowanie dokumentacji Studium Techniczno-Ekonomiczno-Środowiskowego dla połączenia Miasta Bydgoszczy z węzłem drogowym na trasie szybkiego ruchu S5 i S10 w miejscowości Białe Błota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  <r>
      <rPr>
        <sz val="10"/>
        <color indexed="8"/>
        <rFont val="Calibri"/>
        <family val="2"/>
        <charset val="238"/>
        <scheme val="minor"/>
      </rPr>
      <t xml:space="preserve">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</si>
  <si>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Przebudowa drogi gminnej nr 080155C w miejscowości Jabłonowo-Zamek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</si>
  <si>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r>
      <t xml:space="preserve">Budowa parkingu przy Operze Nova w Bydgoszczy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</si>
  <si>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t>Rewitalizacja międzynarodowych dróg wodnych (E40 i E70) na terenie województwa kujawsko-pomorskiego</t>
  </si>
  <si>
    <r>
      <t>Zadania w zakresie turystyki i krajoznawstwa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</si>
  <si>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70007</t>
  </si>
  <si>
    <r>
      <t xml:space="preserve">Budowa komunalnego budynku mieszkalnego w miejscowości Nawra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</si>
  <si>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t>Kultura w zasięgu 2.0 - wkład własny wojewódzkich jednostek organizacyjnych</t>
  </si>
  <si>
    <t>Laboratorium myśli św. Jana Pawła II</t>
  </si>
  <si>
    <t>Centrum Badania Historii "Solidarności" i Oporu Społecznego w PRL</t>
  </si>
  <si>
    <t>Rozbudowa kampusu UTP w Bydgoszczy w Fordonie (partycypacja do 30% wysokości dotacji ministerialnej)</t>
  </si>
  <si>
    <r>
      <t>Działalność na rzecz organizacji pozarządowych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</si>
  <si>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ERASMUS+Podróż ku niezależności (A journey to independence)</t>
  </si>
  <si>
    <t>Przedszkolne obserwatoria astronomiczne ASTRO-BAZA - pomoc finansowa</t>
  </si>
  <si>
    <t>854</t>
  </si>
  <si>
    <t>85495</t>
  </si>
  <si>
    <t>Modernizacja bazy harcerskiej ZHP</t>
  </si>
  <si>
    <t>Zbrodnia Pomorska - edukacja historyczna</t>
  </si>
  <si>
    <t>Remont siedziby Chorągwi ZHP w Bydgoszczy wraz z zakupem wyposażenia</t>
  </si>
  <si>
    <t>85115</t>
  </si>
  <si>
    <r>
      <t>Sanatorium Uzdrowiskowe w Inowrocławiu - Przebudowa i modernizacja infrastruktury z dostosowaniem pomieszczeń do wymogów sanitarnych związanych z COVID-19 w segmencie A - lewe skrzydło segmentu</t>
    </r>
    <r>
      <rPr>
        <i/>
        <sz val="10"/>
        <color indexed="8"/>
        <rFont val="Calibri"/>
        <family val="2"/>
        <charset val="238"/>
        <scheme val="minor"/>
      </rPr>
      <t xml:space="preserve">
Sanatorium Uzdrowiskowe "Przy Tężni" im. dr Józefa Krzymińskiego w Inowrocławiu</t>
    </r>
  </si>
  <si>
    <r>
      <t>Ochrona i promocja zdrowia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</si>
  <si>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Województwo Promujące Zdrowie</t>
  </si>
  <si>
    <t>85153</t>
  </si>
  <si>
    <r>
      <t>Przeciwdziałanie narkomanii w województwie kujawsko-pomorskim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</si>
  <si>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85154</t>
  </si>
  <si>
    <t>Przeciwdziałanie alkoholizmowi i innym uzależnieniom</t>
  </si>
  <si>
    <r>
      <t xml:space="preserve">Programy edukacyjno-profilaktyczne 
</t>
    </r>
    <r>
      <rPr>
        <i/>
        <sz val="10"/>
        <color indexed="8"/>
        <rFont val="Calibri"/>
        <family val="2"/>
        <charset val="238"/>
        <scheme val="minor"/>
      </rPr>
      <t>Wojewódzki Ośrodek Terapii Uzależnień i Współuzależnienia w Toruniu</t>
    </r>
  </si>
  <si>
    <r>
      <t>Aktywizacja środowisk wiejskich w zakresie rozwiązywania problemów alkoholowych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</si>
  <si>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Rozwiązywanie problemów alkoholowych w województwie kujawsko-pomorskim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</si>
  <si>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85205</t>
  </si>
  <si>
    <t xml:space="preserve">Wojewódzki Program przeciwdziałania przemocy w rodzinie dla województwa kujawsko-pomorskiego do roku 2026 </t>
  </si>
  <si>
    <r>
      <t>Przeciwdziałanie przemocy w rodzinie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</si>
  <si>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85231</t>
  </si>
  <si>
    <t>Pomoc obywatelom Ukrainy</t>
  </si>
  <si>
    <t>85311</t>
  </si>
  <si>
    <t xml:space="preserve">Dofinansowanie kosztów działalności Zakładów Aktywności Zawodowej </t>
  </si>
  <si>
    <r>
      <t>Budowanie niezależności i włączenia społecznego osób z niepełnosprawnościami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</si>
  <si>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85415</t>
  </si>
  <si>
    <t xml:space="preserve">Stypendia dla uczniów </t>
  </si>
  <si>
    <t>85509</t>
  </si>
  <si>
    <r>
      <t>Wspieranie działań z zakresu opieki adopcyjno-wychowawczej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</si>
  <si>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aktywizacji i integracji społecznej seniorów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</si>
  <si>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Wsparcie działań z zakresu opieki nad osobami przewlekle chorymi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</si>
  <si>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rodzin w wypełnianiu funkcji rodzicielskich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</si>
  <si>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zajęć rozwojowych dla dzieci i młodzieży zagrożonych wykluczeniem społecznym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</si>
  <si>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prac wychowawczych z dziećmi i młodzieżą, realizowanych przez organizacje młodzieżowe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</si>
  <si>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92105</t>
  </si>
  <si>
    <r>
      <t xml:space="preserve">Bydgoski Festiwal Operowy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</si>
  <si>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r>
      <t xml:space="preserve">Bydgoski Festiwal Muzyczny
</t>
    </r>
    <r>
      <rPr>
        <i/>
        <sz val="10"/>
        <color indexed="8"/>
        <rFont val="Calibri"/>
        <family val="2"/>
        <charset val="238"/>
        <scheme val="minor"/>
      </rPr>
      <t>Filharmonia Pomorska w Bydgoszczy</t>
    </r>
  </si>
  <si>
    <r>
      <t xml:space="preserve">Festiwal Książki Obrazkowej dla dzieci "LiterObrazki"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</si>
  <si>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r>
      <rPr>
        <sz val="10"/>
        <color indexed="8"/>
        <rFont val="Calibri"/>
        <family val="2"/>
        <charset val="238"/>
        <scheme val="minor"/>
      </rPr>
      <t>Modernizacja kurtyny przeciwpożarowej w Operze Nova w Bydgoszczy</t>
    </r>
    <r>
      <rPr>
        <i/>
        <sz val="10"/>
        <color indexed="8"/>
        <rFont val="Calibri"/>
        <family val="2"/>
        <charset val="238"/>
        <scheme val="minor"/>
      </rPr>
      <t xml:space="preserve">
Opera NOVA w Bydgoszczy</t>
    </r>
  </si>
  <si>
    <r>
      <rPr>
        <sz val="10"/>
        <color indexed="8"/>
        <rFont val="Calibri"/>
        <family val="2"/>
        <charset val="238"/>
        <scheme val="minor"/>
      </rPr>
      <t>Opera NOVA w Bydgoszczy - Zakupy inwestycyjne</t>
    </r>
    <r>
      <rPr>
        <i/>
        <sz val="10"/>
        <color indexed="8"/>
        <rFont val="Calibri"/>
        <family val="2"/>
        <charset val="238"/>
        <scheme val="minor"/>
      </rPr>
      <t xml:space="preserve">
Opera NOVA w Bydgoszczy</t>
    </r>
  </si>
  <si>
    <r>
      <t xml:space="preserve">Rozbudowa Opery Nova w Bydgoszczy o IV krąg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</si>
  <si>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r>
      <t xml:space="preserve">Edukacja kulturalna - Młody Teatr 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</si>
  <si>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 xml:space="preserve">Zakup systemów nagłośnieniowych i multimedialnych dla Teatru im. Wilama Horzycy w Toruniu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</si>
  <si>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>Przebudowa i remont konserwatorski budynku Pałacu Dąmbskich w Toruniu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</si>
  <si>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Nadbudowa i rozbudowa dawnego budynku kinoteatru Grunwald usytuowanego przy ul. Warszawskiej 11 w Toruniu z przeznaczeniem na teatr - Utworzenie "DUŻEJ SCENY" Kujawsko-Pomorskiego Impresaryjnego Teatru Muzycznego w Toruniu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</si>
  <si>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 xml:space="preserve">Wykonanie robót budowlanych polegających na remoncie, przebudowie i modernizacji istniejącego Zespołu Pałacowo-Parkowego w miejscowości Wieniec koło Włocławka wraz z infrastrukturą zewnętrzną i zagospodarowaniem terenu Parku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</si>
  <si>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Rozbudowa Kujawskiego Centrum Muzyki w miejscowości Wieniec koło Włocławka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</si>
  <si>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Rozszerzenie funkcjonalności teatralno-koncertowej poprzez rozbudowę i doposażenie dawnego budynku kinoteatru Grunwald</t>
    </r>
    <r>
      <rPr>
        <b/>
        <i/>
        <sz val="10"/>
        <color indexed="8"/>
        <rFont val="Calibri"/>
        <family val="2"/>
        <charset val="238"/>
        <scheme val="minor"/>
      </rPr>
      <t xml:space="preserve"> (IW)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</si>
  <si>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 xml:space="preserve">Kujawsko-Pomorski Teatr Muzyczny w Toruniu - zakupy inwestycyjne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</si>
  <si>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 xml:space="preserve">Rozbudowa i remont Filharmonii Pomorskiej w Bydgoszczy - przygotowanie dokumentacji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Filharmonia Pomorska w Bydgoszczy</t>
    </r>
  </si>
  <si>
    <r>
      <t xml:space="preserve">Wykonanie instalacji sygnalizacji pożaru dla dwóch budynków Pałacu Lubostroń w Lubostroniu
</t>
    </r>
    <r>
      <rPr>
        <i/>
        <sz val="10"/>
        <color indexed="8"/>
        <rFont val="Calibri"/>
        <family val="2"/>
        <charset val="238"/>
        <scheme val="minor"/>
      </rPr>
      <t>Pałac Lubostroń w Lubostroniu</t>
    </r>
  </si>
  <si>
    <r>
      <t xml:space="preserve">Adaptacja pomieszczeń piwnicznych w budynku Kujawsko-Pomorskiego Centrum Kultury w Bydgoszczy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Kujawsko-Pomorskie Centrum Kultury w Bydgoszczy</t>
    </r>
  </si>
  <si>
    <r>
      <t xml:space="preserve">Konkurs Poetycki im. Kazimierza Hoffmana "KOS"
</t>
    </r>
    <r>
      <rPr>
        <i/>
        <sz val="10"/>
        <color indexed="8"/>
        <rFont val="Calibri"/>
        <family val="2"/>
        <charset val="238"/>
        <scheme val="minor"/>
      </rPr>
      <t>Kujawsko-Pomorskie Centrum Kultury w Bydgoszczy</t>
    </r>
  </si>
  <si>
    <r>
      <t xml:space="preserve">Ośrodek Chopinowski w Szafarni - Zakup wyposażenia
</t>
    </r>
    <r>
      <rPr>
        <i/>
        <sz val="10"/>
        <color indexed="8"/>
        <rFont val="Calibri"/>
        <family val="2"/>
        <charset val="238"/>
        <scheme val="minor"/>
      </rPr>
      <t>Ośrodek Chopinowski w Szafarni</t>
    </r>
  </si>
  <si>
    <r>
      <t xml:space="preserve">Badanie polskich strat wojennych - "Badania strat wojennych kolekcji prywatnej - pałac w Nawrze"
</t>
    </r>
    <r>
      <rPr>
        <i/>
        <sz val="10"/>
        <color indexed="8"/>
        <rFont val="Calibri"/>
        <family val="2"/>
        <charset val="238"/>
        <scheme val="minor"/>
      </rPr>
      <t>Kujawsko-Pomorskie Centrum Dziedzictwa w Toruniu</t>
    </r>
  </si>
  <si>
    <r>
      <t xml:space="preserve">Międzynarodowy Konkurs Twórczości Plastycznej Dzieci i Młodzieży - "Zawsze zielono, zawsze niebiesko"
</t>
    </r>
    <r>
      <rPr>
        <i/>
        <sz val="10"/>
        <color indexed="8"/>
        <rFont val="Calibri"/>
        <family val="2"/>
        <charset val="238"/>
        <scheme val="minor"/>
      </rPr>
      <t>Galeria i Ośrodek Plastycznej Twórczości Dziecka w Toruniu</t>
    </r>
  </si>
  <si>
    <r>
      <t xml:space="preserve">Edukacja kulturalna - "Do koloru"
</t>
    </r>
    <r>
      <rPr>
        <i/>
        <sz val="10"/>
        <color indexed="8"/>
        <rFont val="Calibri"/>
        <family val="2"/>
        <charset val="238"/>
        <scheme val="minor"/>
      </rPr>
      <t>Galeria i Ośrodek Plastycznej Twórczości Dziecka w Toruniu</t>
    </r>
  </si>
  <si>
    <r>
      <t xml:space="preserve">Wydanie tomów 20-22 punktowanego czasopisma naukowego "Folia Toruniensia"
</t>
    </r>
    <r>
      <rPr>
        <i/>
        <sz val="10"/>
        <color indexed="8"/>
        <rFont val="Calibri"/>
        <family val="2"/>
        <charset val="238"/>
        <scheme val="minor"/>
      </rPr>
      <t>Wojewódzka Biblioteka Publiczna - Książnica Kopernikańska w Toruniu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</si>
  <si>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Partnerstwo dla książki - Literackie przygody młodych - gry planszowe w służbie książce
</t>
    </r>
    <r>
      <rPr>
        <i/>
        <sz val="10"/>
        <color indexed="8"/>
        <rFont val="Calibri"/>
        <family val="2"/>
        <charset val="238"/>
        <scheme val="minor"/>
      </rPr>
      <t>Wojewódzka Biblioteka Publiczna - Książnica Kopernikańska w Toruniu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</si>
  <si>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Dyskusyjne Kluby Książki w podregionie toruńsko-włocławskim
</t>
    </r>
    <r>
      <rPr>
        <i/>
        <sz val="10"/>
        <color indexed="8"/>
        <rFont val="Calibri"/>
        <family val="2"/>
        <charset val="238"/>
        <scheme val="minor"/>
      </rPr>
      <t>Wojewódzka Biblioteka Publiczna - Książnica Kopernikańska w Toruniu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</si>
  <si>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Kultura cyfrowa - "Ludow@ prasa cyfrowa"
</t>
    </r>
    <r>
      <rPr>
        <i/>
        <sz val="10"/>
        <color indexed="8"/>
        <rFont val="Calibri"/>
        <family val="2"/>
        <charset val="238"/>
        <scheme val="minor"/>
      </rPr>
      <t>Wojewódzka Biblioteka Publiczna - Książnica Kopernikańska w Toruniu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</si>
  <si>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Kwartalnik Artystyczny, Kujawy i Pomorze
</t>
    </r>
    <r>
      <rPr>
        <i/>
        <sz val="10"/>
        <color indexed="8"/>
        <rFont val="Calibri"/>
        <family val="2"/>
        <charset val="238"/>
        <scheme val="minor"/>
      </rPr>
      <t>Wojewódzka Biblioteka Publiczna - Książnica Kopernikańska w Toruniu</t>
    </r>
  </si>
  <si>
    <r>
      <t xml:space="preserve">Aktualizacja dokumentacji projektowej dla zadania pn. "Rozbudowa i dostosowanie budynku Wojewódzkiej Biblioteki Publicznej - Książnicy Kopernikańskiej w Toruniu do nowych funkcji użytkowych"
</t>
    </r>
    <r>
      <rPr>
        <i/>
        <sz val="10"/>
        <color indexed="8"/>
        <rFont val="Calibri"/>
        <family val="2"/>
        <charset val="238"/>
        <scheme val="minor"/>
      </rPr>
      <t>Wojewódzka Biblioteka Publiczna - Książnica Kopernikańska w Toruniu</t>
    </r>
  </si>
  <si>
    <r>
      <t xml:space="preserve">Zakup wyposażenia - Wojewódzka i Miejska Biblioteka Publiczna im. dr W. Bełzy w Bydgoszczy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</si>
  <si>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r>
      <t xml:space="preserve">Wojewódzka i Miejska Biblioteka Publiczna w Bydgoszczy - Zakup sprzętu komputerowego i oprogramowania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</si>
  <si>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r>
      <t xml:space="preserve">Kącik Malucha - miejsce spotkań i zabaw w bibliotece (Program BBO)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</si>
  <si>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r>
      <t xml:space="preserve">Wykonanie systemu oddymiania klatki schodowej w budynku Wojewódzkiej i Miejskiej Biblioteki Publicznej w Bydgoszczy przy ul. Stary Rynek 22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</si>
  <si>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r>
      <t xml:space="preserve">Dyskusyjne Kluby Książki podregionu bydgoskiego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</si>
  <si>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r>
      <t xml:space="preserve">Partnerstwo dla książki - Roz(g)rywka literacka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</si>
  <si>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t>Dofinansowanie działalności bieżącej Muzeum Ziemi Pałuckiej w Żninie - wsparcie finansowe</t>
  </si>
  <si>
    <r>
      <t xml:space="preserve">Modernizacja instalacji elektrycznych w oddziałach Muzeum Ziemi Kujawskiej i Dobrzyńskiej we Włocławku
</t>
    </r>
    <r>
      <rPr>
        <i/>
        <sz val="10"/>
        <color indexed="8"/>
        <rFont val="Calibri"/>
        <family val="2"/>
        <charset val="238"/>
        <scheme val="minor"/>
      </rPr>
      <t>Muzeum Ziemi Kujawskiej i Dobrzyńskiej we Włocławku</t>
    </r>
  </si>
  <si>
    <r>
      <t xml:space="preserve">Kultura ludowa i tradycyjna - Świat duchowej wyobraźni. Dewocyjne obrazy pochodzenia fabrycznego w zbiorach etnograficznych Muzeum we Włocławku
</t>
    </r>
    <r>
      <rPr>
        <i/>
        <sz val="10"/>
        <color indexed="8"/>
        <rFont val="Calibri"/>
        <family val="2"/>
        <charset val="238"/>
        <scheme val="minor"/>
      </rPr>
      <t>Muzeum Ziemi Kujawskiej i Dobrzyńskiej we Włocławku</t>
    </r>
  </si>
  <si>
    <r>
      <t>Muzeum Etnograficzne w Toruniu - Zakupy inwestycyjne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Muzeum Etnograficzne w Toruniu</t>
    </r>
  </si>
  <si>
    <r>
      <t>Wspieranie działań muzealnych - Prace konserwatorskie w obiektach architektonicznych - muzealiach w Muzeum Etnograficznym w Toruniu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Muzeum Etnograficzne w Toruniu</t>
    </r>
  </si>
  <si>
    <r>
      <t>Kultura ludowa i tradycyjna - Wydanie książek Wandy Modzelewskiej i Klemensa Krajewskiego w serii wydawniczej "Etnografia Ocalona"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Muzeum Etnograficzne w Toruniu</t>
    </r>
  </si>
  <si>
    <t>Ochrona i zachowanie materialnego dziedzictwa kulturowego regionu</t>
  </si>
  <si>
    <r>
      <t>Zadania w zakresie kultury, sztuki, ochrony dóbr kultury i dziedzictwa narodowego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</si>
  <si>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Upowszechnianie kultury</t>
  </si>
  <si>
    <r>
      <t xml:space="preserve">"Park kulturowy Wietrzychowice" w Wietrzychowicach i Gaju - wsparcie działań gminy Izbica Kujawska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</si>
  <si>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r>
      <t xml:space="preserve">Teatr im. W. Horzycy w Toruniu - Międzynarodowy Festiwal Teatralny "KONTAKT"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</si>
  <si>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 xml:space="preserve">Międzynarodowy Konkurs Pianistyczny im. Fryderyka Chopina dla Dzieci i Młodzieży w Szafarni 
</t>
    </r>
    <r>
      <rPr>
        <i/>
        <sz val="10"/>
        <color indexed="8"/>
        <rFont val="Calibri"/>
        <family val="2"/>
        <charset val="238"/>
        <scheme val="minor"/>
      </rPr>
      <t>Ośrodek Chopinowski w Szafarni</t>
    </r>
  </si>
  <si>
    <t>926</t>
  </si>
  <si>
    <t>92605</t>
  </si>
  <si>
    <r>
      <t>Zadania w zakresie upowszechniania kultury fizycznej i sportu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</si>
  <si>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Programy Sportu Powszechnego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</si>
  <si>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Szkolenie dzieci i młodzieży w klubach sportowych</t>
  </si>
  <si>
    <t>Stypendia sportowe</t>
  </si>
  <si>
    <r>
      <t xml:space="preserve">Mała architektura i budowa infrastruktury sportowej przy obiektach edukacyjnych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</si>
  <si>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t>Objaśnienia:</t>
  </si>
  <si>
    <t>IW - Inwestycje wieloletnie</t>
  </si>
  <si>
    <t xml:space="preserve">a </t>
  </si>
  <si>
    <t xml:space="preserve"> -</t>
  </si>
  <si>
    <t>plan przed zmianą</t>
  </si>
  <si>
    <t>zmiana</t>
  </si>
  <si>
    <t>plan po zmianie</t>
  </si>
  <si>
    <t>Załącznik nr 3 do uchwały Nr     /       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</si>
</sst>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3" fillId="0" borderId="0"/>
    <xf numFmtId="0" fontId="1" fillId="0" borderId="0"/>
  </cellStyleXfs>
  <cellXfs count="419"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/>
    <xf numFmtId="3" fontId="11" fillId="0" borderId="0" xfId="0" applyNumberFormat="1" applyFont="1"/>
    <xf numFmtId="3" fontId="11" fillId="0" borderId="0" xfId="0" applyNumberFormat="1" applyFont="1" applyFill="1"/>
    <xf numFmtId="3" fontId="10" fillId="0" borderId="0" xfId="0" applyNumberFormat="1" applyFont="1" applyFill="1"/>
    <xf numFmtId="3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3" fontId="12" fillId="0" borderId="2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3" xfId="0" applyFont="1" applyBorder="1" applyAlignment="1">
      <alignment horizontal="center"/>
    </xf>
    <xf numFmtId="3" fontId="17" fillId="3" borderId="3" xfId="0" applyNumberFormat="1" applyFont="1" applyFill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3" fontId="10" fillId="3" borderId="3" xfId="0" applyNumberFormat="1" applyFont="1" applyFill="1" applyBorder="1" applyAlignment="1">
      <alignment vertical="top"/>
    </xf>
    <xf numFmtId="3" fontId="10" fillId="0" borderId="3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" fontId="10" fillId="0" borderId="3" xfId="0" applyNumberFormat="1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top" wrapText="1"/>
    </xf>
    <xf numFmtId="4" fontId="10" fillId="0" borderId="0" xfId="0" applyNumberFormat="1" applyFont="1" applyAlignment="1">
      <alignment vertical="top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0" xfId="0" applyNumberFormat="1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" fontId="10" fillId="0" borderId="0" xfId="0" applyNumberFormat="1" applyFont="1" applyFill="1" applyAlignment="1">
      <alignment vertical="top"/>
    </xf>
    <xf numFmtId="4" fontId="16" fillId="0" borderId="0" xfId="0" applyNumberFormat="1" applyFont="1" applyFill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top" wrapText="1"/>
    </xf>
    <xf numFmtId="4" fontId="16" fillId="0" borderId="0" xfId="0" applyNumberFormat="1" applyFont="1" applyFill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/>
    </xf>
    <xf numFmtId="4" fontId="10" fillId="0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1" fontId="10" fillId="0" borderId="3" xfId="0" applyNumberFormat="1" applyFont="1" applyFill="1" applyBorder="1" applyAlignment="1">
      <alignment horizontal="center" vertical="top"/>
    </xf>
    <xf numFmtId="4" fontId="18" fillId="2" borderId="3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0" fontId="18" fillId="0" borderId="0" xfId="0" applyFont="1"/>
    <xf numFmtId="49" fontId="8" fillId="0" borderId="0" xfId="0" applyNumberFormat="1" applyFont="1" applyFill="1" applyAlignment="1" applyProtection="1">
      <alignment horizontal="lef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3" fontId="10" fillId="0" borderId="0" xfId="0" applyNumberFormat="1" applyFont="1" applyFill="1" applyAlignment="1">
      <alignment vertical="top"/>
    </xf>
    <xf numFmtId="0" fontId="11" fillId="0" borderId="0" xfId="0" applyFont="1" applyAlignment="1">
      <alignment horizontal="justify" wrapText="1"/>
    </xf>
    <xf numFmtId="4" fontId="14" fillId="0" borderId="4" xfId="0" applyNumberFormat="1" applyFont="1" applyBorder="1" applyAlignment="1">
      <alignment horizontal="right" vertical="top" wrapText="1"/>
    </xf>
    <xf numFmtId="4" fontId="14" fillId="0" borderId="3" xfId="0" applyNumberFormat="1" applyFont="1" applyBorder="1" applyAlignment="1">
      <alignment horizontal="right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3" fontId="12" fillId="0" borderId="6" xfId="0" applyNumberFormat="1" applyFont="1" applyBorder="1" applyAlignment="1">
      <alignment horizontal="center" vertical="top" wrapText="1"/>
    </xf>
    <xf numFmtId="3" fontId="12" fillId="0" borderId="7" xfId="0" applyNumberFormat="1" applyFont="1" applyBorder="1" applyAlignment="1">
      <alignment horizontal="center" vertical="top" wrapText="1"/>
    </xf>
    <xf numFmtId="3" fontId="16" fillId="0" borderId="3" xfId="0" applyNumberFormat="1" applyFont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right" vertical="center"/>
    </xf>
    <xf numFmtId="4" fontId="18" fillId="2" borderId="3" xfId="0" applyNumberFormat="1" applyFont="1" applyFill="1" applyBorder="1" applyAlignment="1">
      <alignment horizontal="right" vertical="center"/>
    </xf>
    <xf numFmtId="4" fontId="10" fillId="3" borderId="3" xfId="0" applyNumberFormat="1" applyFont="1" applyFill="1" applyBorder="1" applyAlignment="1">
      <alignment vertical="top"/>
    </xf>
    <xf numFmtId="4" fontId="10" fillId="0" borderId="3" xfId="0" applyNumberFormat="1" applyFont="1" applyFill="1" applyBorder="1" applyAlignment="1">
      <alignment vertical="top"/>
    </xf>
    <xf numFmtId="4" fontId="19" fillId="3" borderId="3" xfId="0" applyNumberFormat="1" applyFont="1" applyFill="1" applyBorder="1" applyAlignment="1">
      <alignment vertical="center"/>
    </xf>
    <xf numFmtId="4" fontId="19" fillId="0" borderId="3" xfId="0" applyNumberFormat="1" applyFont="1" applyFill="1" applyBorder="1" applyAlignment="1">
      <alignment vertical="center"/>
    </xf>
    <xf numFmtId="4" fontId="19" fillId="3" borderId="3" xfId="0" applyNumberFormat="1" applyFont="1" applyFill="1" applyBorder="1" applyAlignment="1">
      <alignment horizontal="right" vertical="center"/>
    </xf>
    <xf numFmtId="4" fontId="19" fillId="0" borderId="3" xfId="0" applyNumberFormat="1" applyFont="1" applyFill="1" applyBorder="1" applyAlignment="1">
      <alignment horizontal="right" vertical="center"/>
    </xf>
    <xf numFmtId="4" fontId="10" fillId="3" borderId="3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vertical="center"/>
    </xf>
    <xf numFmtId="4" fontId="19" fillId="3" borderId="3" xfId="0" applyNumberFormat="1" applyFont="1" applyFill="1" applyBorder="1" applyAlignment="1">
      <alignment vertical="top"/>
    </xf>
    <xf numFmtId="4" fontId="19" fillId="0" borderId="3" xfId="0" applyNumberFormat="1" applyFont="1" applyFill="1" applyBorder="1" applyAlignment="1">
      <alignment vertical="top"/>
    </xf>
    <xf numFmtId="4" fontId="18" fillId="3" borderId="3" xfId="0" applyNumberFormat="1" applyFont="1" applyFill="1" applyBorder="1" applyAlignment="1">
      <alignment vertical="top"/>
    </xf>
    <xf numFmtId="4" fontId="18" fillId="2" borderId="3" xfId="0" applyNumberFormat="1" applyFont="1" applyFill="1" applyBorder="1" applyAlignment="1">
      <alignment vertical="top"/>
    </xf>
    <xf numFmtId="4" fontId="9" fillId="0" borderId="8" xfId="5" applyNumberFormat="1" applyFont="1" applyBorder="1" applyAlignment="1">
      <alignment vertical="top" wrapText="1"/>
    </xf>
    <xf numFmtId="4" fontId="9" fillId="0" borderId="7" xfId="5" applyNumberFormat="1" applyFont="1" applyBorder="1" applyAlignment="1">
      <alignment vertical="top" wrapText="1"/>
    </xf>
    <xf numFmtId="0" fontId="9" fillId="0" borderId="8" xfId="5" applyFont="1" applyBorder="1" applyAlignment="1">
      <alignment vertical="top" wrapText="1"/>
    </xf>
    <xf numFmtId="0" fontId="9" fillId="0" borderId="7" xfId="5" applyFont="1" applyBorder="1" applyAlignment="1">
      <alignment vertical="top" wrapText="1"/>
    </xf>
    <xf numFmtId="0" fontId="9" fillId="0" borderId="8" xfId="5" applyFont="1" applyBorder="1" applyAlignment="1">
      <alignment horizontal="center" vertical="top" wrapText="1"/>
    </xf>
    <xf numFmtId="0" fontId="9" fillId="0" borderId="7" xfId="5" applyFont="1" applyBorder="1" applyAlignment="1">
      <alignment horizontal="center" vertical="top" wrapText="1"/>
    </xf>
    <xf numFmtId="0" fontId="9" fillId="0" borderId="0" xfId="5" applyFont="1" applyBorder="1" applyAlignment="1">
      <alignment horizontal="center" vertical="top" wrapText="1"/>
    </xf>
    <xf numFmtId="4" fontId="9" fillId="0" borderId="0" xfId="5" applyNumberFormat="1" applyFont="1" applyBorder="1" applyAlignment="1">
      <alignment vertical="top" wrapText="1"/>
    </xf>
    <xf numFmtId="0" fontId="9" fillId="0" borderId="2" xfId="5" applyFont="1" applyBorder="1" applyAlignment="1">
      <alignment horizontal="center" vertical="top" wrapText="1"/>
    </xf>
    <xf numFmtId="4" fontId="9" fillId="0" borderId="2" xfId="5" applyNumberFormat="1" applyFont="1" applyBorder="1" applyAlignment="1">
      <alignment vertical="top" wrapText="1"/>
    </xf>
    <xf numFmtId="0" fontId="20" fillId="0" borderId="8" xfId="5" applyFont="1" applyBorder="1" applyAlignment="1">
      <alignment horizontal="center" vertical="top" wrapText="1"/>
    </xf>
    <xf numFmtId="0" fontId="20" fillId="0" borderId="0" xfId="5" applyFont="1" applyBorder="1" applyAlignment="1">
      <alignment horizontal="center" vertical="top" wrapText="1"/>
    </xf>
    <xf numFmtId="0" fontId="20" fillId="0" borderId="8" xfId="5" applyFont="1" applyBorder="1" applyAlignment="1">
      <alignment vertical="top" wrapText="1"/>
    </xf>
    <xf numFmtId="4" fontId="20" fillId="0" borderId="0" xfId="5" applyNumberFormat="1" applyFont="1" applyBorder="1" applyAlignment="1">
      <alignment vertical="top" wrapText="1"/>
    </xf>
    <xf numFmtId="4" fontId="20" fillId="0" borderId="8" xfId="5" applyNumberFormat="1" applyFont="1" applyBorder="1" applyAlignment="1">
      <alignment vertical="top" wrapText="1"/>
    </xf>
    <xf numFmtId="0" fontId="21" fillId="0" borderId="0" xfId="0" applyFont="1"/>
    <xf numFmtId="0" fontId="20" fillId="0" borderId="3" xfId="5" applyFont="1" applyBorder="1" applyAlignment="1">
      <alignment horizontal="center" vertical="top" wrapText="1"/>
    </xf>
    <xf numFmtId="0" fontId="20" fillId="0" borderId="4" xfId="5" applyFont="1" applyBorder="1" applyAlignment="1">
      <alignment horizontal="center" vertical="top" wrapText="1"/>
    </xf>
    <xf numFmtId="0" fontId="20" fillId="0" borderId="3" xfId="5" applyFont="1" applyBorder="1" applyAlignment="1">
      <alignment vertical="top" wrapText="1"/>
    </xf>
    <xf numFmtId="4" fontId="20" fillId="0" borderId="4" xfId="5" applyNumberFormat="1" applyFont="1" applyBorder="1" applyAlignment="1">
      <alignment vertical="top" wrapText="1"/>
    </xf>
    <xf numFmtId="4" fontId="20" fillId="0" borderId="3" xfId="5" applyNumberFormat="1" applyFont="1" applyBorder="1" applyAlignment="1">
      <alignment vertical="top" wrapText="1"/>
    </xf>
    <xf numFmtId="0" fontId="11" fillId="0" borderId="0" xfId="17" applyFont="1" applyFill="1" applyAlignment="1">
      <alignment vertical="center"/>
    </xf>
    <xf numFmtId="3" fontId="11" fillId="0" borderId="0" xfId="17" applyNumberFormat="1" applyFont="1" applyFill="1" applyAlignment="1">
      <alignment horizontal="center" vertical="center" wrapText="1"/>
    </xf>
    <xf numFmtId="3" fontId="11" fillId="0" borderId="0" xfId="17" applyNumberFormat="1" applyFont="1" applyFill="1" applyAlignment="1">
      <alignment horizontal="center" vertical="center"/>
    </xf>
    <xf numFmtId="3" fontId="11" fillId="0" borderId="0" xfId="17" applyNumberFormat="1" applyFont="1" applyFill="1" applyAlignment="1">
      <alignment horizontal="left" vertical="center"/>
    </xf>
    <xf numFmtId="3" fontId="22" fillId="0" borderId="0" xfId="17" applyNumberFormat="1" applyFont="1" applyFill="1" applyAlignment="1">
      <alignment horizontal="left" vertical="center"/>
    </xf>
    <xf numFmtId="3" fontId="11" fillId="0" borderId="0" xfId="17" applyNumberFormat="1" applyFont="1" applyFill="1" applyAlignment="1">
      <alignment horizontal="left" vertical="center" wrapText="1"/>
    </xf>
    <xf numFmtId="0" fontId="11" fillId="0" borderId="0" xfId="17" applyFont="1" applyFill="1" applyAlignment="1">
      <alignment vertical="center" wrapText="1"/>
    </xf>
    <xf numFmtId="0" fontId="11" fillId="0" borderId="0" xfId="17" applyFont="1" applyFill="1" applyAlignment="1">
      <alignment horizontal="center" vertical="center"/>
    </xf>
    <xf numFmtId="0" fontId="11" fillId="0" borderId="0" xfId="17" applyFont="1" applyFill="1" applyAlignment="1">
      <alignment horizontal="center" vertical="center" wrapText="1"/>
    </xf>
    <xf numFmtId="0" fontId="22" fillId="0" borderId="0" xfId="17" applyFont="1" applyFill="1" applyAlignment="1">
      <alignment vertical="center" wrapText="1"/>
    </xf>
    <xf numFmtId="0" fontId="12" fillId="0" borderId="0" xfId="17" applyFont="1" applyFill="1" applyAlignment="1">
      <alignment vertical="center"/>
    </xf>
    <xf numFmtId="3" fontId="14" fillId="0" borderId="4" xfId="17" applyNumberFormat="1" applyFont="1" applyFill="1" applyBorder="1" applyAlignment="1">
      <alignment horizontal="center" vertical="top" wrapText="1"/>
    </xf>
    <xf numFmtId="3" fontId="14" fillId="0" borderId="5" xfId="17" applyNumberFormat="1" applyFont="1" applyFill="1" applyBorder="1" applyAlignment="1">
      <alignment horizontal="center" vertical="top" wrapText="1"/>
    </xf>
    <xf numFmtId="0" fontId="14" fillId="0" borderId="6" xfId="17" applyFont="1" applyFill="1" applyBorder="1" applyAlignment="1">
      <alignment horizontal="center" vertical="top" wrapText="1"/>
    </xf>
    <xf numFmtId="0" fontId="14" fillId="0" borderId="7" xfId="17" applyFont="1" applyFill="1" applyBorder="1" applyAlignment="1">
      <alignment horizontal="center" vertical="top" wrapText="1"/>
    </xf>
    <xf numFmtId="3" fontId="14" fillId="0" borderId="3" xfId="17" applyNumberFormat="1" applyFont="1" applyFill="1" applyBorder="1" applyAlignment="1">
      <alignment horizontal="center" vertical="top" wrapText="1"/>
    </xf>
    <xf numFmtId="0" fontId="25" fillId="0" borderId="3" xfId="17" applyFont="1" applyFill="1" applyBorder="1" applyAlignment="1">
      <alignment horizontal="center" vertical="center" wrapText="1"/>
    </xf>
    <xf numFmtId="0" fontId="26" fillId="0" borderId="3" xfId="17" applyFont="1" applyFill="1" applyBorder="1" applyAlignment="1">
      <alignment horizontal="center" vertical="center" wrapText="1"/>
    </xf>
    <xf numFmtId="3" fontId="25" fillId="0" borderId="3" xfId="17" applyNumberFormat="1" applyFont="1" applyFill="1" applyBorder="1" applyAlignment="1">
      <alignment horizontal="center" vertical="center" wrapText="1"/>
    </xf>
    <xf numFmtId="0" fontId="25" fillId="0" borderId="0" xfId="17" applyFont="1" applyFill="1" applyAlignment="1">
      <alignment horizontal="center" vertical="center"/>
    </xf>
    <xf numFmtId="0" fontId="27" fillId="0" borderId="12" xfId="17" applyFont="1" applyFill="1" applyBorder="1" applyAlignment="1">
      <alignment horizontal="left" vertical="center" wrapText="1"/>
    </xf>
    <xf numFmtId="0" fontId="27" fillId="0" borderId="1" xfId="17" applyFont="1" applyFill="1" applyBorder="1" applyAlignment="1">
      <alignment horizontal="left" vertical="center" wrapText="1"/>
    </xf>
    <xf numFmtId="0" fontId="27" fillId="0" borderId="1" xfId="17" applyFont="1" applyFill="1" applyBorder="1" applyAlignment="1">
      <alignment horizontal="center" vertical="center" wrapText="1"/>
    </xf>
    <xf numFmtId="0" fontId="28" fillId="0" borderId="1" xfId="17" applyFont="1" applyFill="1" applyBorder="1" applyAlignment="1">
      <alignment horizontal="center" vertical="center" wrapText="1"/>
    </xf>
    <xf numFmtId="3" fontId="29" fillId="0" borderId="1" xfId="17" applyNumberFormat="1" applyFont="1" applyFill="1" applyBorder="1" applyAlignment="1">
      <alignment horizontal="center" vertical="center" wrapText="1"/>
    </xf>
    <xf numFmtId="3" fontId="29" fillId="0" borderId="10" xfId="17" applyNumberFormat="1" applyFont="1" applyFill="1" applyBorder="1" applyAlignment="1">
      <alignment horizontal="center" vertical="center" wrapText="1"/>
    </xf>
    <xf numFmtId="0" fontId="29" fillId="0" borderId="0" xfId="17" applyFont="1" applyFill="1" applyAlignment="1">
      <alignment horizontal="center" vertical="center"/>
    </xf>
    <xf numFmtId="0" fontId="27" fillId="0" borderId="3" xfId="17" applyFont="1" applyFill="1" applyBorder="1" applyAlignment="1">
      <alignment horizontal="center" vertical="center" wrapText="1"/>
    </xf>
    <xf numFmtId="3" fontId="27" fillId="0" borderId="5" xfId="17" applyNumberFormat="1" applyFont="1" applyFill="1" applyBorder="1" applyAlignment="1">
      <alignment horizontal="right" vertical="center" wrapText="1"/>
    </xf>
    <xf numFmtId="3" fontId="27" fillId="0" borderId="3" xfId="17" applyNumberFormat="1" applyFont="1" applyFill="1" applyBorder="1" applyAlignment="1">
      <alignment horizontal="right" vertical="center" wrapText="1"/>
    </xf>
    <xf numFmtId="0" fontId="27" fillId="0" borderId="0" xfId="17" applyFont="1" applyFill="1" applyAlignment="1">
      <alignment horizontal="center" vertical="center"/>
    </xf>
    <xf numFmtId="0" fontId="29" fillId="0" borderId="13" xfId="17" applyFont="1" applyFill="1" applyBorder="1" applyAlignment="1">
      <alignment horizontal="center"/>
    </xf>
    <xf numFmtId="0" fontId="29" fillId="0" borderId="0" xfId="17" applyFont="1" applyFill="1" applyBorder="1" applyAlignment="1">
      <alignment horizontal="center"/>
    </xf>
    <xf numFmtId="0" fontId="29" fillId="0" borderId="0" xfId="17" applyFont="1" applyFill="1" applyBorder="1" applyAlignment="1">
      <alignment horizontal="center" wrapText="1"/>
    </xf>
    <xf numFmtId="0" fontId="29" fillId="0" borderId="0" xfId="17" applyFont="1" applyFill="1" applyBorder="1" applyAlignment="1">
      <alignment horizontal="left" wrapText="1"/>
    </xf>
    <xf numFmtId="0" fontId="30" fillId="0" borderId="0" xfId="17" applyFont="1" applyFill="1" applyBorder="1" applyAlignment="1">
      <alignment horizontal="center" wrapText="1"/>
    </xf>
    <xf numFmtId="0" fontId="28" fillId="0" borderId="0" xfId="17" applyFont="1" applyFill="1" applyBorder="1" applyAlignment="1">
      <alignment horizontal="center" wrapText="1"/>
    </xf>
    <xf numFmtId="3" fontId="29" fillId="0" borderId="0" xfId="17" applyNumberFormat="1" applyFont="1" applyFill="1" applyBorder="1" applyAlignment="1">
      <alignment horizontal="center" wrapText="1"/>
    </xf>
    <xf numFmtId="3" fontId="29" fillId="0" borderId="14" xfId="17" applyNumberFormat="1" applyFont="1" applyFill="1" applyBorder="1" applyAlignment="1">
      <alignment horizontal="center" wrapText="1"/>
    </xf>
    <xf numFmtId="0" fontId="29" fillId="0" borderId="0" xfId="17" applyFont="1" applyFill="1" applyAlignment="1">
      <alignment horizontal="center"/>
    </xf>
    <xf numFmtId="0" fontId="27" fillId="0" borderId="10" xfId="17" applyFont="1" applyFill="1" applyBorder="1" applyAlignment="1">
      <alignment horizontal="center" vertical="center"/>
    </xf>
    <xf numFmtId="3" fontId="27" fillId="0" borderId="3" xfId="17" applyNumberFormat="1" applyFont="1" applyFill="1" applyBorder="1" applyAlignment="1">
      <alignment horizontal="right" vertical="center"/>
    </xf>
    <xf numFmtId="0" fontId="27" fillId="0" borderId="3" xfId="17" applyFont="1" applyFill="1" applyBorder="1" applyAlignment="1">
      <alignment horizontal="right" vertical="center"/>
    </xf>
    <xf numFmtId="0" fontId="27" fillId="0" borderId="0" xfId="17" applyFont="1" applyFill="1" applyAlignment="1">
      <alignment vertical="center"/>
    </xf>
    <xf numFmtId="0" fontId="27" fillId="0" borderId="3" xfId="17" applyFont="1" applyFill="1" applyBorder="1" applyAlignment="1">
      <alignment horizontal="center" vertical="center"/>
    </xf>
    <xf numFmtId="0" fontId="27" fillId="0" borderId="11" xfId="17" applyFont="1" applyFill="1" applyBorder="1" applyAlignment="1">
      <alignment horizontal="center" vertical="center"/>
    </xf>
    <xf numFmtId="0" fontId="29" fillId="0" borderId="15" xfId="17" applyFont="1" applyFill="1" applyBorder="1" applyAlignment="1">
      <alignment horizontal="center"/>
    </xf>
    <xf numFmtId="0" fontId="29" fillId="0" borderId="2" xfId="17" applyFont="1" applyFill="1" applyBorder="1" applyAlignment="1">
      <alignment horizontal="center"/>
    </xf>
    <xf numFmtId="0" fontId="29" fillId="0" borderId="2" xfId="17" applyFont="1" applyFill="1" applyBorder="1" applyAlignment="1">
      <alignment horizontal="center" wrapText="1"/>
    </xf>
    <xf numFmtId="0" fontId="30" fillId="0" borderId="2" xfId="17" applyFont="1" applyFill="1" applyBorder="1" applyAlignment="1">
      <alignment horizontal="center" wrapText="1"/>
    </xf>
    <xf numFmtId="0" fontId="28" fillId="0" borderId="2" xfId="17" applyFont="1" applyFill="1" applyBorder="1" applyAlignment="1">
      <alignment horizontal="center" wrapText="1"/>
    </xf>
    <xf numFmtId="3" fontId="29" fillId="0" borderId="2" xfId="17" applyNumberFormat="1" applyFont="1" applyFill="1" applyBorder="1" applyAlignment="1">
      <alignment horizontal="center" wrapText="1"/>
    </xf>
    <xf numFmtId="3" fontId="29" fillId="0" borderId="11" xfId="17" applyNumberFormat="1" applyFont="1" applyFill="1" applyBorder="1" applyAlignment="1">
      <alignment horizontal="center" wrapText="1"/>
    </xf>
    <xf numFmtId="0" fontId="10" fillId="0" borderId="3" xfId="17" applyFont="1" applyFill="1" applyBorder="1" applyAlignment="1">
      <alignment horizontal="center" vertical="center" wrapText="1"/>
    </xf>
    <xf numFmtId="3" fontId="10" fillId="0" borderId="3" xfId="17" applyNumberFormat="1" applyFont="1" applyFill="1" applyBorder="1" applyAlignment="1">
      <alignment vertical="center" wrapText="1"/>
    </xf>
    <xf numFmtId="0" fontId="14" fillId="0" borderId="0" xfId="17" applyFont="1" applyFill="1" applyAlignment="1">
      <alignment vertical="top"/>
    </xf>
    <xf numFmtId="0" fontId="29" fillId="0" borderId="12" xfId="17" applyFont="1" applyFill="1" applyBorder="1" applyAlignment="1">
      <alignment horizontal="center"/>
    </xf>
    <xf numFmtId="0" fontId="29" fillId="0" borderId="1" xfId="17" applyFont="1" applyFill="1" applyBorder="1" applyAlignment="1">
      <alignment horizontal="center"/>
    </xf>
    <xf numFmtId="0" fontId="29" fillId="0" borderId="1" xfId="17" applyFont="1" applyFill="1" applyBorder="1" applyAlignment="1">
      <alignment horizontal="center" wrapText="1"/>
    </xf>
    <xf numFmtId="0" fontId="29" fillId="0" borderId="1" xfId="17" applyFont="1" applyFill="1" applyBorder="1" applyAlignment="1">
      <alignment horizontal="left" wrapText="1"/>
    </xf>
    <xf numFmtId="0" fontId="30" fillId="0" borderId="1" xfId="17" applyFont="1" applyFill="1" applyBorder="1" applyAlignment="1">
      <alignment horizontal="center" wrapText="1"/>
    </xf>
    <xf numFmtId="0" fontId="28" fillId="0" borderId="1" xfId="17" applyFont="1" applyFill="1" applyBorder="1" applyAlignment="1">
      <alignment horizontal="center" wrapText="1"/>
    </xf>
    <xf numFmtId="3" fontId="29" fillId="0" borderId="1" xfId="17" applyNumberFormat="1" applyFont="1" applyFill="1" applyBorder="1" applyAlignment="1">
      <alignment horizontal="center" wrapText="1"/>
    </xf>
    <xf numFmtId="3" fontId="29" fillId="0" borderId="10" xfId="17" applyNumberFormat="1" applyFont="1" applyFill="1" applyBorder="1" applyAlignment="1">
      <alignment horizontal="center" wrapText="1"/>
    </xf>
    <xf numFmtId="3" fontId="27" fillId="0" borderId="3" xfId="17" applyNumberFormat="1" applyFont="1" applyFill="1" applyBorder="1" applyAlignment="1">
      <alignment vertical="center"/>
    </xf>
    <xf numFmtId="49" fontId="16" fillId="0" borderId="10" xfId="17" applyNumberFormat="1" applyFont="1" applyFill="1" applyBorder="1" applyAlignment="1">
      <alignment horizontal="center" vertical="center"/>
    </xf>
    <xf numFmtId="3" fontId="31" fillId="0" borderId="3" xfId="17" applyNumberFormat="1" applyFont="1" applyFill="1" applyBorder="1" applyAlignment="1">
      <alignment vertical="center" wrapText="1"/>
    </xf>
    <xf numFmtId="0" fontId="32" fillId="0" borderId="0" xfId="17" applyFont="1" applyFill="1" applyAlignment="1">
      <alignment vertical="center"/>
    </xf>
    <xf numFmtId="49" fontId="16" fillId="0" borderId="3" xfId="17" applyNumberFormat="1" applyFont="1" applyFill="1" applyBorder="1" applyAlignment="1">
      <alignment horizontal="center" vertical="center"/>
    </xf>
    <xf numFmtId="49" fontId="16" fillId="0" borderId="11" xfId="17" applyNumberFormat="1" applyFont="1" applyFill="1" applyBorder="1" applyAlignment="1">
      <alignment horizontal="center" vertical="center"/>
    </xf>
    <xf numFmtId="49" fontId="16" fillId="0" borderId="9" xfId="17" applyNumberFormat="1" applyFont="1" applyFill="1" applyBorder="1" applyAlignment="1">
      <alignment horizontal="left" vertical="center"/>
    </xf>
    <xf numFmtId="49" fontId="16" fillId="0" borderId="4" xfId="17" applyNumberFormat="1" applyFont="1" applyFill="1" applyBorder="1" applyAlignment="1">
      <alignment horizontal="left" vertical="center"/>
    </xf>
    <xf numFmtId="49" fontId="16" fillId="0" borderId="4" xfId="17" applyNumberFormat="1" applyFont="1" applyFill="1" applyBorder="1" applyAlignment="1">
      <alignment horizontal="center" vertical="center"/>
    </xf>
    <xf numFmtId="0" fontId="33" fillId="0" borderId="4" xfId="17" applyFont="1" applyFill="1" applyBorder="1" applyAlignment="1">
      <alignment vertical="center" wrapText="1"/>
    </xf>
    <xf numFmtId="3" fontId="10" fillId="0" borderId="4" xfId="17" applyNumberFormat="1" applyFont="1" applyFill="1" applyBorder="1" applyAlignment="1">
      <alignment vertical="center" wrapText="1"/>
    </xf>
    <xf numFmtId="3" fontId="10" fillId="0" borderId="5" xfId="17" applyNumberFormat="1" applyFont="1" applyFill="1" applyBorder="1" applyAlignment="1">
      <alignment vertical="center" wrapText="1"/>
    </xf>
    <xf numFmtId="0" fontId="14" fillId="0" borderId="0" xfId="17" applyFont="1" applyFill="1" applyAlignment="1">
      <alignment vertical="center"/>
    </xf>
    <xf numFmtId="0" fontId="16" fillId="0" borderId="3" xfId="17" applyFont="1" applyFill="1" applyBorder="1" applyAlignment="1">
      <alignment horizontal="center" vertical="center" wrapText="1"/>
    </xf>
    <xf numFmtId="3" fontId="16" fillId="0" borderId="3" xfId="17" applyNumberFormat="1" applyFont="1" applyFill="1" applyBorder="1" applyAlignment="1">
      <alignment vertical="center" wrapText="1"/>
    </xf>
    <xf numFmtId="0" fontId="10" fillId="0" borderId="3" xfId="17" applyFont="1" applyFill="1" applyBorder="1" applyAlignment="1">
      <alignment horizontal="center" vertical="top" wrapText="1"/>
    </xf>
    <xf numFmtId="3" fontId="10" fillId="0" borderId="6" xfId="17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top" wrapText="1"/>
    </xf>
    <xf numFmtId="3" fontId="17" fillId="0" borderId="6" xfId="17" applyNumberFormat="1" applyFont="1" applyFill="1" applyBorder="1" applyAlignment="1">
      <alignment vertical="center" wrapText="1"/>
    </xf>
    <xf numFmtId="3" fontId="17" fillId="0" borderId="3" xfId="17" applyNumberFormat="1" applyFont="1" applyFill="1" applyBorder="1" applyAlignment="1">
      <alignment vertical="center" wrapText="1"/>
    </xf>
    <xf numFmtId="0" fontId="34" fillId="0" borderId="0" xfId="17" applyFont="1" applyFill="1" applyAlignment="1">
      <alignment vertical="center"/>
    </xf>
    <xf numFmtId="0" fontId="15" fillId="0" borderId="14" xfId="19" applyFont="1" applyFill="1" applyBorder="1" applyAlignment="1">
      <alignment horizontal="center" vertical="center" wrapText="1"/>
    </xf>
    <xf numFmtId="0" fontId="11" fillId="0" borderId="0" xfId="17" applyFont="1" applyFill="1" applyAlignment="1">
      <alignment vertical="top"/>
    </xf>
    <xf numFmtId="0" fontId="29" fillId="0" borderId="9" xfId="17" applyFont="1" applyFill="1" applyBorder="1" applyAlignment="1">
      <alignment horizontal="center"/>
    </xf>
    <xf numFmtId="0" fontId="29" fillId="0" borderId="4" xfId="17" applyFont="1" applyFill="1" applyBorder="1" applyAlignment="1">
      <alignment horizontal="center"/>
    </xf>
    <xf numFmtId="0" fontId="29" fillId="0" borderId="4" xfId="17" applyFont="1" applyFill="1" applyBorder="1" applyAlignment="1">
      <alignment horizontal="center" wrapText="1"/>
    </xf>
    <xf numFmtId="0" fontId="30" fillId="0" borderId="4" xfId="17" applyFont="1" applyFill="1" applyBorder="1" applyAlignment="1">
      <alignment horizontal="center" wrapText="1"/>
    </xf>
    <xf numFmtId="0" fontId="28" fillId="0" borderId="4" xfId="17" applyFont="1" applyFill="1" applyBorder="1" applyAlignment="1">
      <alignment horizontal="center" wrapText="1"/>
    </xf>
    <xf numFmtId="3" fontId="29" fillId="0" borderId="4" xfId="17" applyNumberFormat="1" applyFont="1" applyFill="1" applyBorder="1" applyAlignment="1">
      <alignment horizontal="center" wrapText="1"/>
    </xf>
    <xf numFmtId="3" fontId="29" fillId="0" borderId="5" xfId="17" applyNumberFormat="1" applyFont="1" applyFill="1" applyBorder="1" applyAlignment="1">
      <alignment horizontal="center" wrapText="1"/>
    </xf>
    <xf numFmtId="49" fontId="19" fillId="0" borderId="10" xfId="17" applyNumberFormat="1" applyFont="1" applyFill="1" applyBorder="1" applyAlignment="1">
      <alignment horizontal="center" vertical="center"/>
    </xf>
    <xf numFmtId="3" fontId="35" fillId="0" borderId="3" xfId="17" applyNumberFormat="1" applyFont="1" applyFill="1" applyBorder="1" applyAlignment="1">
      <alignment vertical="center" wrapText="1"/>
    </xf>
    <xf numFmtId="0" fontId="28" fillId="0" borderId="0" xfId="17" applyFont="1" applyFill="1" applyAlignment="1">
      <alignment vertical="center"/>
    </xf>
    <xf numFmtId="49" fontId="19" fillId="0" borderId="3" xfId="17" applyNumberFormat="1" applyFont="1" applyFill="1" applyBorder="1" applyAlignment="1">
      <alignment horizontal="center" vertical="center"/>
    </xf>
    <xf numFmtId="49" fontId="19" fillId="0" borderId="11" xfId="17" applyNumberFormat="1" applyFont="1" applyFill="1" applyBorder="1" applyAlignment="1">
      <alignment horizontal="center" vertical="center"/>
    </xf>
    <xf numFmtId="49" fontId="16" fillId="0" borderId="12" xfId="17" applyNumberFormat="1" applyFont="1" applyFill="1" applyBorder="1" applyAlignment="1">
      <alignment horizontal="left" vertical="center"/>
    </xf>
    <xf numFmtId="49" fontId="16" fillId="0" borderId="1" xfId="17" applyNumberFormat="1" applyFont="1" applyFill="1" applyBorder="1" applyAlignment="1">
      <alignment horizontal="left" vertical="center"/>
    </xf>
    <xf numFmtId="0" fontId="10" fillId="0" borderId="6" xfId="17" applyFont="1" applyFill="1" applyBorder="1" applyAlignment="1">
      <alignment horizontal="center" vertical="center" wrapText="1"/>
    </xf>
    <xf numFmtId="0" fontId="10" fillId="0" borderId="8" xfId="17" applyFont="1" applyFill="1" applyBorder="1" applyAlignment="1">
      <alignment horizontal="center" vertical="center" wrapText="1"/>
    </xf>
    <xf numFmtId="0" fontId="10" fillId="0" borderId="7" xfId="17" applyFont="1" applyFill="1" applyBorder="1" applyAlignment="1">
      <alignment horizontal="center" vertical="center" wrapText="1"/>
    </xf>
    <xf numFmtId="0" fontId="10" fillId="0" borderId="6" xfId="17" applyFont="1" applyFill="1" applyBorder="1" applyAlignment="1">
      <alignment horizontal="center" vertical="top" wrapText="1"/>
    </xf>
    <xf numFmtId="0" fontId="10" fillId="0" borderId="8" xfId="17" applyFont="1" applyFill="1" applyBorder="1" applyAlignment="1">
      <alignment horizontal="center" vertical="top" wrapText="1"/>
    </xf>
    <xf numFmtId="0" fontId="10" fillId="0" borderId="7" xfId="17" applyFont="1" applyFill="1" applyBorder="1" applyAlignment="1">
      <alignment horizontal="center" vertical="top" wrapText="1"/>
    </xf>
    <xf numFmtId="3" fontId="10" fillId="0" borderId="8" xfId="17" applyNumberFormat="1" applyFont="1" applyFill="1" applyBorder="1" applyAlignment="1">
      <alignment vertical="center" wrapText="1"/>
    </xf>
    <xf numFmtId="0" fontId="10" fillId="0" borderId="10" xfId="17" applyFont="1" applyFill="1" applyBorder="1" applyAlignment="1">
      <alignment horizontal="center" vertical="center" wrapText="1"/>
    </xf>
    <xf numFmtId="0" fontId="10" fillId="0" borderId="11" xfId="17" applyFont="1" applyFill="1" applyBorder="1" applyAlignment="1">
      <alignment horizontal="center" vertical="center" wrapText="1"/>
    </xf>
    <xf numFmtId="3" fontId="10" fillId="0" borderId="7" xfId="17" applyNumberFormat="1" applyFont="1" applyFill="1" applyBorder="1" applyAlignment="1">
      <alignment vertical="center" wrapText="1"/>
    </xf>
    <xf numFmtId="0" fontId="10" fillId="0" borderId="5" xfId="17" applyFont="1" applyFill="1" applyBorder="1" applyAlignment="1">
      <alignment horizontal="center" vertical="center" wrapText="1"/>
    </xf>
    <xf numFmtId="3" fontId="10" fillId="0" borderId="3" xfId="17" applyNumberFormat="1" applyFont="1" applyFill="1" applyBorder="1" applyAlignment="1">
      <alignment horizontal="center" vertical="center" wrapText="1"/>
    </xf>
    <xf numFmtId="3" fontId="10" fillId="0" borderId="6" xfId="17" applyNumberFormat="1" applyFont="1" applyFill="1" applyBorder="1" applyAlignment="1">
      <alignment horizontal="center" vertical="center" wrapText="1"/>
    </xf>
    <xf numFmtId="0" fontId="27" fillId="0" borderId="10" xfId="17" applyFont="1" applyFill="1" applyBorder="1" applyAlignment="1">
      <alignment horizontal="center" vertical="center" wrapText="1"/>
    </xf>
    <xf numFmtId="0" fontId="27" fillId="0" borderId="11" xfId="17" applyFont="1" applyFill="1" applyBorder="1" applyAlignment="1">
      <alignment horizontal="center" vertical="center" wrapText="1"/>
    </xf>
    <xf numFmtId="0" fontId="11" fillId="0" borderId="0" xfId="17" applyFont="1" applyFill="1" applyBorder="1" applyAlignment="1">
      <alignment horizontal="center" vertical="center"/>
    </xf>
    <xf numFmtId="0" fontId="11" fillId="0" borderId="0" xfId="17" applyFont="1" applyFill="1" applyBorder="1" applyAlignment="1">
      <alignment horizontal="center" vertical="center" wrapText="1"/>
    </xf>
    <xf numFmtId="0" fontId="11" fillId="0" borderId="0" xfId="17" applyFont="1" applyFill="1" applyBorder="1" applyAlignment="1">
      <alignment vertical="center" wrapText="1"/>
    </xf>
    <xf numFmtId="0" fontId="22" fillId="0" borderId="0" xfId="17" applyFont="1" applyFill="1" applyBorder="1" applyAlignment="1">
      <alignment vertical="center" wrapText="1"/>
    </xf>
    <xf numFmtId="3" fontId="11" fillId="0" borderId="0" xfId="17" applyNumberFormat="1" applyFont="1" applyFill="1" applyBorder="1" applyAlignment="1">
      <alignment vertical="center" wrapText="1"/>
    </xf>
    <xf numFmtId="0" fontId="36" fillId="0" borderId="0" xfId="17" applyFont="1" applyFill="1" applyAlignment="1">
      <alignment horizontal="left"/>
    </xf>
    <xf numFmtId="0" fontId="36" fillId="0" borderId="0" xfId="17" applyFont="1" applyFill="1" applyAlignment="1">
      <alignment horizontal="center"/>
    </xf>
    <xf numFmtId="0" fontId="22" fillId="0" borderId="0" xfId="17" applyFont="1" applyFill="1" applyAlignment="1">
      <alignment wrapText="1"/>
    </xf>
    <xf numFmtId="0" fontId="11" fillId="0" borderId="0" xfId="17" applyFont="1" applyFill="1" applyAlignment="1">
      <alignment wrapText="1"/>
    </xf>
    <xf numFmtId="0" fontId="11" fillId="0" borderId="0" xfId="17" applyFont="1" applyFill="1" applyAlignment="1">
      <alignment horizontal="center" wrapText="1"/>
    </xf>
    <xf numFmtId="3" fontId="11" fillId="0" borderId="0" xfId="17" applyNumberFormat="1" applyFont="1" applyFill="1" applyAlignment="1">
      <alignment wrapText="1"/>
    </xf>
    <xf numFmtId="0" fontId="11" fillId="0" borderId="0" xfId="17" applyFont="1" applyFill="1"/>
    <xf numFmtId="0" fontId="22" fillId="0" borderId="0" xfId="17" applyFont="1" applyFill="1" applyAlignment="1">
      <alignment horizontal="left" vertical="center"/>
    </xf>
    <xf numFmtId="0" fontId="22" fillId="0" borderId="0" xfId="17" applyFont="1" applyFill="1" applyAlignment="1">
      <alignment horizontal="center" vertical="center"/>
    </xf>
    <xf numFmtId="0" fontId="11" fillId="0" borderId="0" xfId="17" applyFont="1" applyFill="1" applyAlignment="1">
      <alignment horizontal="center"/>
    </xf>
    <xf numFmtId="0" fontId="11" fillId="0" borderId="0" xfId="17" applyFont="1" applyFill="1" applyAlignment="1">
      <alignment horizontal="left"/>
    </xf>
    <xf numFmtId="0" fontId="11" fillId="0" borderId="0" xfId="0" applyFont="1" applyAlignment="1">
      <alignment horizontal="justify" wrapText="1"/>
    </xf>
    <xf numFmtId="1" fontId="10" fillId="0" borderId="6" xfId="0" applyNumberFormat="1" applyFont="1" applyFill="1" applyBorder="1" applyAlignment="1">
      <alignment horizontal="center" vertical="top"/>
    </xf>
    <xf numFmtId="1" fontId="10" fillId="0" borderId="8" xfId="0" applyNumberFormat="1" applyFont="1" applyFill="1" applyBorder="1" applyAlignment="1">
      <alignment horizontal="center" vertical="top"/>
    </xf>
    <xf numFmtId="1" fontId="10" fillId="0" borderId="7" xfId="0" applyNumberFormat="1" applyFont="1" applyFill="1" applyBorder="1" applyAlignment="1">
      <alignment horizontal="center" vertical="top"/>
    </xf>
    <xf numFmtId="4" fontId="10" fillId="0" borderId="6" xfId="0" applyNumberFormat="1" applyFont="1" applyBorder="1" applyAlignment="1">
      <alignment horizontal="left" vertical="top" wrapText="1"/>
    </xf>
    <xf numFmtId="4" fontId="10" fillId="0" borderId="8" xfId="0" applyNumberFormat="1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left" vertical="top" wrapText="1"/>
    </xf>
    <xf numFmtId="1" fontId="19" fillId="0" borderId="6" xfId="0" applyNumberFormat="1" applyFont="1" applyFill="1" applyBorder="1" applyAlignment="1">
      <alignment horizontal="center" vertical="center"/>
    </xf>
    <xf numFmtId="1" fontId="19" fillId="0" borderId="8" xfId="0" applyNumberFormat="1" applyFont="1" applyFill="1" applyBorder="1" applyAlignment="1">
      <alignment horizontal="center" vertical="center"/>
    </xf>
    <xf numFmtId="1" fontId="19" fillId="0" borderId="7" xfId="0" applyNumberFormat="1" applyFont="1" applyFill="1" applyBorder="1" applyAlignment="1">
      <alignment horizontal="center" vertical="center"/>
    </xf>
    <xf numFmtId="4" fontId="19" fillId="0" borderId="6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4" fontId="19" fillId="0" borderId="7" xfId="0" applyNumberFormat="1" applyFont="1" applyBorder="1" applyAlignment="1">
      <alignment horizontal="left" vertical="center" wrapText="1"/>
    </xf>
    <xf numFmtId="4" fontId="10" fillId="0" borderId="6" xfId="0" applyNumberFormat="1" applyFont="1" applyFill="1" applyBorder="1" applyAlignment="1">
      <alignment horizontal="center" vertical="top"/>
    </xf>
    <xf numFmtId="4" fontId="10" fillId="0" borderId="8" xfId="0" applyNumberFormat="1" applyFont="1" applyFill="1" applyBorder="1" applyAlignment="1">
      <alignment horizontal="center" vertical="top"/>
    </xf>
    <xf numFmtId="4" fontId="10" fillId="0" borderId="7" xfId="0" applyNumberFormat="1" applyFont="1" applyFill="1" applyBorder="1" applyAlignment="1">
      <alignment horizontal="center" vertical="top"/>
    </xf>
    <xf numFmtId="49" fontId="10" fillId="0" borderId="6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/>
    </xf>
    <xf numFmtId="49" fontId="10" fillId="0" borderId="7" xfId="0" applyNumberFormat="1" applyFont="1" applyFill="1" applyBorder="1" applyAlignment="1">
      <alignment horizontal="center" vertical="top"/>
    </xf>
    <xf numFmtId="4" fontId="10" fillId="0" borderId="6" xfId="0" applyNumberFormat="1" applyFont="1" applyFill="1" applyBorder="1" applyAlignment="1">
      <alignment horizontal="left" vertical="top" wrapText="1"/>
    </xf>
    <xf numFmtId="4" fontId="10" fillId="0" borderId="8" xfId="0" applyNumberFormat="1" applyFont="1" applyFill="1" applyBorder="1" applyAlignment="1">
      <alignment horizontal="left" vertical="top" wrapText="1"/>
    </xf>
    <xf numFmtId="4" fontId="10" fillId="0" borderId="7" xfId="0" applyNumberFormat="1" applyFont="1" applyFill="1" applyBorder="1" applyAlignment="1">
      <alignment horizontal="left" vertical="top" wrapText="1"/>
    </xf>
    <xf numFmtId="4" fontId="19" fillId="0" borderId="6" xfId="0" applyNumberFormat="1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3" fontId="16" fillId="0" borderId="5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left" wrapText="1"/>
    </xf>
    <xf numFmtId="4" fontId="18" fillId="2" borderId="6" xfId="0" applyNumberFormat="1" applyFont="1" applyFill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left" vertical="center" wrapText="1"/>
    </xf>
    <xf numFmtId="4" fontId="18" fillId="2" borderId="8" xfId="0" applyNumberFormat="1" applyFont="1" applyFill="1" applyBorder="1" applyAlignment="1">
      <alignment horizontal="left" vertical="center" wrapText="1"/>
    </xf>
    <xf numFmtId="4" fontId="18" fillId="2" borderId="7" xfId="0" applyNumberFormat="1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/>
    </xf>
    <xf numFmtId="1" fontId="18" fillId="2" borderId="8" xfId="0" applyNumberFormat="1" applyFont="1" applyFill="1" applyBorder="1" applyAlignment="1">
      <alignment horizontal="center"/>
    </xf>
    <xf numFmtId="1" fontId="18" fillId="2" borderId="7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3" fontId="12" fillId="0" borderId="6" xfId="0" applyNumberFormat="1" applyFont="1" applyBorder="1" applyAlignment="1">
      <alignment horizontal="center" vertical="top" wrapText="1"/>
    </xf>
    <xf numFmtId="3" fontId="12" fillId="0" borderId="7" xfId="0" applyNumberFormat="1" applyFont="1" applyBorder="1" applyAlignment="1">
      <alignment horizontal="center" vertical="top" wrapText="1"/>
    </xf>
    <xf numFmtId="3" fontId="12" fillId="0" borderId="10" xfId="0" applyNumberFormat="1" applyFont="1" applyBorder="1" applyAlignment="1">
      <alignment horizontal="center" vertical="top" wrapText="1"/>
    </xf>
    <xf numFmtId="3" fontId="12" fillId="0" borderId="11" xfId="0" applyNumberFormat="1" applyFont="1" applyBorder="1" applyAlignment="1">
      <alignment horizontal="center" vertical="top" wrapText="1"/>
    </xf>
    <xf numFmtId="0" fontId="27" fillId="0" borderId="12" xfId="17" applyFont="1" applyFill="1" applyBorder="1" applyAlignment="1">
      <alignment horizontal="left" vertical="center" wrapText="1"/>
    </xf>
    <xf numFmtId="0" fontId="27" fillId="0" borderId="1" xfId="17" applyFont="1" applyFill="1" applyBorder="1" applyAlignment="1">
      <alignment horizontal="left" vertical="center" wrapText="1"/>
    </xf>
    <xf numFmtId="0" fontId="27" fillId="0" borderId="10" xfId="17" applyFont="1" applyFill="1" applyBorder="1" applyAlignment="1">
      <alignment horizontal="left" vertical="center" wrapText="1"/>
    </xf>
    <xf numFmtId="0" fontId="27" fillId="0" borderId="13" xfId="17" applyFont="1" applyFill="1" applyBorder="1" applyAlignment="1">
      <alignment horizontal="left" vertical="center" wrapText="1"/>
    </xf>
    <xf numFmtId="0" fontId="27" fillId="0" borderId="0" xfId="17" applyFont="1" applyFill="1" applyBorder="1" applyAlignment="1">
      <alignment horizontal="left" vertical="center" wrapText="1"/>
    </xf>
    <xf numFmtId="0" fontId="27" fillId="0" borderId="14" xfId="17" applyFont="1" applyFill="1" applyBorder="1" applyAlignment="1">
      <alignment horizontal="left" vertical="center" wrapText="1"/>
    </xf>
    <xf numFmtId="0" fontId="27" fillId="0" borderId="15" xfId="17" applyFont="1" applyFill="1" applyBorder="1" applyAlignment="1">
      <alignment horizontal="left" vertical="center" wrapText="1"/>
    </xf>
    <xf numFmtId="0" fontId="27" fillId="0" borderId="2" xfId="17" applyFont="1" applyFill="1" applyBorder="1" applyAlignment="1">
      <alignment horizontal="left" vertical="center" wrapText="1"/>
    </xf>
    <xf numFmtId="0" fontId="27" fillId="0" borderId="11" xfId="17" applyFont="1" applyFill="1" applyBorder="1" applyAlignment="1">
      <alignment horizontal="left" vertical="center" wrapText="1"/>
    </xf>
    <xf numFmtId="49" fontId="10" fillId="0" borderId="13" xfId="17" applyNumberFormat="1" applyFont="1" applyFill="1" applyBorder="1" applyAlignment="1">
      <alignment horizontal="center" vertical="top"/>
    </xf>
    <xf numFmtId="49" fontId="10" fillId="0" borderId="0" xfId="17" applyNumberFormat="1" applyFont="1" applyFill="1" applyBorder="1" applyAlignment="1">
      <alignment horizontal="center" vertical="top"/>
    </xf>
    <xf numFmtId="49" fontId="10" fillId="0" borderId="14" xfId="17" applyNumberFormat="1" applyFont="1" applyFill="1" applyBorder="1" applyAlignment="1">
      <alignment horizontal="center" vertical="top"/>
    </xf>
    <xf numFmtId="0" fontId="10" fillId="0" borderId="12" xfId="17" applyFont="1" applyFill="1" applyBorder="1" applyAlignment="1">
      <alignment horizontal="left" vertical="top" wrapText="1"/>
    </xf>
    <xf numFmtId="0" fontId="10" fillId="0" borderId="10" xfId="17" applyFont="1" applyFill="1" applyBorder="1" applyAlignment="1">
      <alignment horizontal="left" vertical="top" wrapText="1"/>
    </xf>
    <xf numFmtId="0" fontId="10" fillId="0" borderId="13" xfId="17" applyFont="1" applyFill="1" applyBorder="1" applyAlignment="1">
      <alignment horizontal="left" vertical="top" wrapText="1"/>
    </xf>
    <xf numFmtId="0" fontId="10" fillId="0" borderId="14" xfId="17" applyFont="1" applyFill="1" applyBorder="1" applyAlignment="1">
      <alignment horizontal="left" vertical="top" wrapText="1"/>
    </xf>
    <xf numFmtId="0" fontId="10" fillId="0" borderId="15" xfId="17" applyFont="1" applyFill="1" applyBorder="1" applyAlignment="1">
      <alignment horizontal="left" vertical="top" wrapText="1"/>
    </xf>
    <xf numFmtId="0" fontId="10" fillId="0" borderId="11" xfId="17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/>
    </xf>
    <xf numFmtId="49" fontId="10" fillId="0" borderId="15" xfId="17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49" fontId="10" fillId="0" borderId="13" xfId="17" applyNumberFormat="1" applyFont="1" applyFill="1" applyBorder="1" applyAlignment="1">
      <alignment horizontal="center" vertical="center"/>
    </xf>
    <xf numFmtId="49" fontId="10" fillId="0" borderId="14" xfId="17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0" fillId="0" borderId="12" xfId="17" applyNumberFormat="1" applyFont="1" applyFill="1" applyBorder="1" applyAlignment="1">
      <alignment horizontal="center" vertical="center"/>
    </xf>
    <xf numFmtId="49" fontId="10" fillId="0" borderId="10" xfId="17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49" fontId="10" fillId="0" borderId="12" xfId="17" applyNumberFormat="1" applyFont="1" applyFill="1" applyBorder="1" applyAlignment="1">
      <alignment horizontal="center" vertical="top"/>
    </xf>
    <xf numFmtId="49" fontId="10" fillId="0" borderId="10" xfId="17" applyNumberFormat="1" applyFont="1" applyFill="1" applyBorder="1" applyAlignment="1">
      <alignment horizontal="center" vertical="top"/>
    </xf>
    <xf numFmtId="49" fontId="10" fillId="0" borderId="15" xfId="17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0" fillId="0" borderId="1" xfId="17" applyFont="1" applyFill="1" applyBorder="1" applyAlignment="1">
      <alignment horizontal="left" vertical="top" wrapText="1"/>
    </xf>
    <xf numFmtId="0" fontId="10" fillId="0" borderId="0" xfId="17" applyFont="1" applyFill="1" applyBorder="1" applyAlignment="1">
      <alignment horizontal="left" vertical="top" wrapText="1"/>
    </xf>
    <xf numFmtId="0" fontId="10" fillId="0" borderId="2" xfId="17" applyFont="1" applyFill="1" applyBorder="1" applyAlignment="1">
      <alignment horizontal="left" vertical="top" wrapText="1"/>
    </xf>
    <xf numFmtId="0" fontId="1" fillId="0" borderId="13" xfId="19" applyFont="1" applyFill="1" applyBorder="1" applyAlignment="1">
      <alignment horizontal="left" vertical="top" wrapText="1"/>
    </xf>
    <xf numFmtId="0" fontId="1" fillId="0" borderId="14" xfId="19" applyFont="1" applyFill="1" applyBorder="1" applyAlignment="1">
      <alignment horizontal="left" vertical="top" wrapText="1"/>
    </xf>
    <xf numFmtId="0" fontId="1" fillId="0" borderId="15" xfId="19" applyFont="1" applyFill="1" applyBorder="1" applyAlignment="1">
      <alignment horizontal="left" vertical="top" wrapText="1"/>
    </xf>
    <xf numFmtId="0" fontId="1" fillId="0" borderId="11" xfId="19" applyFont="1" applyFill="1" applyBorder="1" applyAlignment="1">
      <alignment horizontal="left" vertical="top" wrapText="1"/>
    </xf>
    <xf numFmtId="0" fontId="1" fillId="0" borderId="14" xfId="19" applyFont="1" applyFill="1" applyBorder="1" applyAlignment="1">
      <alignment horizontal="center"/>
    </xf>
    <xf numFmtId="0" fontId="1" fillId="0" borderId="14" xfId="19" applyFont="1" applyFill="1" applyBorder="1" applyAlignment="1">
      <alignment horizontal="center" vertical="center"/>
    </xf>
    <xf numFmtId="0" fontId="17" fillId="0" borderId="12" xfId="17" applyFont="1" applyFill="1" applyBorder="1" applyAlignment="1">
      <alignment horizontal="left" vertical="top" wrapText="1"/>
    </xf>
    <xf numFmtId="0" fontId="17" fillId="0" borderId="10" xfId="17" applyFont="1" applyFill="1" applyBorder="1" applyAlignment="1">
      <alignment horizontal="left" vertical="top" wrapText="1"/>
    </xf>
    <xf numFmtId="0" fontId="17" fillId="0" borderId="13" xfId="17" applyFont="1" applyFill="1" applyBorder="1" applyAlignment="1">
      <alignment horizontal="left" vertical="top" wrapText="1"/>
    </xf>
    <xf numFmtId="0" fontId="17" fillId="0" borderId="14" xfId="17" applyFont="1" applyFill="1" applyBorder="1" applyAlignment="1">
      <alignment horizontal="left" vertical="top" wrapText="1"/>
    </xf>
    <xf numFmtId="0" fontId="17" fillId="0" borderId="15" xfId="17" applyFont="1" applyFill="1" applyBorder="1" applyAlignment="1">
      <alignment horizontal="left" vertical="top" wrapText="1"/>
    </xf>
    <xf numFmtId="0" fontId="17" fillId="0" borderId="11" xfId="17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/>
    </xf>
    <xf numFmtId="49" fontId="10" fillId="0" borderId="11" xfId="17" applyNumberFormat="1" applyFont="1" applyFill="1" applyBorder="1" applyAlignment="1">
      <alignment horizontal="center" vertical="center"/>
    </xf>
    <xf numFmtId="49" fontId="10" fillId="0" borderId="11" xfId="17" applyNumberFormat="1" applyFont="1" applyFill="1" applyBorder="1" applyAlignment="1">
      <alignment horizontal="center" vertical="top"/>
    </xf>
    <xf numFmtId="49" fontId="35" fillId="0" borderId="12" xfId="17" applyNumberFormat="1" applyFont="1" applyFill="1" applyBorder="1" applyAlignment="1">
      <alignment horizontal="left" vertical="center"/>
    </xf>
    <xf numFmtId="49" fontId="35" fillId="0" borderId="1" xfId="17" applyNumberFormat="1" applyFont="1" applyFill="1" applyBorder="1" applyAlignment="1">
      <alignment horizontal="left" vertical="center"/>
    </xf>
    <xf numFmtId="49" fontId="35" fillId="0" borderId="10" xfId="17" applyNumberFormat="1" applyFont="1" applyFill="1" applyBorder="1" applyAlignment="1">
      <alignment horizontal="left" vertical="center"/>
    </xf>
    <xf numFmtId="49" fontId="35" fillId="0" borderId="13" xfId="17" applyNumberFormat="1" applyFont="1" applyFill="1" applyBorder="1" applyAlignment="1">
      <alignment horizontal="left" vertical="center"/>
    </xf>
    <xf numFmtId="49" fontId="35" fillId="0" borderId="0" xfId="17" applyNumberFormat="1" applyFont="1" applyFill="1" applyBorder="1" applyAlignment="1">
      <alignment horizontal="left" vertical="center"/>
    </xf>
    <xf numFmtId="49" fontId="35" fillId="0" borderId="14" xfId="17" applyNumberFormat="1" applyFont="1" applyFill="1" applyBorder="1" applyAlignment="1">
      <alignment horizontal="left" vertical="center"/>
    </xf>
    <xf numFmtId="49" fontId="35" fillId="0" borderId="15" xfId="17" applyNumberFormat="1" applyFont="1" applyFill="1" applyBorder="1" applyAlignment="1">
      <alignment horizontal="left" vertical="center"/>
    </xf>
    <xf numFmtId="49" fontId="35" fillId="0" borderId="2" xfId="17" applyNumberFormat="1" applyFont="1" applyFill="1" applyBorder="1" applyAlignment="1">
      <alignment horizontal="left" vertical="center"/>
    </xf>
    <xf numFmtId="49" fontId="35" fillId="0" borderId="11" xfId="17" applyNumberFormat="1" applyFont="1" applyFill="1" applyBorder="1" applyAlignment="1">
      <alignment horizontal="left" vertical="center"/>
    </xf>
    <xf numFmtId="0" fontId="10" fillId="0" borderId="6" xfId="17" applyFont="1" applyFill="1" applyBorder="1" applyAlignment="1">
      <alignment horizontal="left" vertical="top" wrapText="1"/>
    </xf>
    <xf numFmtId="0" fontId="10" fillId="0" borderId="8" xfId="17" applyFont="1" applyFill="1" applyBorder="1" applyAlignment="1">
      <alignment horizontal="left" vertical="top" wrapText="1"/>
    </xf>
    <xf numFmtId="0" fontId="10" fillId="0" borderId="7" xfId="17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/>
    </xf>
    <xf numFmtId="0" fontId="27" fillId="0" borderId="12" xfId="17" applyFont="1" applyFill="1" applyBorder="1" applyAlignment="1">
      <alignment horizontal="left" vertical="center"/>
    </xf>
    <xf numFmtId="0" fontId="27" fillId="0" borderId="1" xfId="17" applyFont="1" applyFill="1" applyBorder="1" applyAlignment="1">
      <alignment horizontal="left" vertical="center"/>
    </xf>
    <xf numFmtId="0" fontId="27" fillId="0" borderId="10" xfId="17" applyFont="1" applyFill="1" applyBorder="1" applyAlignment="1">
      <alignment horizontal="left" vertical="center"/>
    </xf>
    <xf numFmtId="0" fontId="27" fillId="0" borderId="13" xfId="17" applyFont="1" applyFill="1" applyBorder="1" applyAlignment="1">
      <alignment horizontal="left" vertical="center"/>
    </xf>
    <xf numFmtId="0" fontId="27" fillId="0" borderId="0" xfId="17" applyFont="1" applyFill="1" applyBorder="1" applyAlignment="1">
      <alignment horizontal="left" vertical="center"/>
    </xf>
    <xf numFmtId="0" fontId="27" fillId="0" borderId="14" xfId="17" applyFont="1" applyFill="1" applyBorder="1" applyAlignment="1">
      <alignment horizontal="left" vertical="center"/>
    </xf>
    <xf numFmtId="0" fontId="27" fillId="0" borderId="15" xfId="17" applyFont="1" applyFill="1" applyBorder="1" applyAlignment="1">
      <alignment horizontal="left" vertical="center"/>
    </xf>
    <xf numFmtId="0" fontId="27" fillId="0" borderId="2" xfId="17" applyFont="1" applyFill="1" applyBorder="1" applyAlignment="1">
      <alignment horizontal="left" vertical="center"/>
    </xf>
    <xf numFmtId="0" fontId="27" fillId="0" borderId="11" xfId="17" applyFont="1" applyFill="1" applyBorder="1" applyAlignment="1">
      <alignment horizontal="left" vertical="center"/>
    </xf>
    <xf numFmtId="0" fontId="16" fillId="0" borderId="12" xfId="17" applyFont="1" applyFill="1" applyBorder="1" applyAlignment="1">
      <alignment horizontal="left" vertical="center" wrapText="1"/>
    </xf>
    <xf numFmtId="0" fontId="16" fillId="0" borderId="1" xfId="17" applyFont="1" applyFill="1" applyBorder="1" applyAlignment="1">
      <alignment horizontal="left" vertical="center" wrapText="1"/>
    </xf>
    <xf numFmtId="0" fontId="16" fillId="0" borderId="10" xfId="17" applyFont="1" applyFill="1" applyBorder="1" applyAlignment="1">
      <alignment horizontal="left" vertical="center" wrapText="1"/>
    </xf>
    <xf numFmtId="0" fontId="16" fillId="0" borderId="13" xfId="17" applyFont="1" applyFill="1" applyBorder="1" applyAlignment="1">
      <alignment horizontal="left" vertical="center" wrapText="1"/>
    </xf>
    <xf numFmtId="0" fontId="16" fillId="0" borderId="0" xfId="17" applyFont="1" applyFill="1" applyBorder="1" applyAlignment="1">
      <alignment horizontal="left" vertical="center" wrapText="1"/>
    </xf>
    <xf numFmtId="0" fontId="16" fillId="0" borderId="14" xfId="17" applyFont="1" applyFill="1" applyBorder="1" applyAlignment="1">
      <alignment horizontal="left" vertical="center" wrapText="1"/>
    </xf>
    <xf numFmtId="0" fontId="16" fillId="0" borderId="15" xfId="17" applyFont="1" applyFill="1" applyBorder="1" applyAlignment="1">
      <alignment horizontal="left" vertical="center" wrapText="1"/>
    </xf>
    <xf numFmtId="0" fontId="16" fillId="0" borderId="2" xfId="17" applyFont="1" applyFill="1" applyBorder="1" applyAlignment="1">
      <alignment horizontal="left" vertical="center" wrapText="1"/>
    </xf>
    <xf numFmtId="0" fontId="16" fillId="0" borderId="11" xfId="17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49" fontId="17" fillId="0" borderId="13" xfId="17" applyNumberFormat="1" applyFont="1" applyFill="1" applyBorder="1" applyAlignment="1">
      <alignment horizontal="center" vertical="center"/>
    </xf>
    <xf numFmtId="49" fontId="17" fillId="0" borderId="14" xfId="17" applyNumberFormat="1" applyFont="1" applyFill="1" applyBorder="1" applyAlignment="1">
      <alignment horizontal="center" vertical="center"/>
    </xf>
    <xf numFmtId="49" fontId="17" fillId="0" borderId="15" xfId="17" applyNumberFormat="1" applyFont="1" applyFill="1" applyBorder="1" applyAlignment="1">
      <alignment horizontal="center" vertical="center"/>
    </xf>
    <xf numFmtId="49" fontId="17" fillId="0" borderId="11" xfId="17" applyNumberFormat="1" applyFont="1" applyFill="1" applyBorder="1" applyAlignment="1">
      <alignment horizontal="center" vertical="center"/>
    </xf>
    <xf numFmtId="49" fontId="31" fillId="0" borderId="12" xfId="17" applyNumberFormat="1" applyFont="1" applyFill="1" applyBorder="1" applyAlignment="1">
      <alignment horizontal="left" vertical="center"/>
    </xf>
    <xf numFmtId="49" fontId="31" fillId="0" borderId="1" xfId="17" applyNumberFormat="1" applyFont="1" applyFill="1" applyBorder="1" applyAlignment="1">
      <alignment horizontal="left" vertical="center"/>
    </xf>
    <xf numFmtId="49" fontId="31" fillId="0" borderId="10" xfId="17" applyNumberFormat="1" applyFont="1" applyFill="1" applyBorder="1" applyAlignment="1">
      <alignment horizontal="left" vertical="center"/>
    </xf>
    <xf numFmtId="49" fontId="31" fillId="0" borderId="13" xfId="17" applyNumberFormat="1" applyFont="1" applyFill="1" applyBorder="1" applyAlignment="1">
      <alignment horizontal="left" vertical="center"/>
    </xf>
    <xf numFmtId="49" fontId="31" fillId="0" borderId="0" xfId="17" applyNumberFormat="1" applyFont="1" applyFill="1" applyBorder="1" applyAlignment="1">
      <alignment horizontal="left" vertical="center"/>
    </xf>
    <xf numFmtId="49" fontId="31" fillId="0" borderId="14" xfId="17" applyNumberFormat="1" applyFont="1" applyFill="1" applyBorder="1" applyAlignment="1">
      <alignment horizontal="left" vertical="center"/>
    </xf>
    <xf numFmtId="49" fontId="31" fillId="0" borderId="15" xfId="17" applyNumberFormat="1" applyFont="1" applyFill="1" applyBorder="1" applyAlignment="1">
      <alignment horizontal="left" vertical="center"/>
    </xf>
    <xf numFmtId="49" fontId="31" fillId="0" borderId="2" xfId="17" applyNumberFormat="1" applyFont="1" applyFill="1" applyBorder="1" applyAlignment="1">
      <alignment horizontal="left" vertical="center"/>
    </xf>
    <xf numFmtId="49" fontId="31" fillId="0" borderId="11" xfId="17" applyNumberFormat="1" applyFont="1" applyFill="1" applyBorder="1" applyAlignment="1">
      <alignment horizontal="left" vertical="center"/>
    </xf>
    <xf numFmtId="3" fontId="14" fillId="0" borderId="6" xfId="17" applyNumberFormat="1" applyFont="1" applyFill="1" applyBorder="1" applyAlignment="1">
      <alignment horizontal="center" vertical="top" wrapText="1"/>
    </xf>
    <xf numFmtId="3" fontId="14" fillId="0" borderId="7" xfId="17" applyNumberFormat="1" applyFont="1" applyFill="1" applyBorder="1" applyAlignment="1">
      <alignment horizontal="center" vertical="top" wrapText="1"/>
    </xf>
    <xf numFmtId="0" fontId="25" fillId="0" borderId="9" xfId="17" applyFont="1" applyFill="1" applyBorder="1" applyAlignment="1">
      <alignment horizontal="center" vertical="center"/>
    </xf>
    <xf numFmtId="0" fontId="25" fillId="0" borderId="5" xfId="18" applyFont="1" applyFill="1" applyBorder="1" applyAlignment="1">
      <alignment horizontal="center" vertical="center"/>
    </xf>
    <xf numFmtId="3" fontId="11" fillId="0" borderId="0" xfId="17" applyNumberFormat="1" applyFont="1" applyFill="1" applyAlignment="1">
      <alignment horizontal="left" vertical="center"/>
    </xf>
    <xf numFmtId="0" fontId="23" fillId="0" borderId="0" xfId="17" applyNumberFormat="1" applyFont="1" applyFill="1" applyAlignment="1">
      <alignment horizontal="left" vertical="center" wrapText="1"/>
    </xf>
    <xf numFmtId="0" fontId="24" fillId="0" borderId="0" xfId="17" applyNumberFormat="1" applyFont="1" applyFill="1" applyAlignment="1">
      <alignment horizontal="left" vertical="center" wrapText="1"/>
    </xf>
    <xf numFmtId="0" fontId="14" fillId="0" borderId="12" xfId="17" applyFont="1" applyFill="1" applyBorder="1" applyAlignment="1">
      <alignment horizontal="center" vertical="top" wrapText="1"/>
    </xf>
    <xf numFmtId="0" fontId="14" fillId="0" borderId="10" xfId="17" applyFont="1" applyFill="1" applyBorder="1" applyAlignment="1">
      <alignment horizontal="center" vertical="top" wrapText="1"/>
    </xf>
    <xf numFmtId="0" fontId="14" fillId="0" borderId="13" xfId="17" applyFont="1" applyFill="1" applyBorder="1" applyAlignment="1">
      <alignment horizontal="center" vertical="top" wrapText="1"/>
    </xf>
    <xf numFmtId="0" fontId="14" fillId="0" borderId="14" xfId="17" applyFont="1" applyFill="1" applyBorder="1" applyAlignment="1">
      <alignment horizontal="center" vertical="top" wrapText="1"/>
    </xf>
    <xf numFmtId="0" fontId="14" fillId="0" borderId="15" xfId="17" applyFont="1" applyFill="1" applyBorder="1" applyAlignment="1">
      <alignment horizontal="center" vertical="top" wrapText="1"/>
    </xf>
    <xf numFmtId="0" fontId="14" fillId="0" borderId="11" xfId="17" applyFont="1" applyFill="1" applyBorder="1" applyAlignment="1">
      <alignment horizontal="center" vertical="top" wrapText="1"/>
    </xf>
    <xf numFmtId="0" fontId="11" fillId="0" borderId="10" xfId="18" applyFont="1" applyFill="1" applyBorder="1" applyAlignment="1">
      <alignment vertical="top"/>
    </xf>
    <xf numFmtId="0" fontId="11" fillId="0" borderId="13" xfId="18" applyFont="1" applyFill="1" applyBorder="1" applyAlignment="1">
      <alignment vertical="top"/>
    </xf>
    <xf numFmtId="0" fontId="11" fillId="0" borderId="14" xfId="18" applyFont="1" applyFill="1" applyBorder="1" applyAlignment="1">
      <alignment vertical="top"/>
    </xf>
    <xf numFmtId="0" fontId="11" fillId="0" borderId="6" xfId="18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4" fillId="0" borderId="6" xfId="18" applyFont="1" applyFill="1" applyBorder="1" applyAlignment="1">
      <alignment horizontal="center" vertical="top"/>
    </xf>
    <xf numFmtId="0" fontId="14" fillId="0" borderId="8" xfId="18" applyFont="1" applyFill="1" applyBorder="1" applyAlignment="1">
      <alignment horizontal="center" vertical="top"/>
    </xf>
    <xf numFmtId="0" fontId="14" fillId="0" borderId="7" xfId="18" applyFont="1" applyFill="1" applyBorder="1" applyAlignment="1">
      <alignment horizontal="center" vertical="top"/>
    </xf>
    <xf numFmtId="3" fontId="14" fillId="0" borderId="9" xfId="17" applyNumberFormat="1" applyFont="1" applyFill="1" applyBorder="1" applyAlignment="1">
      <alignment horizontal="center" vertical="top" wrapText="1"/>
    </xf>
    <xf numFmtId="3" fontId="14" fillId="0" borderId="4" xfId="17" applyNumberFormat="1" applyFont="1" applyFill="1" applyBorder="1" applyAlignment="1">
      <alignment horizontal="center" vertical="top" wrapText="1"/>
    </xf>
    <xf numFmtId="3" fontId="14" fillId="0" borderId="5" xfId="17" applyNumberFormat="1" applyFont="1" applyFill="1" applyBorder="1" applyAlignment="1">
      <alignment horizontal="center" vertical="top" wrapText="1"/>
    </xf>
  </cellXfs>
  <cellStyles count="20">
    <cellStyle name="Dziesiętny 2" xfId="1"/>
    <cellStyle name="Dziesiętny 2 2" xfId="2"/>
    <cellStyle name="Dziesiętny 3" xfId="3"/>
    <cellStyle name="Dziesiętny 4" xfId="4"/>
    <cellStyle name="Normalny" xfId="0" builtinId="0"/>
    <cellStyle name="Normalny 10" xfId="5"/>
    <cellStyle name="Normalny 11 2 2 2 2" xfId="19"/>
    <cellStyle name="Normalny 2" xfId="6"/>
    <cellStyle name="Normalny 2 2" xfId="7"/>
    <cellStyle name="Normalny 2_RDW" xfId="8"/>
    <cellStyle name="Normalny 3" xfId="9"/>
    <cellStyle name="Normalny 4" xfId="10"/>
    <cellStyle name="Normalny 5" xfId="11"/>
    <cellStyle name="Normalny 6" xfId="12"/>
    <cellStyle name="Normalny 7" xfId="13"/>
    <cellStyle name="Normalny 8" xfId="14"/>
    <cellStyle name="Normalny 9" xfId="15"/>
    <cellStyle name="Normalny_Załączniki do  budżetu na 2005 r" xfId="17"/>
    <cellStyle name="Normalny_Załączniki do projektu budżetu na 2009 r." xfId="18"/>
    <cellStyle name="Styl 1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5"/>
  <sheetViews>
    <sheetView view="pageBreakPreview" zoomScaleNormal="100" zoomScaleSheetLayoutView="100" workbookViewId="0">
      <selection activeCell="E2" sqref="E2"/>
    </sheetView>
  </sheetViews>
  <sheetFormatPr defaultRowHeight="12.75"/>
  <cols>
    <col min="1" max="1" width="7" style="1" customWidth="1"/>
    <col min="2" max="2" width="31.5" style="2" customWidth="1"/>
    <col min="3" max="3" width="3" style="1" customWidth="1"/>
    <col min="4" max="4" width="14.875" style="3" customWidth="1"/>
    <col min="5" max="5" width="13.375" style="2" customWidth="1"/>
    <col min="6" max="6" width="13.625" style="2" customWidth="1"/>
    <col min="7" max="7" width="13.25" style="2" customWidth="1"/>
    <col min="8" max="8" width="13.375" style="2" customWidth="1"/>
    <col min="9" max="9" width="13.25" style="2" customWidth="1"/>
    <col min="10" max="10" width="11.25" style="2" customWidth="1"/>
    <col min="11" max="11" width="13.375" style="2" customWidth="1"/>
    <col min="12" max="12" width="12.5" style="2" customWidth="1"/>
    <col min="13" max="13" width="13.375" style="2" customWidth="1"/>
    <col min="14" max="14" width="13.5" style="2" customWidth="1"/>
    <col min="15" max="15" width="13.75" style="2" customWidth="1"/>
    <col min="16" max="16" width="12.25" style="2" customWidth="1"/>
    <col min="17" max="16384" width="9" style="2"/>
  </cols>
  <sheetData>
    <row r="1" spans="1:256">
      <c r="M1" s="4" t="s">
        <v>224</v>
      </c>
      <c r="N1" s="4"/>
    </row>
    <row r="2" spans="1:256">
      <c r="M2" s="5" t="s">
        <v>226</v>
      </c>
      <c r="N2" s="5"/>
    </row>
    <row r="3" spans="1:256">
      <c r="D3" s="6"/>
      <c r="E3" s="7"/>
      <c r="F3" s="7"/>
      <c r="G3" s="7"/>
      <c r="H3" s="7"/>
      <c r="I3" s="7"/>
      <c r="J3" s="7"/>
      <c r="K3" s="7"/>
      <c r="L3" s="7"/>
      <c r="M3" s="5" t="s">
        <v>227</v>
      </c>
      <c r="N3" s="5"/>
      <c r="O3" s="7"/>
    </row>
    <row r="4" spans="1:256"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56" s="8" customFormat="1" ht="27.6" customHeight="1">
      <c r="A5" s="246" t="s">
        <v>11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</row>
    <row r="6" spans="1:256">
      <c r="O6" s="2" t="s">
        <v>0</v>
      </c>
    </row>
    <row r="7" spans="1:256">
      <c r="A7" s="286" t="s">
        <v>12</v>
      </c>
      <c r="B7" s="286" t="s">
        <v>13</v>
      </c>
      <c r="C7" s="283" t="s">
        <v>14</v>
      </c>
      <c r="D7" s="271" t="s">
        <v>15</v>
      </c>
      <c r="E7" s="272" t="s">
        <v>16</v>
      </c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>
      <c r="A8" s="286"/>
      <c r="B8" s="286"/>
      <c r="C8" s="284"/>
      <c r="D8" s="271"/>
      <c r="E8" s="275" t="s">
        <v>17</v>
      </c>
      <c r="F8" s="276" t="s">
        <v>18</v>
      </c>
      <c r="G8" s="276"/>
      <c r="H8" s="276"/>
      <c r="I8" s="276"/>
      <c r="J8" s="276"/>
      <c r="K8" s="276"/>
      <c r="L8" s="276"/>
      <c r="M8" s="275" t="s">
        <v>19</v>
      </c>
      <c r="N8" s="276" t="s">
        <v>18</v>
      </c>
      <c r="O8" s="276"/>
      <c r="P8" s="276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pans="1:256">
      <c r="A9" s="286"/>
      <c r="B9" s="286"/>
      <c r="C9" s="284"/>
      <c r="D9" s="271"/>
      <c r="E9" s="275"/>
      <c r="F9" s="275" t="s">
        <v>20</v>
      </c>
      <c r="G9" s="276" t="s">
        <v>18</v>
      </c>
      <c r="H9" s="276"/>
      <c r="I9" s="275" t="s">
        <v>21</v>
      </c>
      <c r="J9" s="275" t="s">
        <v>22</v>
      </c>
      <c r="K9" s="275" t="s">
        <v>23</v>
      </c>
      <c r="L9" s="275" t="s">
        <v>24</v>
      </c>
      <c r="M9" s="275"/>
      <c r="N9" s="275" t="s">
        <v>25</v>
      </c>
      <c r="O9" s="78" t="s">
        <v>18</v>
      </c>
      <c r="P9" s="275" t="s">
        <v>26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pans="1:256" ht="51">
      <c r="A10" s="286"/>
      <c r="B10" s="286"/>
      <c r="C10" s="285"/>
      <c r="D10" s="271"/>
      <c r="E10" s="275"/>
      <c r="F10" s="275"/>
      <c r="G10" s="78" t="s">
        <v>27</v>
      </c>
      <c r="H10" s="78" t="s">
        <v>28</v>
      </c>
      <c r="I10" s="275"/>
      <c r="J10" s="275"/>
      <c r="K10" s="275"/>
      <c r="L10" s="275"/>
      <c r="M10" s="275"/>
      <c r="N10" s="275"/>
      <c r="O10" s="78" t="s">
        <v>23</v>
      </c>
      <c r="P10" s="275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pans="1:256">
      <c r="A11" s="25">
        <v>1</v>
      </c>
      <c r="B11" s="25">
        <v>2</v>
      </c>
      <c r="C11" s="25"/>
      <c r="D11" s="26">
        <v>3</v>
      </c>
      <c r="E11" s="27">
        <v>4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27">
        <v>14</v>
      </c>
      <c r="P11" s="27">
        <v>15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>
      <c r="A12" s="29"/>
      <c r="B12" s="30"/>
      <c r="C12" s="29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pans="1:256" ht="15.75">
      <c r="A13" s="277"/>
      <c r="B13" s="280" t="s">
        <v>29</v>
      </c>
      <c r="C13" s="34" t="s">
        <v>30</v>
      </c>
      <c r="D13" s="79">
        <f t="shared" ref="D13:P14" si="0">D17+D32+D41+D53+D59+D92+D98+D107+D125+D140+D161+D167+D182+D191+D197+D239+D272+D296+D314+D341+D350+D383+D416+D422+D131</f>
        <v>1736517053.4200001</v>
      </c>
      <c r="E13" s="80">
        <f t="shared" si="0"/>
        <v>943018669.41999996</v>
      </c>
      <c r="F13" s="80">
        <f t="shared" si="0"/>
        <v>348097883.42000002</v>
      </c>
      <c r="G13" s="80">
        <f t="shared" si="0"/>
        <v>169368379</v>
      </c>
      <c r="H13" s="80">
        <f t="shared" si="0"/>
        <v>178729504.42000002</v>
      </c>
      <c r="I13" s="80">
        <f t="shared" si="0"/>
        <v>315761213</v>
      </c>
      <c r="J13" s="80">
        <f t="shared" si="0"/>
        <v>3137745</v>
      </c>
      <c r="K13" s="80">
        <f t="shared" si="0"/>
        <v>222875701</v>
      </c>
      <c r="L13" s="80">
        <f t="shared" si="0"/>
        <v>53146127</v>
      </c>
      <c r="M13" s="80">
        <f t="shared" si="0"/>
        <v>793498384</v>
      </c>
      <c r="N13" s="80">
        <f t="shared" si="0"/>
        <v>757953273</v>
      </c>
      <c r="O13" s="80">
        <f t="shared" si="0"/>
        <v>461828941</v>
      </c>
      <c r="P13" s="80">
        <f t="shared" si="0"/>
        <v>35545111</v>
      </c>
      <c r="Q13" s="35"/>
      <c r="R13" s="35"/>
      <c r="S13" s="35"/>
      <c r="T13" s="35"/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15.75">
      <c r="A14" s="278"/>
      <c r="B14" s="281"/>
      <c r="C14" s="34" t="s">
        <v>31</v>
      </c>
      <c r="D14" s="79">
        <f t="shared" si="0"/>
        <v>0</v>
      </c>
      <c r="E14" s="80">
        <f t="shared" si="0"/>
        <v>0</v>
      </c>
      <c r="F14" s="80">
        <f t="shared" si="0"/>
        <v>-18539145</v>
      </c>
      <c r="G14" s="80">
        <f t="shared" si="0"/>
        <v>0</v>
      </c>
      <c r="H14" s="80">
        <f t="shared" si="0"/>
        <v>-18539145</v>
      </c>
      <c r="I14" s="80">
        <f t="shared" si="0"/>
        <v>18539145</v>
      </c>
      <c r="J14" s="80">
        <f t="shared" si="0"/>
        <v>0</v>
      </c>
      <c r="K14" s="80">
        <f t="shared" si="0"/>
        <v>0</v>
      </c>
      <c r="L14" s="80">
        <f t="shared" si="0"/>
        <v>0</v>
      </c>
      <c r="M14" s="80">
        <f t="shared" si="0"/>
        <v>0</v>
      </c>
      <c r="N14" s="80">
        <f t="shared" si="0"/>
        <v>0</v>
      </c>
      <c r="O14" s="80">
        <f t="shared" si="0"/>
        <v>0</v>
      </c>
      <c r="P14" s="80">
        <f t="shared" si="0"/>
        <v>0</v>
      </c>
      <c r="Q14" s="35"/>
      <c r="R14" s="35"/>
      <c r="S14" s="35"/>
      <c r="T14" s="35"/>
      <c r="U14" s="35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15.75">
      <c r="A15" s="279"/>
      <c r="B15" s="282"/>
      <c r="C15" s="34" t="s">
        <v>32</v>
      </c>
      <c r="D15" s="79">
        <f>D13+D14</f>
        <v>1736517053.4200001</v>
      </c>
      <c r="E15" s="80">
        <f t="shared" ref="E15:P15" si="1">E13+E14</f>
        <v>943018669.41999996</v>
      </c>
      <c r="F15" s="80">
        <f t="shared" si="1"/>
        <v>329558738.42000002</v>
      </c>
      <c r="G15" s="80">
        <f t="shared" si="1"/>
        <v>169368379</v>
      </c>
      <c r="H15" s="80">
        <f t="shared" si="1"/>
        <v>160190359.42000002</v>
      </c>
      <c r="I15" s="80">
        <f t="shared" si="1"/>
        <v>334300358</v>
      </c>
      <c r="J15" s="80">
        <f t="shared" si="1"/>
        <v>3137745</v>
      </c>
      <c r="K15" s="80">
        <f t="shared" si="1"/>
        <v>222875701</v>
      </c>
      <c r="L15" s="80">
        <f t="shared" si="1"/>
        <v>53146127</v>
      </c>
      <c r="M15" s="80">
        <f t="shared" si="1"/>
        <v>793498384</v>
      </c>
      <c r="N15" s="80">
        <f t="shared" si="1"/>
        <v>757953273</v>
      </c>
      <c r="O15" s="80">
        <f t="shared" si="1"/>
        <v>461828941</v>
      </c>
      <c r="P15" s="80">
        <f t="shared" si="1"/>
        <v>35545111</v>
      </c>
      <c r="Q15" s="35"/>
      <c r="R15" s="35"/>
      <c r="S15" s="35"/>
      <c r="T15" s="35"/>
      <c r="U15" s="35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idden="1">
      <c r="A16" s="37"/>
      <c r="B16" s="38"/>
      <c r="C16" s="39"/>
      <c r="D16" s="81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40"/>
      <c r="R16" s="40"/>
      <c r="S16" s="40"/>
      <c r="T16" s="40"/>
      <c r="U16" s="40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ht="15" hidden="1">
      <c r="A17" s="268" t="s">
        <v>33</v>
      </c>
      <c r="B17" s="256" t="s">
        <v>34</v>
      </c>
      <c r="C17" s="41" t="s">
        <v>30</v>
      </c>
      <c r="D17" s="83">
        <f>D20+D23+D26+D29</f>
        <v>16850600</v>
      </c>
      <c r="E17" s="84">
        <f>E20+E23+E26+E29</f>
        <v>9022100</v>
      </c>
      <c r="F17" s="84">
        <f t="shared" ref="F17:P18" si="2">F20+F23+F26+F29</f>
        <v>989600</v>
      </c>
      <c r="G17" s="84">
        <f t="shared" si="2"/>
        <v>279000</v>
      </c>
      <c r="H17" s="84">
        <f t="shared" si="2"/>
        <v>710600</v>
      </c>
      <c r="I17" s="84">
        <f t="shared" si="2"/>
        <v>1372500</v>
      </c>
      <c r="J17" s="84">
        <f t="shared" si="2"/>
        <v>0</v>
      </c>
      <c r="K17" s="84">
        <f t="shared" si="2"/>
        <v>6660000</v>
      </c>
      <c r="L17" s="84">
        <f t="shared" si="2"/>
        <v>0</v>
      </c>
      <c r="M17" s="84">
        <f t="shared" si="2"/>
        <v>7828500</v>
      </c>
      <c r="N17" s="84">
        <f t="shared" si="2"/>
        <v>7828500</v>
      </c>
      <c r="O17" s="84">
        <f t="shared" si="2"/>
        <v>50000</v>
      </c>
      <c r="P17" s="84">
        <f t="shared" si="2"/>
        <v>0</v>
      </c>
      <c r="Q17" s="42"/>
      <c r="R17" s="42"/>
      <c r="S17" s="43"/>
      <c r="T17" s="43"/>
      <c r="U17" s="43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ht="15" hidden="1">
      <c r="A18" s="269"/>
      <c r="B18" s="257"/>
      <c r="C18" s="41" t="s">
        <v>31</v>
      </c>
      <c r="D18" s="83">
        <f>D21+D24+D27+D30</f>
        <v>0</v>
      </c>
      <c r="E18" s="84">
        <f>E21+E24+E27+E30</f>
        <v>0</v>
      </c>
      <c r="F18" s="84">
        <f t="shared" si="2"/>
        <v>0</v>
      </c>
      <c r="G18" s="84">
        <f t="shared" si="2"/>
        <v>0</v>
      </c>
      <c r="H18" s="84">
        <f t="shared" si="2"/>
        <v>0</v>
      </c>
      <c r="I18" s="84">
        <f t="shared" si="2"/>
        <v>0</v>
      </c>
      <c r="J18" s="84">
        <f t="shared" si="2"/>
        <v>0</v>
      </c>
      <c r="K18" s="84">
        <f t="shared" si="2"/>
        <v>0</v>
      </c>
      <c r="L18" s="84">
        <f t="shared" si="2"/>
        <v>0</v>
      </c>
      <c r="M18" s="84">
        <f t="shared" si="2"/>
        <v>0</v>
      </c>
      <c r="N18" s="84">
        <f t="shared" si="2"/>
        <v>0</v>
      </c>
      <c r="O18" s="84">
        <f t="shared" si="2"/>
        <v>0</v>
      </c>
      <c r="P18" s="84">
        <f t="shared" si="2"/>
        <v>0</v>
      </c>
      <c r="Q18" s="42"/>
      <c r="R18" s="42"/>
      <c r="S18" s="43"/>
      <c r="T18" s="43"/>
      <c r="U18" s="43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ht="15" hidden="1">
      <c r="A19" s="270"/>
      <c r="B19" s="258"/>
      <c r="C19" s="41" t="s">
        <v>32</v>
      </c>
      <c r="D19" s="83">
        <f>D17-D18</f>
        <v>16850600</v>
      </c>
      <c r="E19" s="84">
        <f t="shared" ref="E19:P19" si="3">E17-E18</f>
        <v>9022100</v>
      </c>
      <c r="F19" s="84">
        <f t="shared" si="3"/>
        <v>989600</v>
      </c>
      <c r="G19" s="84">
        <f t="shared" si="3"/>
        <v>279000</v>
      </c>
      <c r="H19" s="84">
        <f t="shared" si="3"/>
        <v>710600</v>
      </c>
      <c r="I19" s="84">
        <f t="shared" si="3"/>
        <v>1372500</v>
      </c>
      <c r="J19" s="84">
        <f t="shared" si="3"/>
        <v>0</v>
      </c>
      <c r="K19" s="84">
        <f t="shared" si="3"/>
        <v>6660000</v>
      </c>
      <c r="L19" s="84">
        <f t="shared" si="3"/>
        <v>0</v>
      </c>
      <c r="M19" s="84">
        <f t="shared" si="3"/>
        <v>7828500</v>
      </c>
      <c r="N19" s="84">
        <f t="shared" si="3"/>
        <v>7828500</v>
      </c>
      <c r="O19" s="84">
        <f t="shared" si="3"/>
        <v>50000</v>
      </c>
      <c r="P19" s="84">
        <f t="shared" si="3"/>
        <v>0</v>
      </c>
      <c r="Q19" s="42"/>
      <c r="R19" s="42"/>
      <c r="S19" s="43"/>
      <c r="T19" s="43"/>
      <c r="U19" s="43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hidden="1">
      <c r="A20" s="259" t="s">
        <v>35</v>
      </c>
      <c r="B20" s="250" t="s">
        <v>36</v>
      </c>
      <c r="C20" s="39" t="s">
        <v>30</v>
      </c>
      <c r="D20" s="81">
        <f>E20+M20</f>
        <v>1300000</v>
      </c>
      <c r="E20" s="82">
        <f>F20+I20+J20+K20+L20</f>
        <v>1300000</v>
      </c>
      <c r="F20" s="82">
        <f>G20+H20</f>
        <v>0</v>
      </c>
      <c r="G20" s="82">
        <v>0</v>
      </c>
      <c r="H20" s="82">
        <v>0</v>
      </c>
      <c r="I20" s="82">
        <v>1300000</v>
      </c>
      <c r="J20" s="82">
        <v>0</v>
      </c>
      <c r="K20" s="82">
        <v>0</v>
      </c>
      <c r="L20" s="82">
        <v>0</v>
      </c>
      <c r="M20" s="82">
        <f>N20+P20</f>
        <v>0</v>
      </c>
      <c r="N20" s="82">
        <v>0</v>
      </c>
      <c r="O20" s="82">
        <v>0</v>
      </c>
      <c r="P20" s="82">
        <v>0</v>
      </c>
      <c r="Q20" s="45"/>
      <c r="R20" s="45"/>
      <c r="S20" s="40"/>
      <c r="T20" s="40"/>
      <c r="U20" s="40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pans="1:256" hidden="1">
      <c r="A21" s="260"/>
      <c r="B21" s="251"/>
      <c r="C21" s="39" t="s">
        <v>31</v>
      </c>
      <c r="D21" s="81">
        <f>E21+M21</f>
        <v>0</v>
      </c>
      <c r="E21" s="82">
        <f>F21+I21+J21+K21+L21</f>
        <v>0</v>
      </c>
      <c r="F21" s="82">
        <f>G21+H21</f>
        <v>0</v>
      </c>
      <c r="G21" s="82"/>
      <c r="H21" s="82"/>
      <c r="I21" s="82"/>
      <c r="J21" s="82"/>
      <c r="K21" s="82"/>
      <c r="L21" s="82"/>
      <c r="M21" s="82">
        <f>N21+P21</f>
        <v>0</v>
      </c>
      <c r="N21" s="82"/>
      <c r="O21" s="82"/>
      <c r="P21" s="82"/>
      <c r="Q21" s="45"/>
      <c r="R21" s="45"/>
      <c r="S21" s="40"/>
      <c r="T21" s="40"/>
      <c r="U21" s="40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pans="1:256" hidden="1">
      <c r="A22" s="261"/>
      <c r="B22" s="252"/>
      <c r="C22" s="39" t="s">
        <v>32</v>
      </c>
      <c r="D22" s="81">
        <f>D21+D20</f>
        <v>1300000</v>
      </c>
      <c r="E22" s="82">
        <f t="shared" ref="E22:P22" si="4">E21+E20</f>
        <v>1300000</v>
      </c>
      <c r="F22" s="82">
        <f t="shared" si="4"/>
        <v>0</v>
      </c>
      <c r="G22" s="82">
        <f t="shared" si="4"/>
        <v>0</v>
      </c>
      <c r="H22" s="82">
        <f t="shared" si="4"/>
        <v>0</v>
      </c>
      <c r="I22" s="82">
        <f t="shared" si="4"/>
        <v>1300000</v>
      </c>
      <c r="J22" s="82">
        <f t="shared" si="4"/>
        <v>0</v>
      </c>
      <c r="K22" s="82">
        <f t="shared" si="4"/>
        <v>0</v>
      </c>
      <c r="L22" s="82">
        <f t="shared" si="4"/>
        <v>0</v>
      </c>
      <c r="M22" s="82">
        <f t="shared" si="4"/>
        <v>0</v>
      </c>
      <c r="N22" s="82">
        <f t="shared" si="4"/>
        <v>0</v>
      </c>
      <c r="O22" s="82">
        <f t="shared" si="4"/>
        <v>0</v>
      </c>
      <c r="P22" s="82">
        <f t="shared" si="4"/>
        <v>0</v>
      </c>
      <c r="Q22" s="45"/>
      <c r="R22" s="45"/>
      <c r="S22" s="40"/>
      <c r="T22" s="40"/>
      <c r="U22" s="40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</row>
    <row r="23" spans="1:256" hidden="1">
      <c r="A23" s="259" t="s">
        <v>37</v>
      </c>
      <c r="B23" s="250" t="s">
        <v>38</v>
      </c>
      <c r="C23" s="39" t="s">
        <v>30</v>
      </c>
      <c r="D23" s="81">
        <f>E23+M23</f>
        <v>6725000</v>
      </c>
      <c r="E23" s="82">
        <f>F23+I23+J23+K23+L23</f>
        <v>6672500</v>
      </c>
      <c r="F23" s="82">
        <f>G23+H23</f>
        <v>0</v>
      </c>
      <c r="G23" s="82">
        <v>0</v>
      </c>
      <c r="H23" s="82">
        <v>0</v>
      </c>
      <c r="I23" s="82">
        <v>12500</v>
      </c>
      <c r="J23" s="82">
        <v>0</v>
      </c>
      <c r="K23" s="82">
        <f>4270000-32000+2440000-18000</f>
        <v>6660000</v>
      </c>
      <c r="L23" s="82">
        <v>0</v>
      </c>
      <c r="M23" s="82">
        <f>N23+P23</f>
        <v>52500</v>
      </c>
      <c r="N23" s="82">
        <v>52500</v>
      </c>
      <c r="O23" s="82">
        <f>32000+18000</f>
        <v>50000</v>
      </c>
      <c r="P23" s="82">
        <v>0</v>
      </c>
      <c r="Q23" s="45"/>
      <c r="R23" s="45"/>
      <c r="S23" s="40"/>
      <c r="T23" s="40"/>
      <c r="U23" s="40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</row>
    <row r="24" spans="1:256" hidden="1">
      <c r="A24" s="260"/>
      <c r="B24" s="251"/>
      <c r="C24" s="39" t="s">
        <v>31</v>
      </c>
      <c r="D24" s="81">
        <f>E24+M24</f>
        <v>0</v>
      </c>
      <c r="E24" s="82">
        <f>F24+I24+J24+K24+L24</f>
        <v>0</v>
      </c>
      <c r="F24" s="82">
        <f>G24+H24</f>
        <v>0</v>
      </c>
      <c r="G24" s="82"/>
      <c r="H24" s="82"/>
      <c r="I24" s="82"/>
      <c r="J24" s="82"/>
      <c r="K24" s="82"/>
      <c r="L24" s="82"/>
      <c r="M24" s="82">
        <f>N24+P24</f>
        <v>0</v>
      </c>
      <c r="N24" s="82"/>
      <c r="O24" s="82"/>
      <c r="P24" s="82"/>
      <c r="Q24" s="45"/>
      <c r="R24" s="45"/>
      <c r="S24" s="40"/>
      <c r="T24" s="40"/>
      <c r="U24" s="40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</row>
    <row r="25" spans="1:256" hidden="1">
      <c r="A25" s="261"/>
      <c r="B25" s="252"/>
      <c r="C25" s="39" t="s">
        <v>32</v>
      </c>
      <c r="D25" s="81">
        <f t="shared" ref="D25:O25" si="5">D23+D24</f>
        <v>6725000</v>
      </c>
      <c r="E25" s="82">
        <f t="shared" si="5"/>
        <v>6672500</v>
      </c>
      <c r="F25" s="82">
        <f t="shared" si="5"/>
        <v>0</v>
      </c>
      <c r="G25" s="82">
        <f t="shared" si="5"/>
        <v>0</v>
      </c>
      <c r="H25" s="82">
        <f t="shared" si="5"/>
        <v>0</v>
      </c>
      <c r="I25" s="82">
        <f t="shared" si="5"/>
        <v>12500</v>
      </c>
      <c r="J25" s="82">
        <f t="shared" si="5"/>
        <v>0</v>
      </c>
      <c r="K25" s="82">
        <f t="shared" si="5"/>
        <v>6660000</v>
      </c>
      <c r="L25" s="82">
        <f t="shared" si="5"/>
        <v>0</v>
      </c>
      <c r="M25" s="82">
        <f t="shared" si="5"/>
        <v>52500</v>
      </c>
      <c r="N25" s="82">
        <f t="shared" si="5"/>
        <v>52500</v>
      </c>
      <c r="O25" s="82">
        <f t="shared" si="5"/>
        <v>50000</v>
      </c>
      <c r="P25" s="82">
        <f>P23+P24</f>
        <v>0</v>
      </c>
      <c r="Q25" s="45"/>
      <c r="R25" s="45"/>
      <c r="S25" s="40"/>
      <c r="T25" s="40"/>
      <c r="U25" s="40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</row>
    <row r="26" spans="1:256" hidden="1">
      <c r="A26" s="259" t="s">
        <v>39</v>
      </c>
      <c r="B26" s="250" t="s">
        <v>40</v>
      </c>
      <c r="C26" s="39" t="s">
        <v>30</v>
      </c>
      <c r="D26" s="81">
        <f>E26+M26</f>
        <v>8080000</v>
      </c>
      <c r="E26" s="82">
        <f>F26+I26+J26+K26+L26</f>
        <v>304000</v>
      </c>
      <c r="F26" s="82">
        <f>G26+H26</f>
        <v>304000</v>
      </c>
      <c r="G26" s="82">
        <v>279000</v>
      </c>
      <c r="H26" s="82">
        <f>15000+500+6500+3000</f>
        <v>25000</v>
      </c>
      <c r="I26" s="82">
        <v>0</v>
      </c>
      <c r="J26" s="82">
        <v>0</v>
      </c>
      <c r="K26" s="82">
        <v>0</v>
      </c>
      <c r="L26" s="82">
        <v>0</v>
      </c>
      <c r="M26" s="82">
        <f>N26+P26</f>
        <v>7776000</v>
      </c>
      <c r="N26" s="82">
        <v>7776000</v>
      </c>
      <c r="O26" s="82">
        <v>0</v>
      </c>
      <c r="P26" s="82">
        <v>0</v>
      </c>
      <c r="Q26" s="45"/>
      <c r="R26" s="45"/>
      <c r="S26" s="40"/>
      <c r="T26" s="40"/>
      <c r="U26" s="40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</row>
    <row r="27" spans="1:256" hidden="1">
      <c r="A27" s="260"/>
      <c r="B27" s="251"/>
      <c r="C27" s="39" t="s">
        <v>31</v>
      </c>
      <c r="D27" s="81">
        <f>E27+M27</f>
        <v>0</v>
      </c>
      <c r="E27" s="82">
        <f>F27+I27+J27+K27+L27</f>
        <v>0</v>
      </c>
      <c r="F27" s="82">
        <f>G27+H27</f>
        <v>0</v>
      </c>
      <c r="G27" s="82"/>
      <c r="H27" s="82"/>
      <c r="I27" s="82"/>
      <c r="J27" s="82"/>
      <c r="K27" s="82"/>
      <c r="L27" s="82"/>
      <c r="M27" s="82">
        <f>N27+P27</f>
        <v>0</v>
      </c>
      <c r="N27" s="82"/>
      <c r="O27" s="82"/>
      <c r="P27" s="82"/>
      <c r="Q27" s="45"/>
      <c r="R27" s="45"/>
      <c r="S27" s="40"/>
      <c r="T27" s="40"/>
      <c r="U27" s="40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</row>
    <row r="28" spans="1:256" hidden="1">
      <c r="A28" s="261"/>
      <c r="B28" s="252"/>
      <c r="C28" s="39" t="s">
        <v>32</v>
      </c>
      <c r="D28" s="81">
        <f>D26+D27</f>
        <v>8080000</v>
      </c>
      <c r="E28" s="82">
        <f t="shared" ref="E28:P28" si="6">E26+E27</f>
        <v>304000</v>
      </c>
      <c r="F28" s="82">
        <f t="shared" si="6"/>
        <v>304000</v>
      </c>
      <c r="G28" s="82">
        <f t="shared" si="6"/>
        <v>279000</v>
      </c>
      <c r="H28" s="82">
        <f t="shared" si="6"/>
        <v>25000</v>
      </c>
      <c r="I28" s="82">
        <f t="shared" si="6"/>
        <v>0</v>
      </c>
      <c r="J28" s="82">
        <f t="shared" si="6"/>
        <v>0</v>
      </c>
      <c r="K28" s="82">
        <f t="shared" si="6"/>
        <v>0</v>
      </c>
      <c r="L28" s="82">
        <f t="shared" si="6"/>
        <v>0</v>
      </c>
      <c r="M28" s="82">
        <f t="shared" si="6"/>
        <v>7776000</v>
      </c>
      <c r="N28" s="82">
        <f t="shared" si="6"/>
        <v>7776000</v>
      </c>
      <c r="O28" s="82">
        <f t="shared" si="6"/>
        <v>0</v>
      </c>
      <c r="P28" s="82">
        <f t="shared" si="6"/>
        <v>0</v>
      </c>
      <c r="Q28" s="45"/>
      <c r="R28" s="45"/>
      <c r="S28" s="40"/>
      <c r="T28" s="40"/>
      <c r="U28" s="40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</row>
    <row r="29" spans="1:256" hidden="1">
      <c r="A29" s="259" t="s">
        <v>41</v>
      </c>
      <c r="B29" s="250" t="s">
        <v>42</v>
      </c>
      <c r="C29" s="39" t="s">
        <v>30</v>
      </c>
      <c r="D29" s="81">
        <f>E29+M29</f>
        <v>745600</v>
      </c>
      <c r="E29" s="82">
        <f>F29+I29+J29+K29+L29</f>
        <v>745600</v>
      </c>
      <c r="F29" s="82">
        <f>G29+H29</f>
        <v>685600</v>
      </c>
      <c r="G29" s="82">
        <v>0</v>
      </c>
      <c r="H29" s="82">
        <v>685600</v>
      </c>
      <c r="I29" s="82">
        <v>60000</v>
      </c>
      <c r="J29" s="82">
        <v>0</v>
      </c>
      <c r="K29" s="82">
        <v>0</v>
      </c>
      <c r="L29" s="82">
        <v>0</v>
      </c>
      <c r="M29" s="82">
        <f>N29+P29</f>
        <v>0</v>
      </c>
      <c r="N29" s="82">
        <v>0</v>
      </c>
      <c r="O29" s="82">
        <v>0</v>
      </c>
      <c r="P29" s="82">
        <v>0</v>
      </c>
      <c r="Q29" s="45"/>
      <c r="R29" s="45"/>
      <c r="S29" s="40"/>
      <c r="T29" s="40"/>
      <c r="U29" s="40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</row>
    <row r="30" spans="1:256" hidden="1">
      <c r="A30" s="260"/>
      <c r="B30" s="251"/>
      <c r="C30" s="39" t="s">
        <v>31</v>
      </c>
      <c r="D30" s="81">
        <f>E30+M30</f>
        <v>0</v>
      </c>
      <c r="E30" s="82">
        <f>F30+I30+J30+K30+L30</f>
        <v>0</v>
      </c>
      <c r="F30" s="82">
        <f>G30+H30</f>
        <v>0</v>
      </c>
      <c r="G30" s="82"/>
      <c r="H30" s="82"/>
      <c r="I30" s="82"/>
      <c r="J30" s="82"/>
      <c r="K30" s="82"/>
      <c r="L30" s="82"/>
      <c r="M30" s="82">
        <f>N30+P30</f>
        <v>0</v>
      </c>
      <c r="N30" s="82"/>
      <c r="O30" s="82"/>
      <c r="P30" s="82"/>
      <c r="Q30" s="45"/>
      <c r="R30" s="45"/>
      <c r="S30" s="40"/>
      <c r="T30" s="40"/>
      <c r="U30" s="40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</row>
    <row r="31" spans="1:256" hidden="1">
      <c r="A31" s="261"/>
      <c r="B31" s="252"/>
      <c r="C31" s="39" t="s">
        <v>32</v>
      </c>
      <c r="D31" s="81">
        <f t="shared" ref="D31:O31" si="7">D29+D30</f>
        <v>745600</v>
      </c>
      <c r="E31" s="82">
        <f t="shared" si="7"/>
        <v>745600</v>
      </c>
      <c r="F31" s="82">
        <f t="shared" si="7"/>
        <v>685600</v>
      </c>
      <c r="G31" s="82">
        <f t="shared" si="7"/>
        <v>0</v>
      </c>
      <c r="H31" s="82">
        <f t="shared" si="7"/>
        <v>685600</v>
      </c>
      <c r="I31" s="82">
        <f t="shared" si="7"/>
        <v>60000</v>
      </c>
      <c r="J31" s="82">
        <f t="shared" si="7"/>
        <v>0</v>
      </c>
      <c r="K31" s="82">
        <f t="shared" si="7"/>
        <v>0</v>
      </c>
      <c r="L31" s="82">
        <f t="shared" si="7"/>
        <v>0</v>
      </c>
      <c r="M31" s="82">
        <f t="shared" si="7"/>
        <v>0</v>
      </c>
      <c r="N31" s="82">
        <f t="shared" si="7"/>
        <v>0</v>
      </c>
      <c r="O31" s="82">
        <f t="shared" si="7"/>
        <v>0</v>
      </c>
      <c r="P31" s="82">
        <f>P29+P30</f>
        <v>0</v>
      </c>
      <c r="Q31" s="45"/>
      <c r="R31" s="45"/>
      <c r="S31" s="40"/>
      <c r="T31" s="40"/>
      <c r="U31" s="40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</row>
    <row r="32" spans="1:256" ht="15" hidden="1">
      <c r="A32" s="268" t="s">
        <v>43</v>
      </c>
      <c r="B32" s="256" t="s">
        <v>44</v>
      </c>
      <c r="C32" s="41" t="s">
        <v>30</v>
      </c>
      <c r="D32" s="85">
        <f>D35+D38</f>
        <v>307000</v>
      </c>
      <c r="E32" s="86">
        <f>E35+E38</f>
        <v>307000</v>
      </c>
      <c r="F32" s="86">
        <f t="shared" ref="F32:P33" si="8">F35+F38</f>
        <v>248000</v>
      </c>
      <c r="G32" s="86">
        <f t="shared" si="8"/>
        <v>193000</v>
      </c>
      <c r="H32" s="86">
        <f t="shared" si="8"/>
        <v>55000</v>
      </c>
      <c r="I32" s="86">
        <f t="shared" si="8"/>
        <v>8000</v>
      </c>
      <c r="J32" s="86">
        <f t="shared" si="8"/>
        <v>0</v>
      </c>
      <c r="K32" s="86">
        <f t="shared" si="8"/>
        <v>51000</v>
      </c>
      <c r="L32" s="86">
        <f t="shared" si="8"/>
        <v>0</v>
      </c>
      <c r="M32" s="86">
        <f t="shared" si="8"/>
        <v>0</v>
      </c>
      <c r="N32" s="86">
        <f t="shared" si="8"/>
        <v>0</v>
      </c>
      <c r="O32" s="86">
        <f t="shared" si="8"/>
        <v>0</v>
      </c>
      <c r="P32" s="86">
        <f t="shared" si="8"/>
        <v>0</v>
      </c>
      <c r="Q32" s="46"/>
      <c r="R32" s="46"/>
      <c r="S32" s="47"/>
      <c r="T32" s="47"/>
      <c r="U32" s="47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5" hidden="1">
      <c r="A33" s="269"/>
      <c r="B33" s="257"/>
      <c r="C33" s="41" t="s">
        <v>31</v>
      </c>
      <c r="D33" s="85">
        <f>D36+D39</f>
        <v>0</v>
      </c>
      <c r="E33" s="86">
        <f>E36+E39</f>
        <v>0</v>
      </c>
      <c r="F33" s="86">
        <f t="shared" si="8"/>
        <v>0</v>
      </c>
      <c r="G33" s="86">
        <f t="shared" si="8"/>
        <v>0</v>
      </c>
      <c r="H33" s="86">
        <f t="shared" si="8"/>
        <v>0</v>
      </c>
      <c r="I33" s="86">
        <f t="shared" si="8"/>
        <v>0</v>
      </c>
      <c r="J33" s="86">
        <f t="shared" si="8"/>
        <v>0</v>
      </c>
      <c r="K33" s="86">
        <f t="shared" si="8"/>
        <v>0</v>
      </c>
      <c r="L33" s="86">
        <f t="shared" si="8"/>
        <v>0</v>
      </c>
      <c r="M33" s="86">
        <f t="shared" si="8"/>
        <v>0</v>
      </c>
      <c r="N33" s="86">
        <f t="shared" si="8"/>
        <v>0</v>
      </c>
      <c r="O33" s="86">
        <f t="shared" si="8"/>
        <v>0</v>
      </c>
      <c r="P33" s="86">
        <f t="shared" si="8"/>
        <v>0</v>
      </c>
      <c r="Q33" s="46"/>
      <c r="R33" s="46"/>
      <c r="S33" s="47"/>
      <c r="T33" s="47"/>
      <c r="U33" s="47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5" hidden="1">
      <c r="A34" s="270"/>
      <c r="B34" s="258"/>
      <c r="C34" s="41" t="s">
        <v>32</v>
      </c>
      <c r="D34" s="85">
        <f>D32+D33</f>
        <v>307000</v>
      </c>
      <c r="E34" s="86">
        <f t="shared" ref="E34:P34" si="9">E32+E33</f>
        <v>307000</v>
      </c>
      <c r="F34" s="86">
        <f t="shared" si="9"/>
        <v>248000</v>
      </c>
      <c r="G34" s="86">
        <f t="shared" si="9"/>
        <v>193000</v>
      </c>
      <c r="H34" s="86">
        <f t="shared" si="9"/>
        <v>55000</v>
      </c>
      <c r="I34" s="86">
        <f t="shared" si="9"/>
        <v>8000</v>
      </c>
      <c r="J34" s="86">
        <f t="shared" si="9"/>
        <v>0</v>
      </c>
      <c r="K34" s="86">
        <f t="shared" si="9"/>
        <v>51000</v>
      </c>
      <c r="L34" s="86">
        <f t="shared" si="9"/>
        <v>0</v>
      </c>
      <c r="M34" s="86">
        <f t="shared" si="9"/>
        <v>0</v>
      </c>
      <c r="N34" s="86">
        <f t="shared" si="9"/>
        <v>0</v>
      </c>
      <c r="O34" s="86">
        <f t="shared" si="9"/>
        <v>0</v>
      </c>
      <c r="P34" s="86">
        <f t="shared" si="9"/>
        <v>0</v>
      </c>
      <c r="Q34" s="46"/>
      <c r="R34" s="46"/>
      <c r="S34" s="47"/>
      <c r="T34" s="47"/>
      <c r="U34" s="47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idden="1">
      <c r="A35" s="259" t="s">
        <v>45</v>
      </c>
      <c r="B35" s="265" t="s">
        <v>46</v>
      </c>
      <c r="C35" s="49" t="s">
        <v>30</v>
      </c>
      <c r="D35" s="81">
        <f>E35+M35</f>
        <v>239000</v>
      </c>
      <c r="E35" s="82">
        <f>F35+I35+J35+K35+L35</f>
        <v>239000</v>
      </c>
      <c r="F35" s="82">
        <f>G35+H35</f>
        <v>180000</v>
      </c>
      <c r="G35" s="82">
        <v>125000</v>
      </c>
      <c r="H35" s="82">
        <v>55000</v>
      </c>
      <c r="I35" s="82">
        <v>8000</v>
      </c>
      <c r="J35" s="82">
        <v>0</v>
      </c>
      <c r="K35" s="82">
        <v>51000</v>
      </c>
      <c r="L35" s="82">
        <v>0</v>
      </c>
      <c r="M35" s="82">
        <f>N35+P35</f>
        <v>0</v>
      </c>
      <c r="N35" s="82">
        <v>0</v>
      </c>
      <c r="O35" s="82">
        <v>0</v>
      </c>
      <c r="P35" s="82">
        <v>0</v>
      </c>
      <c r="Q35" s="45"/>
      <c r="R35" s="45"/>
      <c r="S35" s="40"/>
      <c r="T35" s="40"/>
      <c r="U35" s="40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</row>
    <row r="36" spans="1:256" hidden="1">
      <c r="A36" s="260"/>
      <c r="B36" s="266"/>
      <c r="C36" s="49" t="s">
        <v>31</v>
      </c>
      <c r="D36" s="81">
        <f>E36+M36</f>
        <v>0</v>
      </c>
      <c r="E36" s="82">
        <f>F36+I36+J36+K36+L36</f>
        <v>0</v>
      </c>
      <c r="F36" s="82">
        <f>G36+H36</f>
        <v>0</v>
      </c>
      <c r="G36" s="82"/>
      <c r="H36" s="82"/>
      <c r="I36" s="82"/>
      <c r="J36" s="82"/>
      <c r="K36" s="82"/>
      <c r="L36" s="82"/>
      <c r="M36" s="82">
        <f>N36+P36</f>
        <v>0</v>
      </c>
      <c r="N36" s="82"/>
      <c r="O36" s="82"/>
      <c r="P36" s="82"/>
      <c r="Q36" s="45"/>
      <c r="R36" s="45"/>
      <c r="S36" s="40"/>
      <c r="T36" s="40"/>
      <c r="U36" s="40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</row>
    <row r="37" spans="1:256" hidden="1">
      <c r="A37" s="261"/>
      <c r="B37" s="267"/>
      <c r="C37" s="49" t="s">
        <v>32</v>
      </c>
      <c r="D37" s="81">
        <f t="shared" ref="D37:O37" si="10">D35+D36</f>
        <v>239000</v>
      </c>
      <c r="E37" s="82">
        <f t="shared" si="10"/>
        <v>239000</v>
      </c>
      <c r="F37" s="82">
        <f t="shared" si="10"/>
        <v>180000</v>
      </c>
      <c r="G37" s="82">
        <f t="shared" si="10"/>
        <v>125000</v>
      </c>
      <c r="H37" s="82">
        <f t="shared" si="10"/>
        <v>55000</v>
      </c>
      <c r="I37" s="82">
        <f t="shared" si="10"/>
        <v>8000</v>
      </c>
      <c r="J37" s="82">
        <f t="shared" si="10"/>
        <v>0</v>
      </c>
      <c r="K37" s="82">
        <f t="shared" si="10"/>
        <v>51000</v>
      </c>
      <c r="L37" s="82">
        <f t="shared" si="10"/>
        <v>0</v>
      </c>
      <c r="M37" s="82">
        <f t="shared" si="10"/>
        <v>0</v>
      </c>
      <c r="N37" s="82">
        <f t="shared" si="10"/>
        <v>0</v>
      </c>
      <c r="O37" s="82">
        <f t="shared" si="10"/>
        <v>0</v>
      </c>
      <c r="P37" s="82">
        <f>P35+P36</f>
        <v>0</v>
      </c>
      <c r="Q37" s="45"/>
      <c r="R37" s="45"/>
      <c r="S37" s="40"/>
      <c r="T37" s="40"/>
      <c r="U37" s="40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</row>
    <row r="38" spans="1:256" hidden="1">
      <c r="A38" s="262" t="s">
        <v>47</v>
      </c>
      <c r="B38" s="265" t="s">
        <v>42</v>
      </c>
      <c r="C38" s="49" t="s">
        <v>30</v>
      </c>
      <c r="D38" s="81">
        <f>E38+M38</f>
        <v>68000</v>
      </c>
      <c r="E38" s="82">
        <f>F38+I38+J38+K38+L38</f>
        <v>68000</v>
      </c>
      <c r="F38" s="82">
        <f>G38+H38</f>
        <v>68000</v>
      </c>
      <c r="G38" s="82">
        <v>68000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f>N38+P38</f>
        <v>0</v>
      </c>
      <c r="N38" s="82">
        <v>0</v>
      </c>
      <c r="O38" s="82">
        <v>0</v>
      </c>
      <c r="P38" s="82">
        <v>0</v>
      </c>
      <c r="Q38" s="45"/>
      <c r="R38" s="45"/>
      <c r="S38" s="40"/>
      <c r="T38" s="40"/>
      <c r="U38" s="40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</row>
    <row r="39" spans="1:256" hidden="1">
      <c r="A39" s="263"/>
      <c r="B39" s="266"/>
      <c r="C39" s="49" t="s">
        <v>31</v>
      </c>
      <c r="D39" s="81">
        <f>E39+M39</f>
        <v>0</v>
      </c>
      <c r="E39" s="82">
        <f>F39+I39+J39+K39+L39</f>
        <v>0</v>
      </c>
      <c r="F39" s="82">
        <f>G39+H39</f>
        <v>0</v>
      </c>
      <c r="G39" s="82"/>
      <c r="H39" s="82"/>
      <c r="I39" s="82"/>
      <c r="J39" s="82"/>
      <c r="K39" s="82"/>
      <c r="L39" s="82"/>
      <c r="M39" s="82">
        <f>N39+P39</f>
        <v>0</v>
      </c>
      <c r="N39" s="82"/>
      <c r="O39" s="82"/>
      <c r="P39" s="82"/>
      <c r="Q39" s="45"/>
      <c r="R39" s="45"/>
      <c r="S39" s="40"/>
      <c r="T39" s="40"/>
      <c r="U39" s="40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</row>
    <row r="40" spans="1:256" hidden="1">
      <c r="A40" s="264"/>
      <c r="B40" s="267"/>
      <c r="C40" s="49" t="s">
        <v>32</v>
      </c>
      <c r="D40" s="81">
        <f>D38+D39</f>
        <v>68000</v>
      </c>
      <c r="E40" s="82">
        <f t="shared" ref="E40:P40" si="11">E38+E39</f>
        <v>68000</v>
      </c>
      <c r="F40" s="82">
        <f t="shared" si="11"/>
        <v>68000</v>
      </c>
      <c r="G40" s="82">
        <f t="shared" si="11"/>
        <v>68000</v>
      </c>
      <c r="H40" s="82">
        <f t="shared" si="11"/>
        <v>0</v>
      </c>
      <c r="I40" s="82">
        <f t="shared" si="11"/>
        <v>0</v>
      </c>
      <c r="J40" s="82">
        <f t="shared" si="11"/>
        <v>0</v>
      </c>
      <c r="K40" s="82">
        <f t="shared" si="11"/>
        <v>0</v>
      </c>
      <c r="L40" s="82">
        <f t="shared" si="11"/>
        <v>0</v>
      </c>
      <c r="M40" s="82">
        <f t="shared" si="11"/>
        <v>0</v>
      </c>
      <c r="N40" s="82">
        <f t="shared" si="11"/>
        <v>0</v>
      </c>
      <c r="O40" s="82">
        <f t="shared" si="11"/>
        <v>0</v>
      </c>
      <c r="P40" s="82">
        <f t="shared" si="11"/>
        <v>0</v>
      </c>
      <c r="Q40" s="45"/>
      <c r="R40" s="45"/>
      <c r="S40" s="40"/>
      <c r="T40" s="40"/>
      <c r="U40" s="40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</row>
    <row r="41" spans="1:256" ht="15" hidden="1">
      <c r="A41" s="268" t="s">
        <v>48</v>
      </c>
      <c r="B41" s="256" t="s">
        <v>49</v>
      </c>
      <c r="C41" s="41" t="s">
        <v>30</v>
      </c>
      <c r="D41" s="83">
        <f t="shared" ref="D41:O42" si="12">D47+D50+D44</f>
        <v>12581811</v>
      </c>
      <c r="E41" s="84">
        <f t="shared" si="12"/>
        <v>9540421</v>
      </c>
      <c r="F41" s="84">
        <f t="shared" si="12"/>
        <v>20000</v>
      </c>
      <c r="G41" s="84">
        <f t="shared" si="12"/>
        <v>5000</v>
      </c>
      <c r="H41" s="84">
        <f t="shared" si="12"/>
        <v>15000</v>
      </c>
      <c r="I41" s="84">
        <f t="shared" si="12"/>
        <v>0</v>
      </c>
      <c r="J41" s="84">
        <f t="shared" si="12"/>
        <v>0</v>
      </c>
      <c r="K41" s="84">
        <f t="shared" si="12"/>
        <v>9520421</v>
      </c>
      <c r="L41" s="84">
        <f t="shared" si="12"/>
        <v>0</v>
      </c>
      <c r="M41" s="84">
        <f t="shared" si="12"/>
        <v>3041390</v>
      </c>
      <c r="N41" s="84">
        <f t="shared" si="12"/>
        <v>41390</v>
      </c>
      <c r="O41" s="84">
        <f t="shared" si="12"/>
        <v>41390</v>
      </c>
      <c r="P41" s="84">
        <f>P47+P50+P44</f>
        <v>3000000</v>
      </c>
      <c r="Q41" s="50"/>
      <c r="R41" s="50"/>
      <c r="S41" s="51"/>
      <c r="T41" s="51"/>
      <c r="U41" s="51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2"/>
      <c r="IM41" s="52"/>
      <c r="IN41" s="52"/>
      <c r="IO41" s="52"/>
      <c r="IP41" s="52"/>
      <c r="IQ41" s="52"/>
      <c r="IR41" s="52"/>
      <c r="IS41" s="52"/>
      <c r="IT41" s="52"/>
      <c r="IU41" s="52"/>
      <c r="IV41" s="52"/>
    </row>
    <row r="42" spans="1:256" ht="15" hidden="1">
      <c r="A42" s="269"/>
      <c r="B42" s="257"/>
      <c r="C42" s="41" t="s">
        <v>31</v>
      </c>
      <c r="D42" s="83">
        <f t="shared" si="12"/>
        <v>0</v>
      </c>
      <c r="E42" s="84">
        <f t="shared" si="12"/>
        <v>0</v>
      </c>
      <c r="F42" s="84">
        <f t="shared" si="12"/>
        <v>0</v>
      </c>
      <c r="G42" s="84">
        <f t="shared" si="12"/>
        <v>0</v>
      </c>
      <c r="H42" s="84">
        <f t="shared" si="12"/>
        <v>0</v>
      </c>
      <c r="I42" s="84">
        <f t="shared" si="12"/>
        <v>0</v>
      </c>
      <c r="J42" s="84">
        <f t="shared" si="12"/>
        <v>0</v>
      </c>
      <c r="K42" s="84">
        <f t="shared" si="12"/>
        <v>0</v>
      </c>
      <c r="L42" s="84">
        <f t="shared" si="12"/>
        <v>0</v>
      </c>
      <c r="M42" s="84">
        <f t="shared" si="12"/>
        <v>0</v>
      </c>
      <c r="N42" s="84">
        <f t="shared" si="12"/>
        <v>0</v>
      </c>
      <c r="O42" s="84">
        <f t="shared" si="12"/>
        <v>0</v>
      </c>
      <c r="P42" s="84">
        <f>P48+P51+P45</f>
        <v>0</v>
      </c>
      <c r="Q42" s="50"/>
      <c r="R42" s="50"/>
      <c r="S42" s="51"/>
      <c r="T42" s="51"/>
      <c r="U42" s="51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  <c r="IJ42" s="52"/>
      <c r="IK42" s="52"/>
      <c r="IL42" s="52"/>
      <c r="IM42" s="52"/>
      <c r="IN42" s="52"/>
      <c r="IO42" s="52"/>
      <c r="IP42" s="52"/>
      <c r="IQ42" s="52"/>
      <c r="IR42" s="52"/>
      <c r="IS42" s="52"/>
      <c r="IT42" s="52"/>
      <c r="IU42" s="52"/>
      <c r="IV42" s="52"/>
    </row>
    <row r="43" spans="1:256" ht="15" hidden="1">
      <c r="A43" s="270"/>
      <c r="B43" s="258"/>
      <c r="C43" s="41" t="s">
        <v>32</v>
      </c>
      <c r="D43" s="83">
        <f t="shared" ref="D43:O43" si="13">D41+D42</f>
        <v>12581811</v>
      </c>
      <c r="E43" s="84">
        <f t="shared" si="13"/>
        <v>9540421</v>
      </c>
      <c r="F43" s="84">
        <f t="shared" si="13"/>
        <v>20000</v>
      </c>
      <c r="G43" s="84">
        <f t="shared" si="13"/>
        <v>5000</v>
      </c>
      <c r="H43" s="84">
        <f t="shared" si="13"/>
        <v>15000</v>
      </c>
      <c r="I43" s="84">
        <f t="shared" si="13"/>
        <v>0</v>
      </c>
      <c r="J43" s="84">
        <f t="shared" si="13"/>
        <v>0</v>
      </c>
      <c r="K43" s="84">
        <f t="shared" si="13"/>
        <v>9520421</v>
      </c>
      <c r="L43" s="84">
        <f t="shared" si="13"/>
        <v>0</v>
      </c>
      <c r="M43" s="84">
        <f t="shared" si="13"/>
        <v>3041390</v>
      </c>
      <c r="N43" s="84">
        <f t="shared" si="13"/>
        <v>41390</v>
      </c>
      <c r="O43" s="84">
        <f t="shared" si="13"/>
        <v>41390</v>
      </c>
      <c r="P43" s="84">
        <f>P41+P42</f>
        <v>3000000</v>
      </c>
      <c r="Q43" s="50"/>
      <c r="R43" s="50"/>
      <c r="S43" s="51"/>
      <c r="T43" s="51"/>
      <c r="U43" s="51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</row>
    <row r="44" spans="1:256" hidden="1">
      <c r="A44" s="262">
        <v>15011</v>
      </c>
      <c r="B44" s="265" t="s">
        <v>50</v>
      </c>
      <c r="C44" s="49" t="s">
        <v>30</v>
      </c>
      <c r="D44" s="81">
        <f>E44+M44</f>
        <v>3371390</v>
      </c>
      <c r="E44" s="82">
        <f>F44+I44+J44+K44+L44</f>
        <v>330000</v>
      </c>
      <c r="F44" s="82">
        <f>G44+H44</f>
        <v>0</v>
      </c>
      <c r="G44" s="82">
        <v>0</v>
      </c>
      <c r="H44" s="82">
        <v>0</v>
      </c>
      <c r="I44" s="82">
        <v>0</v>
      </c>
      <c r="J44" s="82">
        <v>0</v>
      </c>
      <c r="K44" s="82">
        <v>330000</v>
      </c>
      <c r="L44" s="82">
        <v>0</v>
      </c>
      <c r="M44" s="82">
        <f>N44+P44</f>
        <v>3041390</v>
      </c>
      <c r="N44" s="82">
        <v>41390</v>
      </c>
      <c r="O44" s="82">
        <v>41390</v>
      </c>
      <c r="P44" s="82">
        <v>3000000</v>
      </c>
      <c r="Q44" s="45"/>
      <c r="R44" s="45"/>
      <c r="S44" s="40"/>
      <c r="T44" s="40"/>
      <c r="U44" s="40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</row>
    <row r="45" spans="1:256" hidden="1">
      <c r="A45" s="263"/>
      <c r="B45" s="266"/>
      <c r="C45" s="49" t="s">
        <v>31</v>
      </c>
      <c r="D45" s="81">
        <f>E45+M45</f>
        <v>0</v>
      </c>
      <c r="E45" s="82">
        <f>F45+I45+J45+K45+L45</f>
        <v>0</v>
      </c>
      <c r="F45" s="82">
        <f>G45+H45</f>
        <v>0</v>
      </c>
      <c r="G45" s="82"/>
      <c r="H45" s="82"/>
      <c r="I45" s="82"/>
      <c r="J45" s="82"/>
      <c r="K45" s="82"/>
      <c r="L45" s="82"/>
      <c r="M45" s="82">
        <f>N45+P45</f>
        <v>0</v>
      </c>
      <c r="N45" s="82"/>
      <c r="O45" s="82"/>
      <c r="P45" s="82"/>
      <c r="Q45" s="45"/>
      <c r="R45" s="45"/>
      <c r="S45" s="40"/>
      <c r="T45" s="40"/>
      <c r="U45" s="40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</row>
    <row r="46" spans="1:256" hidden="1">
      <c r="A46" s="264"/>
      <c r="B46" s="267"/>
      <c r="C46" s="49" t="s">
        <v>32</v>
      </c>
      <c r="D46" s="81">
        <f>D44+D45</f>
        <v>3371390</v>
      </c>
      <c r="E46" s="82">
        <f t="shared" ref="E46:P46" si="14">E44+E45</f>
        <v>330000</v>
      </c>
      <c r="F46" s="82">
        <f t="shared" si="14"/>
        <v>0</v>
      </c>
      <c r="G46" s="82">
        <f t="shared" si="14"/>
        <v>0</v>
      </c>
      <c r="H46" s="82">
        <f t="shared" si="14"/>
        <v>0</v>
      </c>
      <c r="I46" s="82">
        <f t="shared" si="14"/>
        <v>0</v>
      </c>
      <c r="J46" s="82">
        <f t="shared" si="14"/>
        <v>0</v>
      </c>
      <c r="K46" s="82">
        <f t="shared" si="14"/>
        <v>330000</v>
      </c>
      <c r="L46" s="82">
        <f t="shared" si="14"/>
        <v>0</v>
      </c>
      <c r="M46" s="82">
        <f t="shared" si="14"/>
        <v>3041390</v>
      </c>
      <c r="N46" s="82">
        <f t="shared" si="14"/>
        <v>41390</v>
      </c>
      <c r="O46" s="82">
        <f t="shared" si="14"/>
        <v>41390</v>
      </c>
      <c r="P46" s="82">
        <f t="shared" si="14"/>
        <v>3000000</v>
      </c>
      <c r="Q46" s="45"/>
      <c r="R46" s="45"/>
      <c r="S46" s="40"/>
      <c r="T46" s="40"/>
      <c r="U46" s="40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</row>
    <row r="47" spans="1:256" hidden="1">
      <c r="A47" s="259" t="s">
        <v>51</v>
      </c>
      <c r="B47" s="265" t="s">
        <v>52</v>
      </c>
      <c r="C47" s="49" t="s">
        <v>30</v>
      </c>
      <c r="D47" s="81">
        <f>E47+M47</f>
        <v>9103251</v>
      </c>
      <c r="E47" s="82">
        <f>F47+I47+J47+K47+L47</f>
        <v>9103251</v>
      </c>
      <c r="F47" s="82">
        <f>G47+H47</f>
        <v>20000</v>
      </c>
      <c r="G47" s="82">
        <v>5000</v>
      </c>
      <c r="H47" s="82">
        <v>15000</v>
      </c>
      <c r="I47" s="82">
        <v>0</v>
      </c>
      <c r="J47" s="82">
        <v>0</v>
      </c>
      <c r="K47" s="82">
        <v>9083251</v>
      </c>
      <c r="L47" s="82">
        <v>0</v>
      </c>
      <c r="M47" s="82">
        <f>N47+P47</f>
        <v>0</v>
      </c>
      <c r="N47" s="82">
        <v>0</v>
      </c>
      <c r="O47" s="82">
        <v>0</v>
      </c>
      <c r="P47" s="82">
        <v>0</v>
      </c>
      <c r="Q47" s="45"/>
      <c r="R47" s="45"/>
      <c r="S47" s="40"/>
      <c r="T47" s="40"/>
      <c r="U47" s="40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</row>
    <row r="48" spans="1:256" hidden="1">
      <c r="A48" s="260"/>
      <c r="B48" s="266"/>
      <c r="C48" s="49" t="s">
        <v>31</v>
      </c>
      <c r="D48" s="81">
        <f>E48+M48</f>
        <v>0</v>
      </c>
      <c r="E48" s="82">
        <f>F48+I48+J48+K48+L48</f>
        <v>0</v>
      </c>
      <c r="F48" s="82">
        <f>G48+H48</f>
        <v>0</v>
      </c>
      <c r="G48" s="82"/>
      <c r="H48" s="82"/>
      <c r="I48" s="82"/>
      <c r="J48" s="82"/>
      <c r="K48" s="82"/>
      <c r="L48" s="82"/>
      <c r="M48" s="82">
        <f>N48+P48</f>
        <v>0</v>
      </c>
      <c r="N48" s="82"/>
      <c r="O48" s="82"/>
      <c r="P48" s="82"/>
      <c r="Q48" s="45"/>
      <c r="R48" s="45"/>
      <c r="S48" s="40"/>
      <c r="T48" s="40"/>
      <c r="U48" s="40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</row>
    <row r="49" spans="1:256" hidden="1">
      <c r="A49" s="261"/>
      <c r="B49" s="267"/>
      <c r="C49" s="49" t="s">
        <v>32</v>
      </c>
      <c r="D49" s="81">
        <f t="shared" ref="D49:O49" si="15">D47+D48</f>
        <v>9103251</v>
      </c>
      <c r="E49" s="82">
        <f t="shared" si="15"/>
        <v>9103251</v>
      </c>
      <c r="F49" s="82">
        <f t="shared" si="15"/>
        <v>20000</v>
      </c>
      <c r="G49" s="82">
        <f t="shared" si="15"/>
        <v>5000</v>
      </c>
      <c r="H49" s="82">
        <f t="shared" si="15"/>
        <v>15000</v>
      </c>
      <c r="I49" s="82">
        <f t="shared" si="15"/>
        <v>0</v>
      </c>
      <c r="J49" s="82">
        <f t="shared" si="15"/>
        <v>0</v>
      </c>
      <c r="K49" s="82">
        <f t="shared" si="15"/>
        <v>9083251</v>
      </c>
      <c r="L49" s="82">
        <f t="shared" si="15"/>
        <v>0</v>
      </c>
      <c r="M49" s="82">
        <f t="shared" si="15"/>
        <v>0</v>
      </c>
      <c r="N49" s="82">
        <f t="shared" si="15"/>
        <v>0</v>
      </c>
      <c r="O49" s="82">
        <f t="shared" si="15"/>
        <v>0</v>
      </c>
      <c r="P49" s="82">
        <f>P47+P48</f>
        <v>0</v>
      </c>
      <c r="Q49" s="45"/>
      <c r="R49" s="45"/>
      <c r="S49" s="40"/>
      <c r="T49" s="40"/>
      <c r="U49" s="40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</row>
    <row r="50" spans="1:256" hidden="1">
      <c r="A50" s="259" t="s">
        <v>53</v>
      </c>
      <c r="B50" s="265" t="s">
        <v>42</v>
      </c>
      <c r="C50" s="49" t="s">
        <v>30</v>
      </c>
      <c r="D50" s="81">
        <f>E50+M50</f>
        <v>107170</v>
      </c>
      <c r="E50" s="82">
        <f>F50+I50+J50+K50+L50</f>
        <v>107170</v>
      </c>
      <c r="F50" s="82">
        <f>G50+H50</f>
        <v>0</v>
      </c>
      <c r="G50" s="82">
        <v>0</v>
      </c>
      <c r="H50" s="82">
        <v>0</v>
      </c>
      <c r="I50" s="82">
        <v>0</v>
      </c>
      <c r="J50" s="82">
        <v>0</v>
      </c>
      <c r="K50" s="82">
        <v>107170</v>
      </c>
      <c r="L50" s="82">
        <v>0</v>
      </c>
      <c r="M50" s="82">
        <f>N50+P50</f>
        <v>0</v>
      </c>
      <c r="N50" s="82">
        <v>0</v>
      </c>
      <c r="O50" s="82">
        <v>0</v>
      </c>
      <c r="P50" s="82">
        <v>0</v>
      </c>
      <c r="Q50" s="45"/>
      <c r="R50" s="45"/>
      <c r="S50" s="40"/>
      <c r="T50" s="40"/>
      <c r="U50" s="40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</row>
    <row r="51" spans="1:256" hidden="1">
      <c r="A51" s="260"/>
      <c r="B51" s="266"/>
      <c r="C51" s="49" t="s">
        <v>31</v>
      </c>
      <c r="D51" s="81">
        <f>E51+M51</f>
        <v>0</v>
      </c>
      <c r="E51" s="82">
        <f>F51+I51+J51+K51+L51</f>
        <v>0</v>
      </c>
      <c r="F51" s="82">
        <f>G51+H51</f>
        <v>0</v>
      </c>
      <c r="G51" s="82"/>
      <c r="H51" s="82"/>
      <c r="I51" s="82"/>
      <c r="J51" s="82"/>
      <c r="K51" s="82"/>
      <c r="L51" s="82"/>
      <c r="M51" s="82">
        <f>N51+P51</f>
        <v>0</v>
      </c>
      <c r="N51" s="82"/>
      <c r="O51" s="82"/>
      <c r="P51" s="82"/>
      <c r="Q51" s="45"/>
      <c r="R51" s="45"/>
      <c r="S51" s="40"/>
      <c r="T51" s="40"/>
      <c r="U51" s="40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</row>
    <row r="52" spans="1:256" hidden="1">
      <c r="A52" s="261"/>
      <c r="B52" s="267"/>
      <c r="C52" s="49" t="s">
        <v>32</v>
      </c>
      <c r="D52" s="81">
        <f>D50+D51</f>
        <v>107170</v>
      </c>
      <c r="E52" s="82">
        <f t="shared" ref="E52:P52" si="16">E50+E51</f>
        <v>107170</v>
      </c>
      <c r="F52" s="82">
        <f t="shared" si="16"/>
        <v>0</v>
      </c>
      <c r="G52" s="82">
        <f t="shared" si="16"/>
        <v>0</v>
      </c>
      <c r="H52" s="82">
        <f t="shared" si="16"/>
        <v>0</v>
      </c>
      <c r="I52" s="82">
        <f t="shared" si="16"/>
        <v>0</v>
      </c>
      <c r="J52" s="82">
        <f t="shared" si="16"/>
        <v>0</v>
      </c>
      <c r="K52" s="82">
        <f t="shared" si="16"/>
        <v>107170</v>
      </c>
      <c r="L52" s="82">
        <f t="shared" si="16"/>
        <v>0</v>
      </c>
      <c r="M52" s="82">
        <f t="shared" si="16"/>
        <v>0</v>
      </c>
      <c r="N52" s="82">
        <f t="shared" si="16"/>
        <v>0</v>
      </c>
      <c r="O52" s="82">
        <f t="shared" si="16"/>
        <v>0</v>
      </c>
      <c r="P52" s="82">
        <f t="shared" si="16"/>
        <v>0</v>
      </c>
      <c r="Q52" s="45"/>
      <c r="R52" s="45"/>
      <c r="S52" s="40"/>
      <c r="T52" s="40"/>
      <c r="U52" s="40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</row>
    <row r="53" spans="1:256" ht="15" hidden="1">
      <c r="A53" s="268" t="s">
        <v>54</v>
      </c>
      <c r="B53" s="256" t="s">
        <v>55</v>
      </c>
      <c r="C53" s="41" t="s">
        <v>30</v>
      </c>
      <c r="D53" s="83">
        <f t="shared" ref="D53:P54" si="17">D56</f>
        <v>11544875</v>
      </c>
      <c r="E53" s="84">
        <f t="shared" si="17"/>
        <v>8698363</v>
      </c>
      <c r="F53" s="84">
        <f t="shared" si="17"/>
        <v>0</v>
      </c>
      <c r="G53" s="84">
        <f t="shared" si="17"/>
        <v>0</v>
      </c>
      <c r="H53" s="84">
        <f t="shared" si="17"/>
        <v>0</v>
      </c>
      <c r="I53" s="84">
        <f t="shared" si="17"/>
        <v>0</v>
      </c>
      <c r="J53" s="84">
        <f t="shared" si="17"/>
        <v>0</v>
      </c>
      <c r="K53" s="84">
        <f t="shared" si="17"/>
        <v>8698363</v>
      </c>
      <c r="L53" s="84">
        <f t="shared" si="17"/>
        <v>0</v>
      </c>
      <c r="M53" s="84">
        <f t="shared" si="17"/>
        <v>2846512</v>
      </c>
      <c r="N53" s="84">
        <f t="shared" si="17"/>
        <v>2846512</v>
      </c>
      <c r="O53" s="84">
        <f>O56</f>
        <v>830000</v>
      </c>
      <c r="P53" s="84">
        <f t="shared" si="17"/>
        <v>0</v>
      </c>
      <c r="Q53" s="53"/>
      <c r="R53" s="53"/>
      <c r="S53" s="54"/>
      <c r="T53" s="54"/>
      <c r="U53" s="54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pans="1:256" ht="15" hidden="1">
      <c r="A54" s="269"/>
      <c r="B54" s="257"/>
      <c r="C54" s="41" t="s">
        <v>31</v>
      </c>
      <c r="D54" s="83">
        <f t="shared" si="17"/>
        <v>0</v>
      </c>
      <c r="E54" s="84">
        <f t="shared" si="17"/>
        <v>0</v>
      </c>
      <c r="F54" s="84">
        <f t="shared" si="17"/>
        <v>0</v>
      </c>
      <c r="G54" s="84">
        <f t="shared" si="17"/>
        <v>0</v>
      </c>
      <c r="H54" s="84">
        <f t="shared" si="17"/>
        <v>0</v>
      </c>
      <c r="I54" s="84">
        <f t="shared" si="17"/>
        <v>0</v>
      </c>
      <c r="J54" s="84">
        <f t="shared" si="17"/>
        <v>0</v>
      </c>
      <c r="K54" s="84">
        <f t="shared" si="17"/>
        <v>0</v>
      </c>
      <c r="L54" s="84">
        <f t="shared" si="17"/>
        <v>0</v>
      </c>
      <c r="M54" s="84">
        <f t="shared" si="17"/>
        <v>0</v>
      </c>
      <c r="N54" s="84">
        <f t="shared" si="17"/>
        <v>0</v>
      </c>
      <c r="O54" s="84">
        <f>O57</f>
        <v>0</v>
      </c>
      <c r="P54" s="84">
        <f t="shared" si="17"/>
        <v>0</v>
      </c>
      <c r="Q54" s="53"/>
      <c r="R54" s="53"/>
      <c r="S54" s="54"/>
      <c r="T54" s="54"/>
      <c r="U54" s="54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pans="1:256" ht="15" hidden="1">
      <c r="A55" s="270"/>
      <c r="B55" s="258"/>
      <c r="C55" s="41" t="s">
        <v>32</v>
      </c>
      <c r="D55" s="83">
        <f t="shared" ref="D55:O55" si="18">D53+D54</f>
        <v>11544875</v>
      </c>
      <c r="E55" s="84">
        <f t="shared" si="18"/>
        <v>8698363</v>
      </c>
      <c r="F55" s="84">
        <f t="shared" si="18"/>
        <v>0</v>
      </c>
      <c r="G55" s="84">
        <f t="shared" si="18"/>
        <v>0</v>
      </c>
      <c r="H55" s="84">
        <f t="shared" si="18"/>
        <v>0</v>
      </c>
      <c r="I55" s="84">
        <f t="shared" si="18"/>
        <v>0</v>
      </c>
      <c r="J55" s="84">
        <f t="shared" si="18"/>
        <v>0</v>
      </c>
      <c r="K55" s="84">
        <f t="shared" si="18"/>
        <v>8698363</v>
      </c>
      <c r="L55" s="84">
        <f t="shared" si="18"/>
        <v>0</v>
      </c>
      <c r="M55" s="84">
        <f t="shared" si="18"/>
        <v>2846512</v>
      </c>
      <c r="N55" s="84">
        <f t="shared" si="18"/>
        <v>2846512</v>
      </c>
      <c r="O55" s="84">
        <f t="shared" si="18"/>
        <v>830000</v>
      </c>
      <c r="P55" s="84">
        <f>P53+P54</f>
        <v>0</v>
      </c>
      <c r="Q55" s="53"/>
      <c r="R55" s="53"/>
      <c r="S55" s="54"/>
      <c r="T55" s="54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pans="1:256" hidden="1">
      <c r="A56" s="259" t="s">
        <v>56</v>
      </c>
      <c r="B56" s="250" t="s">
        <v>57</v>
      </c>
      <c r="C56" s="39" t="s">
        <v>30</v>
      </c>
      <c r="D56" s="81">
        <f>E56+M56</f>
        <v>11544875</v>
      </c>
      <c r="E56" s="82">
        <f>F56+I56+J56+K56+L56</f>
        <v>8698363</v>
      </c>
      <c r="F56" s="82">
        <f>G56+H56</f>
        <v>0</v>
      </c>
      <c r="G56" s="82">
        <v>0</v>
      </c>
      <c r="H56" s="82">
        <v>0</v>
      </c>
      <c r="I56" s="82">
        <v>0</v>
      </c>
      <c r="J56" s="82">
        <v>0</v>
      </c>
      <c r="K56" s="82">
        <f>8575527-747000+952836-83000</f>
        <v>8698363</v>
      </c>
      <c r="L56" s="82">
        <v>0</v>
      </c>
      <c r="M56" s="82">
        <f>N56+P56</f>
        <v>2846512</v>
      </c>
      <c r="N56" s="82">
        <v>2846512</v>
      </c>
      <c r="O56" s="82">
        <f>747000+83000</f>
        <v>830000</v>
      </c>
      <c r="P56" s="82">
        <v>0</v>
      </c>
      <c r="Q56" s="56"/>
      <c r="R56" s="56"/>
      <c r="S56" s="57"/>
      <c r="T56" s="57"/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pans="1:256" hidden="1">
      <c r="A57" s="260"/>
      <c r="B57" s="251"/>
      <c r="C57" s="39" t="s">
        <v>31</v>
      </c>
      <c r="D57" s="81">
        <f>E57+M57</f>
        <v>0</v>
      </c>
      <c r="E57" s="82">
        <f>F57+I57+J57+K57+L57</f>
        <v>0</v>
      </c>
      <c r="F57" s="82">
        <f>G57+H57</f>
        <v>0</v>
      </c>
      <c r="G57" s="82"/>
      <c r="H57" s="82"/>
      <c r="I57" s="82"/>
      <c r="J57" s="82"/>
      <c r="K57" s="82"/>
      <c r="L57" s="82"/>
      <c r="M57" s="82">
        <f>N57+P57</f>
        <v>0</v>
      </c>
      <c r="N57" s="82"/>
      <c r="O57" s="82"/>
      <c r="P57" s="82"/>
      <c r="Q57" s="56"/>
      <c r="R57" s="56"/>
      <c r="S57" s="57"/>
      <c r="T57" s="57"/>
      <c r="U57" s="57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pans="1:256" hidden="1">
      <c r="A58" s="261"/>
      <c r="B58" s="252"/>
      <c r="C58" s="39" t="s">
        <v>32</v>
      </c>
      <c r="D58" s="81">
        <f>D56+D57</f>
        <v>11544875</v>
      </c>
      <c r="E58" s="82">
        <f t="shared" ref="E58:P58" si="19">E56+E57</f>
        <v>8698363</v>
      </c>
      <c r="F58" s="82">
        <f t="shared" si="19"/>
        <v>0</v>
      </c>
      <c r="G58" s="82">
        <f t="shared" si="19"/>
        <v>0</v>
      </c>
      <c r="H58" s="82">
        <f t="shared" si="19"/>
        <v>0</v>
      </c>
      <c r="I58" s="82">
        <f t="shared" si="19"/>
        <v>0</v>
      </c>
      <c r="J58" s="82">
        <f t="shared" si="19"/>
        <v>0</v>
      </c>
      <c r="K58" s="82">
        <f t="shared" si="19"/>
        <v>8698363</v>
      </c>
      <c r="L58" s="82">
        <f t="shared" si="19"/>
        <v>0</v>
      </c>
      <c r="M58" s="82">
        <f t="shared" si="19"/>
        <v>2846512</v>
      </c>
      <c r="N58" s="82">
        <f t="shared" si="19"/>
        <v>2846512</v>
      </c>
      <c r="O58" s="82">
        <f t="shared" si="19"/>
        <v>830000</v>
      </c>
      <c r="P58" s="82">
        <f t="shared" si="19"/>
        <v>0</v>
      </c>
      <c r="Q58" s="56"/>
      <c r="R58" s="56"/>
      <c r="S58" s="57"/>
      <c r="T58" s="57"/>
      <c r="U58" s="57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pans="1:256" ht="15">
      <c r="A59" s="268" t="s">
        <v>58</v>
      </c>
      <c r="B59" s="256" t="s">
        <v>59</v>
      </c>
      <c r="C59" s="41" t="s">
        <v>30</v>
      </c>
      <c r="D59" s="83">
        <f t="shared" ref="D59:O60" si="20">D62+D65+D68+D74+D89+D77+D71+D86+D80+D83</f>
        <v>716198899</v>
      </c>
      <c r="E59" s="84">
        <f t="shared" si="20"/>
        <v>260269530</v>
      </c>
      <c r="F59" s="84">
        <f t="shared" si="20"/>
        <v>61453454</v>
      </c>
      <c r="G59" s="84">
        <f t="shared" si="20"/>
        <v>224200</v>
      </c>
      <c r="H59" s="84">
        <f t="shared" si="20"/>
        <v>61229254</v>
      </c>
      <c r="I59" s="84">
        <f t="shared" si="20"/>
        <v>197749789</v>
      </c>
      <c r="J59" s="84">
        <f t="shared" si="20"/>
        <v>0</v>
      </c>
      <c r="K59" s="84">
        <f t="shared" si="20"/>
        <v>1066287</v>
      </c>
      <c r="L59" s="84">
        <f t="shared" si="20"/>
        <v>0</v>
      </c>
      <c r="M59" s="84">
        <f t="shared" si="20"/>
        <v>455929369</v>
      </c>
      <c r="N59" s="84">
        <f t="shared" si="20"/>
        <v>445929369</v>
      </c>
      <c r="O59" s="84">
        <f t="shared" si="20"/>
        <v>260010224</v>
      </c>
      <c r="P59" s="84">
        <f>P62+P65+P68+P74+P89+P77+P71+P86+P80+P83</f>
        <v>10000000</v>
      </c>
      <c r="Q59" s="50"/>
      <c r="R59" s="50"/>
      <c r="S59" s="51"/>
      <c r="T59" s="51"/>
      <c r="U59" s="51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</row>
    <row r="60" spans="1:256" ht="15">
      <c r="A60" s="269"/>
      <c r="B60" s="257"/>
      <c r="C60" s="41" t="s">
        <v>31</v>
      </c>
      <c r="D60" s="83">
        <f t="shared" si="20"/>
        <v>0</v>
      </c>
      <c r="E60" s="84">
        <f t="shared" si="20"/>
        <v>0</v>
      </c>
      <c r="F60" s="84">
        <f t="shared" si="20"/>
        <v>-18539145</v>
      </c>
      <c r="G60" s="84">
        <f t="shared" si="20"/>
        <v>0</v>
      </c>
      <c r="H60" s="84">
        <f t="shared" si="20"/>
        <v>-18539145</v>
      </c>
      <c r="I60" s="84">
        <f t="shared" si="20"/>
        <v>18539145</v>
      </c>
      <c r="J60" s="84">
        <f t="shared" si="20"/>
        <v>0</v>
      </c>
      <c r="K60" s="84">
        <f t="shared" si="20"/>
        <v>0</v>
      </c>
      <c r="L60" s="84">
        <f t="shared" si="20"/>
        <v>0</v>
      </c>
      <c r="M60" s="84">
        <f t="shared" si="20"/>
        <v>0</v>
      </c>
      <c r="N60" s="84">
        <f t="shared" si="20"/>
        <v>0</v>
      </c>
      <c r="O60" s="84">
        <f t="shared" si="20"/>
        <v>0</v>
      </c>
      <c r="P60" s="84">
        <f>P63+P66+P69+P75+P90+P78+P72+P87+P81+P84</f>
        <v>0</v>
      </c>
      <c r="Q60" s="50"/>
      <c r="R60" s="50"/>
      <c r="S60" s="51"/>
      <c r="T60" s="51"/>
      <c r="U60" s="51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  <c r="HX60" s="52"/>
      <c r="HY60" s="52"/>
      <c r="HZ60" s="52"/>
      <c r="IA60" s="52"/>
      <c r="IB60" s="52"/>
      <c r="IC60" s="52"/>
      <c r="ID60" s="52"/>
      <c r="IE60" s="52"/>
      <c r="IF60" s="52"/>
      <c r="IG60" s="52"/>
      <c r="IH60" s="52"/>
      <c r="II60" s="52"/>
      <c r="IJ60" s="52"/>
      <c r="IK60" s="52"/>
      <c r="IL60" s="52"/>
      <c r="IM60" s="52"/>
      <c r="IN60" s="52"/>
      <c r="IO60" s="52"/>
      <c r="IP60" s="52"/>
      <c r="IQ60" s="52"/>
      <c r="IR60" s="52"/>
      <c r="IS60" s="52"/>
      <c r="IT60" s="52"/>
      <c r="IU60" s="52"/>
      <c r="IV60" s="52"/>
    </row>
    <row r="61" spans="1:256" ht="15">
      <c r="A61" s="270"/>
      <c r="B61" s="258"/>
      <c r="C61" s="41" t="s">
        <v>32</v>
      </c>
      <c r="D61" s="83">
        <f t="shared" ref="D61:O61" si="21">D59+D60</f>
        <v>716198899</v>
      </c>
      <c r="E61" s="84">
        <f t="shared" si="21"/>
        <v>260269530</v>
      </c>
      <c r="F61" s="84">
        <f t="shared" si="21"/>
        <v>42914309</v>
      </c>
      <c r="G61" s="84">
        <f t="shared" si="21"/>
        <v>224200</v>
      </c>
      <c r="H61" s="84">
        <f t="shared" si="21"/>
        <v>42690109</v>
      </c>
      <c r="I61" s="84">
        <f t="shared" si="21"/>
        <v>216288934</v>
      </c>
      <c r="J61" s="84">
        <f t="shared" si="21"/>
        <v>0</v>
      </c>
      <c r="K61" s="84">
        <f t="shared" si="21"/>
        <v>1066287</v>
      </c>
      <c r="L61" s="84">
        <f t="shared" si="21"/>
        <v>0</v>
      </c>
      <c r="M61" s="84">
        <f t="shared" si="21"/>
        <v>455929369</v>
      </c>
      <c r="N61" s="84">
        <f t="shared" si="21"/>
        <v>445929369</v>
      </c>
      <c r="O61" s="84">
        <f t="shared" si="21"/>
        <v>260010224</v>
      </c>
      <c r="P61" s="84">
        <f>P59+P60</f>
        <v>10000000</v>
      </c>
      <c r="Q61" s="50"/>
      <c r="R61" s="50"/>
      <c r="S61" s="51"/>
      <c r="T61" s="51"/>
      <c r="U61" s="51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2"/>
      <c r="IB61" s="52"/>
      <c r="IC61" s="52"/>
      <c r="ID61" s="52"/>
      <c r="IE61" s="52"/>
      <c r="IF61" s="52"/>
      <c r="IG61" s="52"/>
      <c r="IH61" s="52"/>
      <c r="II61" s="52"/>
      <c r="IJ61" s="52"/>
      <c r="IK61" s="52"/>
      <c r="IL61" s="52"/>
      <c r="IM61" s="52"/>
      <c r="IN61" s="52"/>
      <c r="IO61" s="52"/>
      <c r="IP61" s="52"/>
      <c r="IQ61" s="52"/>
      <c r="IR61" s="52"/>
      <c r="IS61" s="52"/>
      <c r="IT61" s="52"/>
      <c r="IU61" s="52"/>
      <c r="IV61" s="52"/>
    </row>
    <row r="62" spans="1:256">
      <c r="A62" s="259" t="s">
        <v>60</v>
      </c>
      <c r="B62" s="250" t="s">
        <v>61</v>
      </c>
      <c r="C62" s="39" t="s">
        <v>30</v>
      </c>
      <c r="D62" s="81">
        <f t="shared" ref="D62:D90" si="22">E62+M62</f>
        <v>169670045</v>
      </c>
      <c r="E62" s="82">
        <f t="shared" ref="E62:E90" si="23">F62+I62+J62+K62+L62</f>
        <v>158700045</v>
      </c>
      <c r="F62" s="82">
        <f t="shared" ref="F62:F90" si="24">G62+H62</f>
        <v>19329145</v>
      </c>
      <c r="G62" s="82">
        <v>50000</v>
      </c>
      <c r="H62" s="82">
        <v>19279145</v>
      </c>
      <c r="I62" s="82">
        <v>139370900</v>
      </c>
      <c r="J62" s="82">
        <v>0</v>
      </c>
      <c r="K62" s="82">
        <v>0</v>
      </c>
      <c r="L62" s="82">
        <v>0</v>
      </c>
      <c r="M62" s="82">
        <f>N62+P62</f>
        <v>10970000</v>
      </c>
      <c r="N62" s="82">
        <v>10970000</v>
      </c>
      <c r="O62" s="82">
        <v>0</v>
      </c>
      <c r="P62" s="82">
        <v>0</v>
      </c>
      <c r="Q62" s="45"/>
      <c r="R62" s="45"/>
      <c r="S62" s="40"/>
      <c r="T62" s="40"/>
      <c r="U62" s="40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  <c r="IV62" s="33"/>
    </row>
    <row r="63" spans="1:256">
      <c r="A63" s="260"/>
      <c r="B63" s="251"/>
      <c r="C63" s="39" t="s">
        <v>31</v>
      </c>
      <c r="D63" s="81">
        <f t="shared" si="22"/>
        <v>0</v>
      </c>
      <c r="E63" s="82">
        <f t="shared" si="23"/>
        <v>0</v>
      </c>
      <c r="F63" s="82">
        <f t="shared" si="24"/>
        <v>-18539145</v>
      </c>
      <c r="G63" s="82"/>
      <c r="H63" s="82">
        <v>-18539145</v>
      </c>
      <c r="I63" s="82">
        <v>18539145</v>
      </c>
      <c r="J63" s="82"/>
      <c r="K63" s="82"/>
      <c r="L63" s="82"/>
      <c r="M63" s="82">
        <f>N63+P63</f>
        <v>0</v>
      </c>
      <c r="N63" s="82"/>
      <c r="O63" s="82"/>
      <c r="P63" s="82"/>
      <c r="Q63" s="45"/>
      <c r="R63" s="45"/>
      <c r="S63" s="40"/>
      <c r="T63" s="40"/>
      <c r="U63" s="40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</row>
    <row r="64" spans="1:256">
      <c r="A64" s="261"/>
      <c r="B64" s="252"/>
      <c r="C64" s="39" t="s">
        <v>32</v>
      </c>
      <c r="D64" s="81">
        <f>D62+D63</f>
        <v>169670045</v>
      </c>
      <c r="E64" s="82">
        <f t="shared" ref="E64:P64" si="25">E62+E63</f>
        <v>158700045</v>
      </c>
      <c r="F64" s="82">
        <f t="shared" si="25"/>
        <v>790000</v>
      </c>
      <c r="G64" s="82">
        <f t="shared" si="25"/>
        <v>50000</v>
      </c>
      <c r="H64" s="82">
        <f t="shared" si="25"/>
        <v>740000</v>
      </c>
      <c r="I64" s="82">
        <f t="shared" si="25"/>
        <v>157910045</v>
      </c>
      <c r="J64" s="82">
        <f t="shared" si="25"/>
        <v>0</v>
      </c>
      <c r="K64" s="82">
        <f t="shared" si="25"/>
        <v>0</v>
      </c>
      <c r="L64" s="82">
        <f t="shared" si="25"/>
        <v>0</v>
      </c>
      <c r="M64" s="82">
        <f t="shared" si="25"/>
        <v>10970000</v>
      </c>
      <c r="N64" s="82">
        <f t="shared" si="25"/>
        <v>10970000</v>
      </c>
      <c r="O64" s="82">
        <f t="shared" si="25"/>
        <v>0</v>
      </c>
      <c r="P64" s="82">
        <f t="shared" si="25"/>
        <v>0</v>
      </c>
      <c r="Q64" s="45"/>
      <c r="R64" s="45"/>
      <c r="S64" s="40"/>
      <c r="T64" s="40"/>
      <c r="U64" s="40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  <c r="IU64" s="33"/>
      <c r="IV64" s="33"/>
    </row>
    <row r="65" spans="1:256" hidden="1">
      <c r="A65" s="259" t="s">
        <v>62</v>
      </c>
      <c r="B65" s="250" t="s">
        <v>63</v>
      </c>
      <c r="C65" s="39" t="s">
        <v>30</v>
      </c>
      <c r="D65" s="81">
        <f t="shared" si="22"/>
        <v>5199912</v>
      </c>
      <c r="E65" s="82">
        <f t="shared" si="23"/>
        <v>100198</v>
      </c>
      <c r="F65" s="82">
        <f t="shared" si="24"/>
        <v>0</v>
      </c>
      <c r="G65" s="82">
        <v>0</v>
      </c>
      <c r="H65" s="82">
        <v>0</v>
      </c>
      <c r="I65" s="82">
        <v>0</v>
      </c>
      <c r="J65" s="82">
        <v>0</v>
      </c>
      <c r="K65" s="82">
        <f>4249925-4164757+749987-734957</f>
        <v>100198</v>
      </c>
      <c r="L65" s="82">
        <v>0</v>
      </c>
      <c r="M65" s="82">
        <f>N65+P65</f>
        <v>5099714</v>
      </c>
      <c r="N65" s="82">
        <v>5099714</v>
      </c>
      <c r="O65" s="82">
        <f>4164757+734957</f>
        <v>4899714</v>
      </c>
      <c r="P65" s="82">
        <v>0</v>
      </c>
      <c r="Q65" s="45"/>
      <c r="R65" s="45"/>
      <c r="S65" s="40"/>
      <c r="T65" s="40"/>
      <c r="U65" s="40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</row>
    <row r="66" spans="1:256" hidden="1">
      <c r="A66" s="260"/>
      <c r="B66" s="251"/>
      <c r="C66" s="39" t="s">
        <v>31</v>
      </c>
      <c r="D66" s="81">
        <f t="shared" si="22"/>
        <v>0</v>
      </c>
      <c r="E66" s="82">
        <f t="shared" si="23"/>
        <v>0</v>
      </c>
      <c r="F66" s="82">
        <f t="shared" si="24"/>
        <v>0</v>
      </c>
      <c r="G66" s="82"/>
      <c r="H66" s="82"/>
      <c r="I66" s="82"/>
      <c r="J66" s="82"/>
      <c r="K66" s="82"/>
      <c r="L66" s="82"/>
      <c r="M66" s="82">
        <f>N66+P66</f>
        <v>0</v>
      </c>
      <c r="N66" s="82"/>
      <c r="O66" s="82"/>
      <c r="P66" s="82"/>
      <c r="Q66" s="45"/>
      <c r="R66" s="45"/>
      <c r="S66" s="40"/>
      <c r="T66" s="40"/>
      <c r="U66" s="40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  <c r="IU66" s="33"/>
      <c r="IV66" s="33"/>
    </row>
    <row r="67" spans="1:256" hidden="1">
      <c r="A67" s="261"/>
      <c r="B67" s="252"/>
      <c r="C67" s="39" t="s">
        <v>32</v>
      </c>
      <c r="D67" s="81">
        <f t="shared" ref="D67:O67" si="26">D65+D66</f>
        <v>5199912</v>
      </c>
      <c r="E67" s="82">
        <f t="shared" si="26"/>
        <v>100198</v>
      </c>
      <c r="F67" s="82">
        <f t="shared" si="26"/>
        <v>0</v>
      </c>
      <c r="G67" s="82">
        <f t="shared" si="26"/>
        <v>0</v>
      </c>
      <c r="H67" s="82">
        <f t="shared" si="26"/>
        <v>0</v>
      </c>
      <c r="I67" s="82">
        <f t="shared" si="26"/>
        <v>0</v>
      </c>
      <c r="J67" s="82">
        <f t="shared" si="26"/>
        <v>0</v>
      </c>
      <c r="K67" s="82">
        <f t="shared" si="26"/>
        <v>100198</v>
      </c>
      <c r="L67" s="82">
        <f t="shared" si="26"/>
        <v>0</v>
      </c>
      <c r="M67" s="82">
        <f t="shared" si="26"/>
        <v>5099714</v>
      </c>
      <c r="N67" s="82">
        <f t="shared" si="26"/>
        <v>5099714</v>
      </c>
      <c r="O67" s="82">
        <f t="shared" si="26"/>
        <v>4899714</v>
      </c>
      <c r="P67" s="82">
        <f>P65+P66</f>
        <v>0</v>
      </c>
      <c r="Q67" s="45"/>
      <c r="R67" s="45"/>
      <c r="S67" s="40"/>
      <c r="T67" s="40"/>
      <c r="U67" s="40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</row>
    <row r="68" spans="1:256" hidden="1">
      <c r="A68" s="259" t="s">
        <v>64</v>
      </c>
      <c r="B68" s="250" t="s">
        <v>65</v>
      </c>
      <c r="C68" s="39" t="s">
        <v>30</v>
      </c>
      <c r="D68" s="81">
        <f t="shared" si="22"/>
        <v>36443000</v>
      </c>
      <c r="E68" s="82">
        <f t="shared" si="23"/>
        <v>36443000</v>
      </c>
      <c r="F68" s="82">
        <f t="shared" si="24"/>
        <v>0</v>
      </c>
      <c r="G68" s="82">
        <v>0</v>
      </c>
      <c r="H68" s="82">
        <v>0</v>
      </c>
      <c r="I68" s="82">
        <v>36443000</v>
      </c>
      <c r="J68" s="82">
        <v>0</v>
      </c>
      <c r="K68" s="82">
        <v>0</v>
      </c>
      <c r="L68" s="82">
        <v>0</v>
      </c>
      <c r="M68" s="82">
        <f>N68+P68</f>
        <v>0</v>
      </c>
      <c r="N68" s="82">
        <v>0</v>
      </c>
      <c r="O68" s="82">
        <v>0</v>
      </c>
      <c r="P68" s="82">
        <v>0</v>
      </c>
      <c r="Q68" s="45"/>
      <c r="R68" s="45"/>
      <c r="S68" s="40"/>
      <c r="T68" s="40"/>
      <c r="U68" s="40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  <c r="IU68" s="33"/>
      <c r="IV68" s="33"/>
    </row>
    <row r="69" spans="1:256" hidden="1">
      <c r="A69" s="260"/>
      <c r="B69" s="251"/>
      <c r="C69" s="39" t="s">
        <v>31</v>
      </c>
      <c r="D69" s="81">
        <f t="shared" si="22"/>
        <v>0</v>
      </c>
      <c r="E69" s="82">
        <f t="shared" si="23"/>
        <v>0</v>
      </c>
      <c r="F69" s="82">
        <f t="shared" si="24"/>
        <v>0</v>
      </c>
      <c r="G69" s="82"/>
      <c r="H69" s="82"/>
      <c r="I69" s="82"/>
      <c r="J69" s="82"/>
      <c r="K69" s="82"/>
      <c r="L69" s="82"/>
      <c r="M69" s="82">
        <f>N69+P69</f>
        <v>0</v>
      </c>
      <c r="N69" s="82"/>
      <c r="O69" s="82"/>
      <c r="P69" s="82"/>
      <c r="Q69" s="45"/>
      <c r="R69" s="45"/>
      <c r="S69" s="40"/>
      <c r="T69" s="40"/>
      <c r="U69" s="40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3"/>
      <c r="IV69" s="33"/>
    </row>
    <row r="70" spans="1:256" hidden="1">
      <c r="A70" s="261"/>
      <c r="B70" s="252"/>
      <c r="C70" s="39" t="s">
        <v>32</v>
      </c>
      <c r="D70" s="81">
        <f>D68+D69</f>
        <v>36443000</v>
      </c>
      <c r="E70" s="82">
        <f t="shared" ref="E70:P70" si="27">E68+E69</f>
        <v>36443000</v>
      </c>
      <c r="F70" s="82">
        <f t="shared" si="27"/>
        <v>0</v>
      </c>
      <c r="G70" s="82">
        <f t="shared" si="27"/>
        <v>0</v>
      </c>
      <c r="H70" s="82">
        <f t="shared" si="27"/>
        <v>0</v>
      </c>
      <c r="I70" s="82">
        <f t="shared" si="27"/>
        <v>36443000</v>
      </c>
      <c r="J70" s="82">
        <f t="shared" si="27"/>
        <v>0</v>
      </c>
      <c r="K70" s="82">
        <f t="shared" si="27"/>
        <v>0</v>
      </c>
      <c r="L70" s="82">
        <f t="shared" si="27"/>
        <v>0</v>
      </c>
      <c r="M70" s="82">
        <f t="shared" si="27"/>
        <v>0</v>
      </c>
      <c r="N70" s="82">
        <f t="shared" si="27"/>
        <v>0</v>
      </c>
      <c r="O70" s="82">
        <f t="shared" si="27"/>
        <v>0</v>
      </c>
      <c r="P70" s="82">
        <f t="shared" si="27"/>
        <v>0</v>
      </c>
      <c r="Q70" s="45"/>
      <c r="R70" s="45"/>
      <c r="S70" s="40"/>
      <c r="T70" s="40"/>
      <c r="U70" s="40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  <c r="IU70" s="33"/>
      <c r="IV70" s="33"/>
    </row>
    <row r="71" spans="1:256" hidden="1">
      <c r="A71" s="262">
        <v>60004</v>
      </c>
      <c r="B71" s="250" t="s">
        <v>66</v>
      </c>
      <c r="C71" s="39" t="s">
        <v>30</v>
      </c>
      <c r="D71" s="81">
        <f t="shared" si="22"/>
        <v>21885889</v>
      </c>
      <c r="E71" s="82">
        <f t="shared" si="23"/>
        <v>21885889</v>
      </c>
      <c r="F71" s="82">
        <f t="shared" si="24"/>
        <v>0</v>
      </c>
      <c r="G71" s="82">
        <v>0</v>
      </c>
      <c r="H71" s="82">
        <v>0</v>
      </c>
      <c r="I71" s="82">
        <v>21885889</v>
      </c>
      <c r="J71" s="82">
        <v>0</v>
      </c>
      <c r="K71" s="82">
        <v>0</v>
      </c>
      <c r="L71" s="82">
        <v>0</v>
      </c>
      <c r="M71" s="82">
        <f>N71+P71</f>
        <v>0</v>
      </c>
      <c r="N71" s="82">
        <v>0</v>
      </c>
      <c r="O71" s="82">
        <v>0</v>
      </c>
      <c r="P71" s="82">
        <v>0</v>
      </c>
      <c r="Q71" s="45"/>
      <c r="R71" s="45"/>
      <c r="S71" s="40"/>
      <c r="T71" s="40"/>
      <c r="U71" s="40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  <c r="IU71" s="33"/>
      <c r="IV71" s="33"/>
    </row>
    <row r="72" spans="1:256" hidden="1">
      <c r="A72" s="263"/>
      <c r="B72" s="251"/>
      <c r="C72" s="39" t="s">
        <v>31</v>
      </c>
      <c r="D72" s="81">
        <f t="shared" si="22"/>
        <v>0</v>
      </c>
      <c r="E72" s="82">
        <f t="shared" si="23"/>
        <v>0</v>
      </c>
      <c r="F72" s="82">
        <f t="shared" si="24"/>
        <v>0</v>
      </c>
      <c r="G72" s="82"/>
      <c r="H72" s="82"/>
      <c r="I72" s="82"/>
      <c r="J72" s="82"/>
      <c r="K72" s="82"/>
      <c r="L72" s="82"/>
      <c r="M72" s="82">
        <f>N72+P72</f>
        <v>0</v>
      </c>
      <c r="N72" s="82"/>
      <c r="O72" s="82"/>
      <c r="P72" s="82"/>
      <c r="Q72" s="45"/>
      <c r="R72" s="45"/>
      <c r="S72" s="40"/>
      <c r="T72" s="40"/>
      <c r="U72" s="40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  <c r="IT72" s="33"/>
      <c r="IU72" s="33"/>
      <c r="IV72" s="33"/>
    </row>
    <row r="73" spans="1:256" hidden="1">
      <c r="A73" s="264"/>
      <c r="B73" s="252"/>
      <c r="C73" s="39" t="s">
        <v>32</v>
      </c>
      <c r="D73" s="81">
        <f t="shared" ref="D73:O73" si="28">D71+D72</f>
        <v>21885889</v>
      </c>
      <c r="E73" s="82">
        <f t="shared" si="28"/>
        <v>21885889</v>
      </c>
      <c r="F73" s="82">
        <f t="shared" si="28"/>
        <v>0</v>
      </c>
      <c r="G73" s="82">
        <f t="shared" si="28"/>
        <v>0</v>
      </c>
      <c r="H73" s="82">
        <f t="shared" si="28"/>
        <v>0</v>
      </c>
      <c r="I73" s="82">
        <f t="shared" si="28"/>
        <v>21885889</v>
      </c>
      <c r="J73" s="82">
        <f t="shared" si="28"/>
        <v>0</v>
      </c>
      <c r="K73" s="82">
        <f t="shared" si="28"/>
        <v>0</v>
      </c>
      <c r="L73" s="82">
        <f t="shared" si="28"/>
        <v>0</v>
      </c>
      <c r="M73" s="82">
        <f t="shared" si="28"/>
        <v>0</v>
      </c>
      <c r="N73" s="82">
        <f t="shared" si="28"/>
        <v>0</v>
      </c>
      <c r="O73" s="82">
        <f t="shared" si="28"/>
        <v>0</v>
      </c>
      <c r="P73" s="82">
        <f>P71+P72</f>
        <v>0</v>
      </c>
      <c r="Q73" s="45"/>
      <c r="R73" s="45"/>
      <c r="S73" s="40"/>
      <c r="T73" s="40"/>
      <c r="U73" s="40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3"/>
      <c r="IV73" s="33"/>
    </row>
    <row r="74" spans="1:256" hidden="1">
      <c r="A74" s="259" t="s">
        <v>67</v>
      </c>
      <c r="B74" s="250" t="s">
        <v>68</v>
      </c>
      <c r="C74" s="39" t="s">
        <v>30</v>
      </c>
      <c r="D74" s="81">
        <f t="shared" si="22"/>
        <v>464486161</v>
      </c>
      <c r="E74" s="82">
        <f t="shared" si="23"/>
        <v>42266089</v>
      </c>
      <c r="F74" s="82">
        <f t="shared" si="24"/>
        <v>41300000</v>
      </c>
      <c r="G74" s="82">
        <v>0</v>
      </c>
      <c r="H74" s="82">
        <v>41300000</v>
      </c>
      <c r="I74" s="82">
        <v>0</v>
      </c>
      <c r="J74" s="82">
        <v>0</v>
      </c>
      <c r="K74" s="82">
        <v>966089</v>
      </c>
      <c r="L74" s="82">
        <v>0</v>
      </c>
      <c r="M74" s="82">
        <f>N74+P74</f>
        <v>422220072</v>
      </c>
      <c r="N74" s="82">
        <v>422220072</v>
      </c>
      <c r="O74" s="82">
        <v>255110510</v>
      </c>
      <c r="P74" s="82">
        <v>0</v>
      </c>
      <c r="Q74" s="45"/>
      <c r="R74" s="45"/>
      <c r="S74" s="40"/>
      <c r="T74" s="40"/>
      <c r="U74" s="40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</row>
    <row r="75" spans="1:256" hidden="1">
      <c r="A75" s="260"/>
      <c r="B75" s="251"/>
      <c r="C75" s="39" t="s">
        <v>31</v>
      </c>
      <c r="D75" s="81">
        <f t="shared" si="22"/>
        <v>0</v>
      </c>
      <c r="E75" s="82">
        <f t="shared" si="23"/>
        <v>0</v>
      </c>
      <c r="F75" s="82">
        <f t="shared" si="24"/>
        <v>0</v>
      </c>
      <c r="G75" s="82"/>
      <c r="H75" s="82"/>
      <c r="I75" s="82"/>
      <c r="J75" s="82"/>
      <c r="K75" s="82"/>
      <c r="L75" s="82"/>
      <c r="M75" s="82">
        <f>N75+P75</f>
        <v>0</v>
      </c>
      <c r="N75" s="82"/>
      <c r="O75" s="82"/>
      <c r="P75" s="82"/>
      <c r="Q75" s="45"/>
      <c r="R75" s="45"/>
      <c r="S75" s="40"/>
      <c r="T75" s="40"/>
      <c r="U75" s="40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3"/>
      <c r="IV75" s="33"/>
    </row>
    <row r="76" spans="1:256" hidden="1">
      <c r="A76" s="261"/>
      <c r="B76" s="252"/>
      <c r="C76" s="39" t="s">
        <v>32</v>
      </c>
      <c r="D76" s="81">
        <f>D74+D75</f>
        <v>464486161</v>
      </c>
      <c r="E76" s="82">
        <f t="shared" ref="E76:P76" si="29">E74+E75</f>
        <v>42266089</v>
      </c>
      <c r="F76" s="82">
        <f t="shared" si="29"/>
        <v>41300000</v>
      </c>
      <c r="G76" s="82">
        <f t="shared" si="29"/>
        <v>0</v>
      </c>
      <c r="H76" s="82">
        <f t="shared" si="29"/>
        <v>41300000</v>
      </c>
      <c r="I76" s="82">
        <f t="shared" si="29"/>
        <v>0</v>
      </c>
      <c r="J76" s="82">
        <f t="shared" si="29"/>
        <v>0</v>
      </c>
      <c r="K76" s="82">
        <f t="shared" si="29"/>
        <v>966089</v>
      </c>
      <c r="L76" s="82">
        <f t="shared" si="29"/>
        <v>0</v>
      </c>
      <c r="M76" s="82">
        <f t="shared" si="29"/>
        <v>422220072</v>
      </c>
      <c r="N76" s="82">
        <f t="shared" si="29"/>
        <v>422220072</v>
      </c>
      <c r="O76" s="82">
        <f t="shared" si="29"/>
        <v>255110510</v>
      </c>
      <c r="P76" s="82">
        <f t="shared" si="29"/>
        <v>0</v>
      </c>
      <c r="Q76" s="45"/>
      <c r="R76" s="45"/>
      <c r="S76" s="40"/>
      <c r="T76" s="40"/>
      <c r="U76" s="40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</row>
    <row r="77" spans="1:256" hidden="1">
      <c r="A77" s="259" t="s">
        <v>69</v>
      </c>
      <c r="B77" s="250" t="s">
        <v>70</v>
      </c>
      <c r="C77" s="39" t="s">
        <v>30</v>
      </c>
      <c r="D77" s="81">
        <f t="shared" si="22"/>
        <v>3600000</v>
      </c>
      <c r="E77" s="82">
        <f t="shared" si="23"/>
        <v>0</v>
      </c>
      <c r="F77" s="82">
        <f t="shared" si="24"/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v>0</v>
      </c>
      <c r="M77" s="82">
        <f>N77+P77</f>
        <v>3600000</v>
      </c>
      <c r="N77" s="82">
        <v>3600000</v>
      </c>
      <c r="O77" s="82">
        <v>0</v>
      </c>
      <c r="P77" s="82">
        <v>0</v>
      </c>
      <c r="Q77" s="45"/>
      <c r="R77" s="45"/>
      <c r="S77" s="40"/>
      <c r="T77" s="40"/>
      <c r="U77" s="40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  <c r="IU77" s="33"/>
      <c r="IV77" s="33"/>
    </row>
    <row r="78" spans="1:256" hidden="1">
      <c r="A78" s="260"/>
      <c r="B78" s="251"/>
      <c r="C78" s="39" t="s">
        <v>31</v>
      </c>
      <c r="D78" s="81">
        <f t="shared" si="22"/>
        <v>0</v>
      </c>
      <c r="E78" s="82">
        <f t="shared" si="23"/>
        <v>0</v>
      </c>
      <c r="F78" s="82">
        <f t="shared" si="24"/>
        <v>0</v>
      </c>
      <c r="G78" s="82"/>
      <c r="H78" s="82"/>
      <c r="I78" s="82"/>
      <c r="J78" s="82"/>
      <c r="K78" s="82"/>
      <c r="L78" s="82"/>
      <c r="M78" s="82">
        <f>N78+P78</f>
        <v>0</v>
      </c>
      <c r="N78" s="82"/>
      <c r="O78" s="82"/>
      <c r="P78" s="82"/>
      <c r="Q78" s="45"/>
      <c r="R78" s="45"/>
      <c r="S78" s="40"/>
      <c r="T78" s="40"/>
      <c r="U78" s="40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</row>
    <row r="79" spans="1:256" hidden="1">
      <c r="A79" s="261"/>
      <c r="B79" s="252"/>
      <c r="C79" s="39" t="s">
        <v>32</v>
      </c>
      <c r="D79" s="81">
        <f t="shared" ref="D79:O79" si="30">D77+D78</f>
        <v>3600000</v>
      </c>
      <c r="E79" s="82">
        <f t="shared" si="30"/>
        <v>0</v>
      </c>
      <c r="F79" s="82">
        <f t="shared" si="30"/>
        <v>0</v>
      </c>
      <c r="G79" s="82">
        <f t="shared" si="30"/>
        <v>0</v>
      </c>
      <c r="H79" s="82">
        <f t="shared" si="30"/>
        <v>0</v>
      </c>
      <c r="I79" s="82">
        <f t="shared" si="30"/>
        <v>0</v>
      </c>
      <c r="J79" s="82">
        <f t="shared" si="30"/>
        <v>0</v>
      </c>
      <c r="K79" s="82">
        <f t="shared" si="30"/>
        <v>0</v>
      </c>
      <c r="L79" s="82">
        <f t="shared" si="30"/>
        <v>0</v>
      </c>
      <c r="M79" s="82">
        <f t="shared" si="30"/>
        <v>3600000</v>
      </c>
      <c r="N79" s="82">
        <f t="shared" si="30"/>
        <v>3600000</v>
      </c>
      <c r="O79" s="82">
        <f t="shared" si="30"/>
        <v>0</v>
      </c>
      <c r="P79" s="82">
        <f>P77+P78</f>
        <v>0</v>
      </c>
      <c r="Q79" s="45"/>
      <c r="R79" s="45"/>
      <c r="S79" s="40"/>
      <c r="T79" s="40"/>
      <c r="U79" s="40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</row>
    <row r="80" spans="1:256" hidden="1">
      <c r="A80" s="262">
        <v>60016</v>
      </c>
      <c r="B80" s="250" t="s">
        <v>71</v>
      </c>
      <c r="C80" s="39" t="s">
        <v>30</v>
      </c>
      <c r="D80" s="81">
        <f>E80+M80</f>
        <v>289984</v>
      </c>
      <c r="E80" s="82">
        <f>F80+I80+J80+K80+L80</f>
        <v>0</v>
      </c>
      <c r="F80" s="82">
        <f>G80+H80</f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82">
        <f>N80+P80</f>
        <v>289984</v>
      </c>
      <c r="N80" s="82">
        <v>289984</v>
      </c>
      <c r="O80" s="82">
        <v>0</v>
      </c>
      <c r="P80" s="82">
        <v>0</v>
      </c>
      <c r="Q80" s="45"/>
      <c r="R80" s="45"/>
      <c r="S80" s="40"/>
      <c r="T80" s="40"/>
      <c r="U80" s="40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</row>
    <row r="81" spans="1:256" hidden="1">
      <c r="A81" s="263"/>
      <c r="B81" s="251"/>
      <c r="C81" s="39" t="s">
        <v>31</v>
      </c>
      <c r="D81" s="81">
        <f>E81+M81</f>
        <v>0</v>
      </c>
      <c r="E81" s="82">
        <f>F81+I81+J81+K81+L81</f>
        <v>0</v>
      </c>
      <c r="F81" s="82">
        <f>G81+H81</f>
        <v>0</v>
      </c>
      <c r="G81" s="82"/>
      <c r="H81" s="82"/>
      <c r="I81" s="82"/>
      <c r="J81" s="82"/>
      <c r="K81" s="82"/>
      <c r="L81" s="82"/>
      <c r="M81" s="82">
        <f>N81+P81</f>
        <v>0</v>
      </c>
      <c r="N81" s="82"/>
      <c r="O81" s="82"/>
      <c r="P81" s="82"/>
      <c r="Q81" s="45"/>
      <c r="R81" s="45"/>
      <c r="S81" s="40"/>
      <c r="T81" s="40"/>
      <c r="U81" s="40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  <c r="IU81" s="33"/>
      <c r="IV81" s="33"/>
    </row>
    <row r="82" spans="1:256" hidden="1">
      <c r="A82" s="264"/>
      <c r="B82" s="252"/>
      <c r="C82" s="39" t="s">
        <v>32</v>
      </c>
      <c r="D82" s="81">
        <f>D80+D81</f>
        <v>289984</v>
      </c>
      <c r="E82" s="82">
        <f t="shared" ref="E82:P82" si="31">E80+E81</f>
        <v>0</v>
      </c>
      <c r="F82" s="82">
        <f t="shared" si="31"/>
        <v>0</v>
      </c>
      <c r="G82" s="82">
        <f t="shared" si="31"/>
        <v>0</v>
      </c>
      <c r="H82" s="82">
        <f t="shared" si="31"/>
        <v>0</v>
      </c>
      <c r="I82" s="82">
        <f t="shared" si="31"/>
        <v>0</v>
      </c>
      <c r="J82" s="82">
        <f t="shared" si="31"/>
        <v>0</v>
      </c>
      <c r="K82" s="82">
        <f t="shared" si="31"/>
        <v>0</v>
      </c>
      <c r="L82" s="82">
        <f t="shared" si="31"/>
        <v>0</v>
      </c>
      <c r="M82" s="82">
        <f t="shared" si="31"/>
        <v>289984</v>
      </c>
      <c r="N82" s="82">
        <f t="shared" si="31"/>
        <v>289984</v>
      </c>
      <c r="O82" s="82">
        <f t="shared" si="31"/>
        <v>0</v>
      </c>
      <c r="P82" s="82">
        <f t="shared" si="31"/>
        <v>0</v>
      </c>
      <c r="Q82" s="45"/>
      <c r="R82" s="45"/>
      <c r="S82" s="40"/>
      <c r="T82" s="40"/>
      <c r="U82" s="40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  <c r="IU82" s="33"/>
      <c r="IV82" s="33"/>
    </row>
    <row r="83" spans="1:256" hidden="1">
      <c r="A83" s="262" t="s">
        <v>72</v>
      </c>
      <c r="B83" s="250" t="s">
        <v>73</v>
      </c>
      <c r="C83" s="39" t="s">
        <v>30</v>
      </c>
      <c r="D83" s="81">
        <f>E83+M83</f>
        <v>3749599</v>
      </c>
      <c r="E83" s="82">
        <f>F83+I83+J83+K83+L83</f>
        <v>0</v>
      </c>
      <c r="F83" s="82">
        <f>G83+H83</f>
        <v>0</v>
      </c>
      <c r="G83" s="82">
        <v>0</v>
      </c>
      <c r="H83" s="82">
        <v>0</v>
      </c>
      <c r="I83" s="82">
        <v>0</v>
      </c>
      <c r="J83" s="82">
        <v>0</v>
      </c>
      <c r="K83" s="82">
        <v>0</v>
      </c>
      <c r="L83" s="82">
        <v>0</v>
      </c>
      <c r="M83" s="82">
        <f>N83+P83</f>
        <v>3749599</v>
      </c>
      <c r="N83" s="82">
        <v>3749599</v>
      </c>
      <c r="O83" s="82">
        <v>0</v>
      </c>
      <c r="P83" s="82">
        <v>0</v>
      </c>
      <c r="Q83" s="45"/>
      <c r="R83" s="45"/>
      <c r="S83" s="40"/>
      <c r="T83" s="40"/>
      <c r="U83" s="40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</row>
    <row r="84" spans="1:256" hidden="1">
      <c r="A84" s="263"/>
      <c r="B84" s="251"/>
      <c r="C84" s="39" t="s">
        <v>31</v>
      </c>
      <c r="D84" s="81">
        <f>E84+M84</f>
        <v>0</v>
      </c>
      <c r="E84" s="82">
        <f>F84+I84+J84+K84+L84</f>
        <v>0</v>
      </c>
      <c r="F84" s="82">
        <f>G84+H84</f>
        <v>0</v>
      </c>
      <c r="G84" s="82"/>
      <c r="H84" s="82"/>
      <c r="I84" s="82"/>
      <c r="J84" s="82"/>
      <c r="K84" s="82"/>
      <c r="L84" s="82"/>
      <c r="M84" s="82">
        <f>N84+P84</f>
        <v>0</v>
      </c>
      <c r="N84" s="82"/>
      <c r="O84" s="82"/>
      <c r="P84" s="82"/>
      <c r="Q84" s="45"/>
      <c r="R84" s="45"/>
      <c r="S84" s="40"/>
      <c r="T84" s="40"/>
      <c r="U84" s="40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</row>
    <row r="85" spans="1:256" hidden="1">
      <c r="A85" s="264"/>
      <c r="B85" s="252"/>
      <c r="C85" s="39" t="s">
        <v>32</v>
      </c>
      <c r="D85" s="81">
        <f t="shared" ref="D85:O85" si="32">D83+D84</f>
        <v>3749599</v>
      </c>
      <c r="E85" s="82">
        <f t="shared" si="32"/>
        <v>0</v>
      </c>
      <c r="F85" s="82">
        <f t="shared" si="32"/>
        <v>0</v>
      </c>
      <c r="G85" s="82">
        <f t="shared" si="32"/>
        <v>0</v>
      </c>
      <c r="H85" s="82">
        <f t="shared" si="32"/>
        <v>0</v>
      </c>
      <c r="I85" s="82">
        <f t="shared" si="32"/>
        <v>0</v>
      </c>
      <c r="J85" s="82">
        <f t="shared" si="32"/>
        <v>0</v>
      </c>
      <c r="K85" s="82">
        <f t="shared" si="32"/>
        <v>0</v>
      </c>
      <c r="L85" s="82">
        <f t="shared" si="32"/>
        <v>0</v>
      </c>
      <c r="M85" s="82">
        <f t="shared" si="32"/>
        <v>3749599</v>
      </c>
      <c r="N85" s="82">
        <f t="shared" si="32"/>
        <v>3749599</v>
      </c>
      <c r="O85" s="82">
        <f t="shared" si="32"/>
        <v>0</v>
      </c>
      <c r="P85" s="82">
        <f>P83+P84</f>
        <v>0</v>
      </c>
      <c r="Q85" s="45"/>
      <c r="R85" s="45"/>
      <c r="S85" s="40"/>
      <c r="T85" s="40"/>
      <c r="U85" s="40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3"/>
      <c r="IV85" s="33"/>
    </row>
    <row r="86" spans="1:256" hidden="1">
      <c r="A86" s="262">
        <v>60041</v>
      </c>
      <c r="B86" s="250" t="s">
        <v>74</v>
      </c>
      <c r="C86" s="39" t="s">
        <v>30</v>
      </c>
      <c r="D86" s="81">
        <f>E86+M86</f>
        <v>10000000</v>
      </c>
      <c r="E86" s="82">
        <f>F86+I86+J86+K86+L86</f>
        <v>0</v>
      </c>
      <c r="F86" s="82">
        <f>G86+H86</f>
        <v>0</v>
      </c>
      <c r="G86" s="82">
        <v>0</v>
      </c>
      <c r="H86" s="82">
        <v>0</v>
      </c>
      <c r="I86" s="82">
        <v>0</v>
      </c>
      <c r="J86" s="82">
        <v>0</v>
      </c>
      <c r="K86" s="82">
        <v>0</v>
      </c>
      <c r="L86" s="82">
        <v>0</v>
      </c>
      <c r="M86" s="82">
        <f>N86+P86</f>
        <v>10000000</v>
      </c>
      <c r="N86" s="82">
        <v>0</v>
      </c>
      <c r="O86" s="82">
        <v>0</v>
      </c>
      <c r="P86" s="82">
        <v>10000000</v>
      </c>
      <c r="Q86" s="45"/>
      <c r="R86" s="45"/>
      <c r="S86" s="40"/>
      <c r="T86" s="40"/>
      <c r="U86" s="40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  <c r="IU86" s="33"/>
      <c r="IV86" s="33"/>
    </row>
    <row r="87" spans="1:256" hidden="1">
      <c r="A87" s="263"/>
      <c r="B87" s="251"/>
      <c r="C87" s="39" t="s">
        <v>31</v>
      </c>
      <c r="D87" s="81">
        <f>E87+M87</f>
        <v>0</v>
      </c>
      <c r="E87" s="82">
        <f>F87+I87+J87+K87+L87</f>
        <v>0</v>
      </c>
      <c r="F87" s="82">
        <f>G87+H87</f>
        <v>0</v>
      </c>
      <c r="G87" s="82"/>
      <c r="H87" s="82"/>
      <c r="I87" s="82"/>
      <c r="J87" s="82"/>
      <c r="K87" s="82"/>
      <c r="L87" s="82"/>
      <c r="M87" s="82">
        <f>N87+P87</f>
        <v>0</v>
      </c>
      <c r="N87" s="82"/>
      <c r="O87" s="82"/>
      <c r="P87" s="82"/>
      <c r="Q87" s="45"/>
      <c r="R87" s="45"/>
      <c r="S87" s="40"/>
      <c r="T87" s="40"/>
      <c r="U87" s="40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  <c r="IU87" s="33"/>
      <c r="IV87" s="33"/>
    </row>
    <row r="88" spans="1:256" hidden="1">
      <c r="A88" s="264"/>
      <c r="B88" s="252"/>
      <c r="C88" s="39" t="s">
        <v>32</v>
      </c>
      <c r="D88" s="81">
        <f>D86+D87</f>
        <v>10000000</v>
      </c>
      <c r="E88" s="82">
        <f t="shared" ref="E88:P88" si="33">E86+E87</f>
        <v>0</v>
      </c>
      <c r="F88" s="82">
        <f t="shared" si="33"/>
        <v>0</v>
      </c>
      <c r="G88" s="82">
        <f t="shared" si="33"/>
        <v>0</v>
      </c>
      <c r="H88" s="82">
        <f t="shared" si="33"/>
        <v>0</v>
      </c>
      <c r="I88" s="82">
        <f t="shared" si="33"/>
        <v>0</v>
      </c>
      <c r="J88" s="82">
        <f t="shared" si="33"/>
        <v>0</v>
      </c>
      <c r="K88" s="82">
        <f t="shared" si="33"/>
        <v>0</v>
      </c>
      <c r="L88" s="82">
        <f t="shared" si="33"/>
        <v>0</v>
      </c>
      <c r="M88" s="82">
        <f t="shared" si="33"/>
        <v>10000000</v>
      </c>
      <c r="N88" s="82">
        <f t="shared" si="33"/>
        <v>0</v>
      </c>
      <c r="O88" s="82">
        <f t="shared" si="33"/>
        <v>0</v>
      </c>
      <c r="P88" s="82">
        <f t="shared" si="33"/>
        <v>10000000</v>
      </c>
      <c r="Q88" s="45"/>
      <c r="R88" s="45"/>
      <c r="S88" s="40"/>
      <c r="T88" s="40"/>
      <c r="U88" s="40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  <c r="IU88" s="33"/>
      <c r="IV88" s="33"/>
    </row>
    <row r="89" spans="1:256" hidden="1">
      <c r="A89" s="259" t="s">
        <v>75</v>
      </c>
      <c r="B89" s="250" t="s">
        <v>42</v>
      </c>
      <c r="C89" s="39" t="s">
        <v>30</v>
      </c>
      <c r="D89" s="81">
        <f t="shared" si="22"/>
        <v>874309</v>
      </c>
      <c r="E89" s="82">
        <f t="shared" si="23"/>
        <v>874309</v>
      </c>
      <c r="F89" s="82">
        <f t="shared" si="24"/>
        <v>824309</v>
      </c>
      <c r="G89" s="82">
        <v>174200</v>
      </c>
      <c r="H89" s="82">
        <f>1000+617800+1000+30309</f>
        <v>650109</v>
      </c>
      <c r="I89" s="82">
        <v>50000</v>
      </c>
      <c r="J89" s="82">
        <v>0</v>
      </c>
      <c r="K89" s="82">
        <v>0</v>
      </c>
      <c r="L89" s="82">
        <v>0</v>
      </c>
      <c r="M89" s="82">
        <f>N89+P89</f>
        <v>0</v>
      </c>
      <c r="N89" s="82">
        <v>0</v>
      </c>
      <c r="O89" s="82">
        <v>0</v>
      </c>
      <c r="P89" s="82">
        <v>0</v>
      </c>
      <c r="Q89" s="45"/>
      <c r="R89" s="45"/>
      <c r="S89" s="40"/>
      <c r="T89" s="40"/>
      <c r="U89" s="40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  <c r="IU89" s="33"/>
      <c r="IV89" s="33"/>
    </row>
    <row r="90" spans="1:256" hidden="1">
      <c r="A90" s="260"/>
      <c r="B90" s="251"/>
      <c r="C90" s="39" t="s">
        <v>31</v>
      </c>
      <c r="D90" s="81">
        <f t="shared" si="22"/>
        <v>0</v>
      </c>
      <c r="E90" s="82">
        <f t="shared" si="23"/>
        <v>0</v>
      </c>
      <c r="F90" s="82">
        <f t="shared" si="24"/>
        <v>0</v>
      </c>
      <c r="G90" s="82"/>
      <c r="H90" s="82"/>
      <c r="I90" s="82"/>
      <c r="J90" s="82"/>
      <c r="K90" s="82"/>
      <c r="L90" s="82"/>
      <c r="M90" s="82">
        <f>N90+P90</f>
        <v>0</v>
      </c>
      <c r="N90" s="82"/>
      <c r="O90" s="82"/>
      <c r="P90" s="82"/>
      <c r="Q90" s="45"/>
      <c r="R90" s="45"/>
      <c r="S90" s="40"/>
      <c r="T90" s="40"/>
      <c r="U90" s="40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</row>
    <row r="91" spans="1:256" hidden="1">
      <c r="A91" s="261"/>
      <c r="B91" s="252"/>
      <c r="C91" s="39" t="s">
        <v>32</v>
      </c>
      <c r="D91" s="81">
        <f t="shared" ref="D91:O91" si="34">D89+D90</f>
        <v>874309</v>
      </c>
      <c r="E91" s="82">
        <f t="shared" si="34"/>
        <v>874309</v>
      </c>
      <c r="F91" s="82">
        <f t="shared" si="34"/>
        <v>824309</v>
      </c>
      <c r="G91" s="82">
        <f t="shared" si="34"/>
        <v>174200</v>
      </c>
      <c r="H91" s="82">
        <f t="shared" si="34"/>
        <v>650109</v>
      </c>
      <c r="I91" s="82">
        <f t="shared" si="34"/>
        <v>50000</v>
      </c>
      <c r="J91" s="82">
        <f t="shared" si="34"/>
        <v>0</v>
      </c>
      <c r="K91" s="82">
        <f t="shared" si="34"/>
        <v>0</v>
      </c>
      <c r="L91" s="82">
        <f t="shared" si="34"/>
        <v>0</v>
      </c>
      <c r="M91" s="82">
        <f t="shared" si="34"/>
        <v>0</v>
      </c>
      <c r="N91" s="82">
        <f t="shared" si="34"/>
        <v>0</v>
      </c>
      <c r="O91" s="82">
        <f t="shared" si="34"/>
        <v>0</v>
      </c>
      <c r="P91" s="82">
        <f>P89+P90</f>
        <v>0</v>
      </c>
      <c r="Q91" s="45"/>
      <c r="R91" s="45"/>
      <c r="S91" s="40"/>
      <c r="T91" s="40"/>
      <c r="U91" s="40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  <c r="IU91" s="33"/>
      <c r="IV91" s="33"/>
    </row>
    <row r="92" spans="1:256" ht="15" hidden="1">
      <c r="A92" s="268" t="s">
        <v>76</v>
      </c>
      <c r="B92" s="256" t="s">
        <v>77</v>
      </c>
      <c r="C92" s="41" t="s">
        <v>30</v>
      </c>
      <c r="D92" s="83">
        <f>D95</f>
        <v>1900038</v>
      </c>
      <c r="E92" s="84">
        <f>E95</f>
        <v>1900038</v>
      </c>
      <c r="F92" s="84">
        <f t="shared" ref="F92:P93" si="35">F95</f>
        <v>1347819</v>
      </c>
      <c r="G92" s="84">
        <f t="shared" si="35"/>
        <v>190000</v>
      </c>
      <c r="H92" s="84">
        <f t="shared" si="35"/>
        <v>1157819</v>
      </c>
      <c r="I92" s="84">
        <f t="shared" si="35"/>
        <v>150000</v>
      </c>
      <c r="J92" s="84">
        <f t="shared" si="35"/>
        <v>0</v>
      </c>
      <c r="K92" s="84">
        <f t="shared" si="35"/>
        <v>402219</v>
      </c>
      <c r="L92" s="84">
        <f t="shared" si="35"/>
        <v>0</v>
      </c>
      <c r="M92" s="84">
        <f t="shared" si="35"/>
        <v>0</v>
      </c>
      <c r="N92" s="84">
        <f t="shared" si="35"/>
        <v>0</v>
      </c>
      <c r="O92" s="84">
        <f t="shared" si="35"/>
        <v>0</v>
      </c>
      <c r="P92" s="84">
        <f t="shared" si="35"/>
        <v>0</v>
      </c>
      <c r="Q92" s="50"/>
      <c r="R92" s="50"/>
      <c r="S92" s="51"/>
      <c r="T92" s="51"/>
      <c r="U92" s="51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  <c r="GB92" s="52"/>
      <c r="GC92" s="52"/>
      <c r="GD92" s="52"/>
      <c r="GE92" s="52"/>
      <c r="GF92" s="52"/>
      <c r="GG92" s="52"/>
      <c r="GH92" s="52"/>
      <c r="GI92" s="52"/>
      <c r="GJ92" s="52"/>
      <c r="GK92" s="52"/>
      <c r="GL92" s="52"/>
      <c r="GM92" s="52"/>
      <c r="GN92" s="52"/>
      <c r="GO92" s="52"/>
      <c r="GP92" s="52"/>
      <c r="GQ92" s="52"/>
      <c r="GR92" s="52"/>
      <c r="GS92" s="52"/>
      <c r="GT92" s="52"/>
      <c r="GU92" s="52"/>
      <c r="GV92" s="52"/>
      <c r="GW92" s="52"/>
      <c r="GX92" s="52"/>
      <c r="GY92" s="52"/>
      <c r="GZ92" s="52"/>
      <c r="HA92" s="52"/>
      <c r="HB92" s="52"/>
      <c r="HC92" s="52"/>
      <c r="HD92" s="52"/>
      <c r="HE92" s="52"/>
      <c r="HF92" s="52"/>
      <c r="HG92" s="52"/>
      <c r="HH92" s="52"/>
      <c r="HI92" s="52"/>
      <c r="HJ92" s="52"/>
      <c r="HK92" s="52"/>
      <c r="HL92" s="52"/>
      <c r="HM92" s="52"/>
      <c r="HN92" s="52"/>
      <c r="HO92" s="52"/>
      <c r="HP92" s="52"/>
      <c r="HQ92" s="52"/>
      <c r="HR92" s="52"/>
      <c r="HS92" s="52"/>
      <c r="HT92" s="52"/>
      <c r="HU92" s="52"/>
      <c r="HV92" s="52"/>
      <c r="HW92" s="52"/>
      <c r="HX92" s="52"/>
      <c r="HY92" s="52"/>
      <c r="HZ92" s="52"/>
      <c r="IA92" s="52"/>
      <c r="IB92" s="52"/>
      <c r="IC92" s="52"/>
      <c r="ID92" s="52"/>
      <c r="IE92" s="52"/>
      <c r="IF92" s="52"/>
      <c r="IG92" s="52"/>
      <c r="IH92" s="52"/>
      <c r="II92" s="52"/>
      <c r="IJ92" s="52"/>
      <c r="IK92" s="52"/>
      <c r="IL92" s="52"/>
      <c r="IM92" s="52"/>
      <c r="IN92" s="52"/>
      <c r="IO92" s="52"/>
      <c r="IP92" s="52"/>
      <c r="IQ92" s="52"/>
      <c r="IR92" s="52"/>
      <c r="IS92" s="52"/>
      <c r="IT92" s="52"/>
      <c r="IU92" s="52"/>
      <c r="IV92" s="52"/>
    </row>
    <row r="93" spans="1:256" ht="15" hidden="1">
      <c r="A93" s="269"/>
      <c r="B93" s="257"/>
      <c r="C93" s="41" t="s">
        <v>31</v>
      </c>
      <c r="D93" s="83">
        <f>D96</f>
        <v>0</v>
      </c>
      <c r="E93" s="84">
        <f>E96</f>
        <v>0</v>
      </c>
      <c r="F93" s="84">
        <f t="shared" si="35"/>
        <v>0</v>
      </c>
      <c r="G93" s="84">
        <f t="shared" si="35"/>
        <v>0</v>
      </c>
      <c r="H93" s="84">
        <f t="shared" si="35"/>
        <v>0</v>
      </c>
      <c r="I93" s="84">
        <f t="shared" si="35"/>
        <v>0</v>
      </c>
      <c r="J93" s="84">
        <f t="shared" si="35"/>
        <v>0</v>
      </c>
      <c r="K93" s="84">
        <f t="shared" si="35"/>
        <v>0</v>
      </c>
      <c r="L93" s="84">
        <f t="shared" si="35"/>
        <v>0</v>
      </c>
      <c r="M93" s="84">
        <f t="shared" si="35"/>
        <v>0</v>
      </c>
      <c r="N93" s="84">
        <f t="shared" si="35"/>
        <v>0</v>
      </c>
      <c r="O93" s="84">
        <f t="shared" si="35"/>
        <v>0</v>
      </c>
      <c r="P93" s="84">
        <f t="shared" si="35"/>
        <v>0</v>
      </c>
      <c r="Q93" s="50"/>
      <c r="R93" s="50"/>
      <c r="S93" s="51"/>
      <c r="T93" s="51"/>
      <c r="U93" s="51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  <c r="FS93" s="52"/>
      <c r="FT93" s="52"/>
      <c r="FU93" s="52"/>
      <c r="FV93" s="52"/>
      <c r="FW93" s="52"/>
      <c r="FX93" s="52"/>
      <c r="FY93" s="52"/>
      <c r="FZ93" s="52"/>
      <c r="GA93" s="52"/>
      <c r="GB93" s="52"/>
      <c r="GC93" s="52"/>
      <c r="GD93" s="52"/>
      <c r="GE93" s="52"/>
      <c r="GF93" s="52"/>
      <c r="GG93" s="52"/>
      <c r="GH93" s="52"/>
      <c r="GI93" s="52"/>
      <c r="GJ93" s="52"/>
      <c r="GK93" s="52"/>
      <c r="GL93" s="52"/>
      <c r="GM93" s="52"/>
      <c r="GN93" s="52"/>
      <c r="GO93" s="52"/>
      <c r="GP93" s="52"/>
      <c r="GQ93" s="52"/>
      <c r="GR93" s="52"/>
      <c r="GS93" s="52"/>
      <c r="GT93" s="52"/>
      <c r="GU93" s="52"/>
      <c r="GV93" s="52"/>
      <c r="GW93" s="52"/>
      <c r="GX93" s="52"/>
      <c r="GY93" s="52"/>
      <c r="GZ93" s="52"/>
      <c r="HA93" s="52"/>
      <c r="HB93" s="52"/>
      <c r="HC93" s="52"/>
      <c r="HD93" s="52"/>
      <c r="HE93" s="52"/>
      <c r="HF93" s="52"/>
      <c r="HG93" s="52"/>
      <c r="HH93" s="52"/>
      <c r="HI93" s="52"/>
      <c r="HJ93" s="52"/>
      <c r="HK93" s="52"/>
      <c r="HL93" s="52"/>
      <c r="HM93" s="52"/>
      <c r="HN93" s="52"/>
      <c r="HO93" s="52"/>
      <c r="HP93" s="52"/>
      <c r="HQ93" s="52"/>
      <c r="HR93" s="52"/>
      <c r="HS93" s="52"/>
      <c r="HT93" s="52"/>
      <c r="HU93" s="52"/>
      <c r="HV93" s="52"/>
      <c r="HW93" s="52"/>
      <c r="HX93" s="52"/>
      <c r="HY93" s="52"/>
      <c r="HZ93" s="52"/>
      <c r="IA93" s="52"/>
      <c r="IB93" s="52"/>
      <c r="IC93" s="52"/>
      <c r="ID93" s="52"/>
      <c r="IE93" s="52"/>
      <c r="IF93" s="52"/>
      <c r="IG93" s="52"/>
      <c r="IH93" s="52"/>
      <c r="II93" s="52"/>
      <c r="IJ93" s="52"/>
      <c r="IK93" s="52"/>
      <c r="IL93" s="52"/>
      <c r="IM93" s="52"/>
      <c r="IN93" s="52"/>
      <c r="IO93" s="52"/>
      <c r="IP93" s="52"/>
      <c r="IQ93" s="52"/>
      <c r="IR93" s="52"/>
      <c r="IS93" s="52"/>
      <c r="IT93" s="52"/>
      <c r="IU93" s="52"/>
      <c r="IV93" s="52"/>
    </row>
    <row r="94" spans="1:256" ht="15" hidden="1">
      <c r="A94" s="270"/>
      <c r="B94" s="258"/>
      <c r="C94" s="41" t="s">
        <v>32</v>
      </c>
      <c r="D94" s="83">
        <f>D92+D93</f>
        <v>1900038</v>
      </c>
      <c r="E94" s="84">
        <f t="shared" ref="E94:P94" si="36">E92+E93</f>
        <v>1900038</v>
      </c>
      <c r="F94" s="84">
        <f t="shared" si="36"/>
        <v>1347819</v>
      </c>
      <c r="G94" s="84">
        <f t="shared" si="36"/>
        <v>190000</v>
      </c>
      <c r="H94" s="84">
        <f t="shared" si="36"/>
        <v>1157819</v>
      </c>
      <c r="I94" s="84">
        <f t="shared" si="36"/>
        <v>150000</v>
      </c>
      <c r="J94" s="84">
        <f t="shared" si="36"/>
        <v>0</v>
      </c>
      <c r="K94" s="84">
        <f t="shared" si="36"/>
        <v>402219</v>
      </c>
      <c r="L94" s="84">
        <f t="shared" si="36"/>
        <v>0</v>
      </c>
      <c r="M94" s="84">
        <f t="shared" si="36"/>
        <v>0</v>
      </c>
      <c r="N94" s="84">
        <f t="shared" si="36"/>
        <v>0</v>
      </c>
      <c r="O94" s="84">
        <f t="shared" si="36"/>
        <v>0</v>
      </c>
      <c r="P94" s="84">
        <f t="shared" si="36"/>
        <v>0</v>
      </c>
      <c r="Q94" s="50"/>
      <c r="R94" s="50"/>
      <c r="S94" s="51"/>
      <c r="T94" s="51"/>
      <c r="U94" s="51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  <c r="GB94" s="52"/>
      <c r="GC94" s="52"/>
      <c r="GD94" s="52"/>
      <c r="GE94" s="52"/>
      <c r="GF94" s="52"/>
      <c r="GG94" s="52"/>
      <c r="GH94" s="52"/>
      <c r="GI94" s="52"/>
      <c r="GJ94" s="52"/>
      <c r="GK94" s="52"/>
      <c r="GL94" s="52"/>
      <c r="GM94" s="52"/>
      <c r="GN94" s="52"/>
      <c r="GO94" s="52"/>
      <c r="GP94" s="52"/>
      <c r="GQ94" s="52"/>
      <c r="GR94" s="52"/>
      <c r="GS94" s="52"/>
      <c r="GT94" s="52"/>
      <c r="GU94" s="52"/>
      <c r="GV94" s="52"/>
      <c r="GW94" s="52"/>
      <c r="GX94" s="52"/>
      <c r="GY94" s="52"/>
      <c r="GZ94" s="52"/>
      <c r="HA94" s="52"/>
      <c r="HB94" s="52"/>
      <c r="HC94" s="52"/>
      <c r="HD94" s="52"/>
      <c r="HE94" s="52"/>
      <c r="HF94" s="52"/>
      <c r="HG94" s="52"/>
      <c r="HH94" s="52"/>
      <c r="HI94" s="52"/>
      <c r="HJ94" s="52"/>
      <c r="HK94" s="52"/>
      <c r="HL94" s="52"/>
      <c r="HM94" s="52"/>
      <c r="HN94" s="52"/>
      <c r="HO94" s="52"/>
      <c r="HP94" s="52"/>
      <c r="HQ94" s="52"/>
      <c r="HR94" s="52"/>
      <c r="HS94" s="52"/>
      <c r="HT94" s="52"/>
      <c r="HU94" s="52"/>
      <c r="HV94" s="52"/>
      <c r="HW94" s="52"/>
      <c r="HX94" s="52"/>
      <c r="HY94" s="52"/>
      <c r="HZ94" s="52"/>
      <c r="IA94" s="52"/>
      <c r="IB94" s="52"/>
      <c r="IC94" s="52"/>
      <c r="ID94" s="52"/>
      <c r="IE94" s="52"/>
      <c r="IF94" s="52"/>
      <c r="IG94" s="52"/>
      <c r="IH94" s="52"/>
      <c r="II94" s="52"/>
      <c r="IJ94" s="52"/>
      <c r="IK94" s="52"/>
      <c r="IL94" s="52"/>
      <c r="IM94" s="52"/>
      <c r="IN94" s="52"/>
      <c r="IO94" s="52"/>
      <c r="IP94" s="52"/>
      <c r="IQ94" s="52"/>
      <c r="IR94" s="52"/>
      <c r="IS94" s="52"/>
      <c r="IT94" s="52"/>
      <c r="IU94" s="52"/>
      <c r="IV94" s="52"/>
    </row>
    <row r="95" spans="1:256" hidden="1">
      <c r="A95" s="259" t="s">
        <v>78</v>
      </c>
      <c r="B95" s="250" t="s">
        <v>42</v>
      </c>
      <c r="C95" s="39" t="s">
        <v>30</v>
      </c>
      <c r="D95" s="81">
        <f>E95+M95</f>
        <v>1900038</v>
      </c>
      <c r="E95" s="82">
        <f>F95+I95+J95+K95+L95</f>
        <v>1900038</v>
      </c>
      <c r="F95" s="82">
        <f>G95+H95</f>
        <v>1347819</v>
      </c>
      <c r="G95" s="82">
        <v>190000</v>
      </c>
      <c r="H95" s="82">
        <v>1157819</v>
      </c>
      <c r="I95" s="82">
        <v>150000</v>
      </c>
      <c r="J95" s="82">
        <v>0</v>
      </c>
      <c r="K95" s="82">
        <v>402219</v>
      </c>
      <c r="L95" s="82">
        <v>0</v>
      </c>
      <c r="M95" s="82">
        <f>N95+P95</f>
        <v>0</v>
      </c>
      <c r="N95" s="82">
        <v>0</v>
      </c>
      <c r="O95" s="82">
        <v>0</v>
      </c>
      <c r="P95" s="82">
        <v>0</v>
      </c>
      <c r="Q95" s="45"/>
      <c r="R95" s="45"/>
      <c r="S95" s="40"/>
      <c r="T95" s="40"/>
      <c r="U95" s="40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  <c r="IT95" s="33"/>
      <c r="IU95" s="33"/>
      <c r="IV95" s="33"/>
    </row>
    <row r="96" spans="1:256" hidden="1">
      <c r="A96" s="260"/>
      <c r="B96" s="251"/>
      <c r="C96" s="39" t="s">
        <v>31</v>
      </c>
      <c r="D96" s="81">
        <f>E96+M96</f>
        <v>0</v>
      </c>
      <c r="E96" s="82">
        <f>F96+I96+J96+K96+L96</f>
        <v>0</v>
      </c>
      <c r="F96" s="82">
        <f>G96+H96</f>
        <v>0</v>
      </c>
      <c r="G96" s="82"/>
      <c r="H96" s="82"/>
      <c r="I96" s="82"/>
      <c r="J96" s="82"/>
      <c r="K96" s="82"/>
      <c r="L96" s="82"/>
      <c r="M96" s="82">
        <f>N96+P96</f>
        <v>0</v>
      </c>
      <c r="N96" s="82"/>
      <c r="O96" s="82"/>
      <c r="P96" s="82"/>
      <c r="Q96" s="45"/>
      <c r="R96" s="45"/>
      <c r="S96" s="40"/>
      <c r="T96" s="40"/>
      <c r="U96" s="40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  <c r="IU96" s="33"/>
      <c r="IV96" s="33"/>
    </row>
    <row r="97" spans="1:256" hidden="1">
      <c r="A97" s="261"/>
      <c r="B97" s="252"/>
      <c r="C97" s="39" t="s">
        <v>32</v>
      </c>
      <c r="D97" s="81">
        <f t="shared" ref="D97:O97" si="37">D95+D96</f>
        <v>1900038</v>
      </c>
      <c r="E97" s="82">
        <f t="shared" si="37"/>
        <v>1900038</v>
      </c>
      <c r="F97" s="82">
        <f t="shared" si="37"/>
        <v>1347819</v>
      </c>
      <c r="G97" s="82">
        <f t="shared" si="37"/>
        <v>190000</v>
      </c>
      <c r="H97" s="82">
        <f t="shared" si="37"/>
        <v>1157819</v>
      </c>
      <c r="I97" s="82">
        <f t="shared" si="37"/>
        <v>150000</v>
      </c>
      <c r="J97" s="82">
        <f t="shared" si="37"/>
        <v>0</v>
      </c>
      <c r="K97" s="82">
        <f t="shared" si="37"/>
        <v>402219</v>
      </c>
      <c r="L97" s="82">
        <f t="shared" si="37"/>
        <v>0</v>
      </c>
      <c r="M97" s="82">
        <f t="shared" si="37"/>
        <v>0</v>
      </c>
      <c r="N97" s="82">
        <f t="shared" si="37"/>
        <v>0</v>
      </c>
      <c r="O97" s="82">
        <f t="shared" si="37"/>
        <v>0</v>
      </c>
      <c r="P97" s="82">
        <f>P95+P96</f>
        <v>0</v>
      </c>
      <c r="Q97" s="45"/>
      <c r="R97" s="45"/>
      <c r="S97" s="40"/>
      <c r="T97" s="40"/>
      <c r="U97" s="40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  <c r="IU97" s="33"/>
      <c r="IV97" s="33"/>
    </row>
    <row r="98" spans="1:256" ht="15" hidden="1">
      <c r="A98" s="268" t="s">
        <v>79</v>
      </c>
      <c r="B98" s="256" t="s">
        <v>80</v>
      </c>
      <c r="C98" s="41" t="s">
        <v>30</v>
      </c>
      <c r="D98" s="83">
        <f t="shared" ref="D98:O99" si="38">D101+D104</f>
        <v>4932272</v>
      </c>
      <c r="E98" s="84">
        <f t="shared" si="38"/>
        <v>1445933</v>
      </c>
      <c r="F98" s="84">
        <f t="shared" si="38"/>
        <v>1422500</v>
      </c>
      <c r="G98" s="84">
        <f t="shared" si="38"/>
        <v>0</v>
      </c>
      <c r="H98" s="84">
        <f t="shared" si="38"/>
        <v>1422500</v>
      </c>
      <c r="I98" s="84">
        <f t="shared" si="38"/>
        <v>0</v>
      </c>
      <c r="J98" s="84">
        <f t="shared" si="38"/>
        <v>0</v>
      </c>
      <c r="K98" s="84">
        <f t="shared" si="38"/>
        <v>23433</v>
      </c>
      <c r="L98" s="84">
        <f t="shared" si="38"/>
        <v>0</v>
      </c>
      <c r="M98" s="84">
        <f t="shared" si="38"/>
        <v>3486339</v>
      </c>
      <c r="N98" s="84">
        <f t="shared" si="38"/>
        <v>3486339</v>
      </c>
      <c r="O98" s="84">
        <f t="shared" si="38"/>
        <v>679944</v>
      </c>
      <c r="P98" s="84">
        <f>P101+P104</f>
        <v>0</v>
      </c>
      <c r="Q98" s="50"/>
      <c r="R98" s="50"/>
      <c r="S98" s="51"/>
      <c r="T98" s="51"/>
      <c r="U98" s="51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  <c r="FY98" s="52"/>
      <c r="FZ98" s="52"/>
      <c r="GA98" s="52"/>
      <c r="GB98" s="52"/>
      <c r="GC98" s="52"/>
      <c r="GD98" s="52"/>
      <c r="GE98" s="52"/>
      <c r="GF98" s="52"/>
      <c r="GG98" s="52"/>
      <c r="GH98" s="52"/>
      <c r="GI98" s="52"/>
      <c r="GJ98" s="52"/>
      <c r="GK98" s="52"/>
      <c r="GL98" s="52"/>
      <c r="GM98" s="52"/>
      <c r="GN98" s="52"/>
      <c r="GO98" s="52"/>
      <c r="GP98" s="52"/>
      <c r="GQ98" s="52"/>
      <c r="GR98" s="52"/>
      <c r="GS98" s="52"/>
      <c r="GT98" s="52"/>
      <c r="GU98" s="52"/>
      <c r="GV98" s="52"/>
      <c r="GW98" s="52"/>
      <c r="GX98" s="52"/>
      <c r="GY98" s="52"/>
      <c r="GZ98" s="52"/>
      <c r="HA98" s="52"/>
      <c r="HB98" s="52"/>
      <c r="HC98" s="52"/>
      <c r="HD98" s="52"/>
      <c r="HE98" s="52"/>
      <c r="HF98" s="52"/>
      <c r="HG98" s="52"/>
      <c r="HH98" s="52"/>
      <c r="HI98" s="52"/>
      <c r="HJ98" s="52"/>
      <c r="HK98" s="52"/>
      <c r="HL98" s="52"/>
      <c r="HM98" s="52"/>
      <c r="HN98" s="52"/>
      <c r="HO98" s="52"/>
      <c r="HP98" s="52"/>
      <c r="HQ98" s="52"/>
      <c r="HR98" s="52"/>
      <c r="HS98" s="52"/>
      <c r="HT98" s="52"/>
      <c r="HU98" s="52"/>
      <c r="HV98" s="52"/>
      <c r="HW98" s="52"/>
      <c r="HX98" s="52"/>
      <c r="HY98" s="52"/>
      <c r="HZ98" s="52"/>
      <c r="IA98" s="52"/>
      <c r="IB98" s="52"/>
      <c r="IC98" s="52"/>
      <c r="ID98" s="52"/>
      <c r="IE98" s="52"/>
      <c r="IF98" s="52"/>
      <c r="IG98" s="52"/>
      <c r="IH98" s="52"/>
      <c r="II98" s="52"/>
      <c r="IJ98" s="52"/>
      <c r="IK98" s="52"/>
      <c r="IL98" s="52"/>
      <c r="IM98" s="52"/>
      <c r="IN98" s="52"/>
      <c r="IO98" s="52"/>
      <c r="IP98" s="52"/>
      <c r="IQ98" s="52"/>
      <c r="IR98" s="52"/>
      <c r="IS98" s="52"/>
      <c r="IT98" s="52"/>
      <c r="IU98" s="52"/>
      <c r="IV98" s="52"/>
    </row>
    <row r="99" spans="1:256" ht="15" hidden="1">
      <c r="A99" s="269"/>
      <c r="B99" s="257"/>
      <c r="C99" s="41" t="s">
        <v>31</v>
      </c>
      <c r="D99" s="83">
        <f t="shared" si="38"/>
        <v>0</v>
      </c>
      <c r="E99" s="84">
        <f t="shared" si="38"/>
        <v>0</v>
      </c>
      <c r="F99" s="84">
        <f t="shared" si="38"/>
        <v>0</v>
      </c>
      <c r="G99" s="84">
        <f t="shared" si="38"/>
        <v>0</v>
      </c>
      <c r="H99" s="84">
        <f t="shared" si="38"/>
        <v>0</v>
      </c>
      <c r="I99" s="84">
        <f t="shared" si="38"/>
        <v>0</v>
      </c>
      <c r="J99" s="84">
        <f t="shared" si="38"/>
        <v>0</v>
      </c>
      <c r="K99" s="84">
        <f t="shared" si="38"/>
        <v>0</v>
      </c>
      <c r="L99" s="84">
        <f t="shared" si="38"/>
        <v>0</v>
      </c>
      <c r="M99" s="84">
        <f t="shared" si="38"/>
        <v>0</v>
      </c>
      <c r="N99" s="84">
        <f t="shared" si="38"/>
        <v>0</v>
      </c>
      <c r="O99" s="84">
        <f t="shared" si="38"/>
        <v>0</v>
      </c>
      <c r="P99" s="84">
        <f>P102+P105</f>
        <v>0</v>
      </c>
      <c r="Q99" s="50"/>
      <c r="R99" s="50"/>
      <c r="S99" s="51"/>
      <c r="T99" s="51"/>
      <c r="U99" s="51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  <c r="FR99" s="52"/>
      <c r="FS99" s="52"/>
      <c r="FT99" s="52"/>
      <c r="FU99" s="52"/>
      <c r="FV99" s="52"/>
      <c r="FW99" s="52"/>
      <c r="FX99" s="52"/>
      <c r="FY99" s="52"/>
      <c r="FZ99" s="52"/>
      <c r="GA99" s="52"/>
      <c r="GB99" s="52"/>
      <c r="GC99" s="52"/>
      <c r="GD99" s="52"/>
      <c r="GE99" s="52"/>
      <c r="GF99" s="52"/>
      <c r="GG99" s="52"/>
      <c r="GH99" s="52"/>
      <c r="GI99" s="52"/>
      <c r="GJ99" s="52"/>
      <c r="GK99" s="52"/>
      <c r="GL99" s="52"/>
      <c r="GM99" s="52"/>
      <c r="GN99" s="52"/>
      <c r="GO99" s="52"/>
      <c r="GP99" s="52"/>
      <c r="GQ99" s="52"/>
      <c r="GR99" s="52"/>
      <c r="GS99" s="52"/>
      <c r="GT99" s="52"/>
      <c r="GU99" s="52"/>
      <c r="GV99" s="52"/>
      <c r="GW99" s="52"/>
      <c r="GX99" s="52"/>
      <c r="GY99" s="52"/>
      <c r="GZ99" s="52"/>
      <c r="HA99" s="52"/>
      <c r="HB99" s="52"/>
      <c r="HC99" s="52"/>
      <c r="HD99" s="52"/>
      <c r="HE99" s="52"/>
      <c r="HF99" s="52"/>
      <c r="HG99" s="52"/>
      <c r="HH99" s="52"/>
      <c r="HI99" s="52"/>
      <c r="HJ99" s="52"/>
      <c r="HK99" s="52"/>
      <c r="HL99" s="52"/>
      <c r="HM99" s="52"/>
      <c r="HN99" s="52"/>
      <c r="HO99" s="52"/>
      <c r="HP99" s="52"/>
      <c r="HQ99" s="52"/>
      <c r="HR99" s="52"/>
      <c r="HS99" s="52"/>
      <c r="HT99" s="52"/>
      <c r="HU99" s="52"/>
      <c r="HV99" s="52"/>
      <c r="HW99" s="52"/>
      <c r="HX99" s="52"/>
      <c r="HY99" s="52"/>
      <c r="HZ99" s="52"/>
      <c r="IA99" s="52"/>
      <c r="IB99" s="52"/>
      <c r="IC99" s="52"/>
      <c r="ID99" s="52"/>
      <c r="IE99" s="52"/>
      <c r="IF99" s="52"/>
      <c r="IG99" s="52"/>
      <c r="IH99" s="52"/>
      <c r="II99" s="52"/>
      <c r="IJ99" s="52"/>
      <c r="IK99" s="52"/>
      <c r="IL99" s="52"/>
      <c r="IM99" s="52"/>
      <c r="IN99" s="52"/>
      <c r="IO99" s="52"/>
      <c r="IP99" s="52"/>
      <c r="IQ99" s="52"/>
      <c r="IR99" s="52"/>
      <c r="IS99" s="52"/>
      <c r="IT99" s="52"/>
      <c r="IU99" s="52"/>
      <c r="IV99" s="52"/>
    </row>
    <row r="100" spans="1:256" ht="15" hidden="1">
      <c r="A100" s="270"/>
      <c r="B100" s="258"/>
      <c r="C100" s="41" t="s">
        <v>32</v>
      </c>
      <c r="D100" s="83">
        <f>D98+D99</f>
        <v>4932272</v>
      </c>
      <c r="E100" s="84">
        <f t="shared" ref="E100:P100" si="39">E98+E99</f>
        <v>1445933</v>
      </c>
      <c r="F100" s="84">
        <f t="shared" si="39"/>
        <v>1422500</v>
      </c>
      <c r="G100" s="84">
        <f t="shared" si="39"/>
        <v>0</v>
      </c>
      <c r="H100" s="84">
        <f t="shared" si="39"/>
        <v>1422500</v>
      </c>
      <c r="I100" s="84">
        <f t="shared" si="39"/>
        <v>0</v>
      </c>
      <c r="J100" s="84">
        <f t="shared" si="39"/>
        <v>0</v>
      </c>
      <c r="K100" s="84">
        <f t="shared" si="39"/>
        <v>23433</v>
      </c>
      <c r="L100" s="84">
        <f t="shared" si="39"/>
        <v>0</v>
      </c>
      <c r="M100" s="84">
        <f t="shared" si="39"/>
        <v>3486339</v>
      </c>
      <c r="N100" s="84">
        <f t="shared" si="39"/>
        <v>3486339</v>
      </c>
      <c r="O100" s="84">
        <f t="shared" si="39"/>
        <v>679944</v>
      </c>
      <c r="P100" s="84">
        <f t="shared" si="39"/>
        <v>0</v>
      </c>
      <c r="Q100" s="50"/>
      <c r="R100" s="50"/>
      <c r="S100" s="51"/>
      <c r="T100" s="51"/>
      <c r="U100" s="51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  <c r="FR100" s="52"/>
      <c r="FS100" s="52"/>
      <c r="FT100" s="52"/>
      <c r="FU100" s="52"/>
      <c r="FV100" s="52"/>
      <c r="FW100" s="52"/>
      <c r="FX100" s="52"/>
      <c r="FY100" s="52"/>
      <c r="FZ100" s="52"/>
      <c r="GA100" s="52"/>
      <c r="GB100" s="52"/>
      <c r="GC100" s="52"/>
      <c r="GD100" s="52"/>
      <c r="GE100" s="52"/>
      <c r="GF100" s="52"/>
      <c r="GG100" s="52"/>
      <c r="GH100" s="52"/>
      <c r="GI100" s="52"/>
      <c r="GJ100" s="52"/>
      <c r="GK100" s="52"/>
      <c r="GL100" s="52"/>
      <c r="GM100" s="52"/>
      <c r="GN100" s="52"/>
      <c r="GO100" s="52"/>
      <c r="GP100" s="52"/>
      <c r="GQ100" s="52"/>
      <c r="GR100" s="52"/>
      <c r="GS100" s="52"/>
      <c r="GT100" s="52"/>
      <c r="GU100" s="52"/>
      <c r="GV100" s="52"/>
      <c r="GW100" s="52"/>
      <c r="GX100" s="52"/>
      <c r="GY100" s="52"/>
      <c r="GZ100" s="52"/>
      <c r="HA100" s="52"/>
      <c r="HB100" s="52"/>
      <c r="HC100" s="52"/>
      <c r="HD100" s="52"/>
      <c r="HE100" s="52"/>
      <c r="HF100" s="52"/>
      <c r="HG100" s="52"/>
      <c r="HH100" s="52"/>
      <c r="HI100" s="52"/>
      <c r="HJ100" s="52"/>
      <c r="HK100" s="52"/>
      <c r="HL100" s="52"/>
      <c r="HM100" s="52"/>
      <c r="HN100" s="52"/>
      <c r="HO100" s="52"/>
      <c r="HP100" s="52"/>
      <c r="HQ100" s="52"/>
      <c r="HR100" s="52"/>
      <c r="HS100" s="52"/>
      <c r="HT100" s="52"/>
      <c r="HU100" s="52"/>
      <c r="HV100" s="52"/>
      <c r="HW100" s="52"/>
      <c r="HX100" s="52"/>
      <c r="HY100" s="52"/>
      <c r="HZ100" s="52"/>
      <c r="IA100" s="52"/>
      <c r="IB100" s="52"/>
      <c r="IC100" s="52"/>
      <c r="ID100" s="52"/>
      <c r="IE100" s="52"/>
      <c r="IF100" s="52"/>
      <c r="IG100" s="52"/>
      <c r="IH100" s="52"/>
      <c r="II100" s="52"/>
      <c r="IJ100" s="52"/>
      <c r="IK100" s="52"/>
      <c r="IL100" s="52"/>
      <c r="IM100" s="52"/>
      <c r="IN100" s="52"/>
      <c r="IO100" s="52"/>
      <c r="IP100" s="52"/>
      <c r="IQ100" s="52"/>
      <c r="IR100" s="52"/>
      <c r="IS100" s="52"/>
      <c r="IT100" s="52"/>
      <c r="IU100" s="52"/>
      <c r="IV100" s="52"/>
    </row>
    <row r="101" spans="1:256" hidden="1">
      <c r="A101" s="259" t="s">
        <v>81</v>
      </c>
      <c r="B101" s="250" t="s">
        <v>82</v>
      </c>
      <c r="C101" s="39" t="s">
        <v>30</v>
      </c>
      <c r="D101" s="81">
        <f>E101+M101</f>
        <v>4782272</v>
      </c>
      <c r="E101" s="82">
        <f>F101+I101+J101+K101+L101</f>
        <v>1445933</v>
      </c>
      <c r="F101" s="82">
        <f>G101+H101</f>
        <v>1422500</v>
      </c>
      <c r="G101" s="82">
        <v>0</v>
      </c>
      <c r="H101" s="82">
        <v>1422500</v>
      </c>
      <c r="I101" s="82">
        <v>0</v>
      </c>
      <c r="J101" s="82">
        <v>0</v>
      </c>
      <c r="K101" s="82">
        <f>668207-645946+35170-33998</f>
        <v>23433</v>
      </c>
      <c r="L101" s="82">
        <v>0</v>
      </c>
      <c r="M101" s="82">
        <f>N101+P101</f>
        <v>3336339</v>
      </c>
      <c r="N101" s="82">
        <v>3336339</v>
      </c>
      <c r="O101" s="82">
        <f>645946+33998</f>
        <v>679944</v>
      </c>
      <c r="P101" s="82">
        <v>0</v>
      </c>
      <c r="Q101" s="45"/>
      <c r="R101" s="45"/>
      <c r="S101" s="40"/>
      <c r="T101" s="40"/>
      <c r="U101" s="40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  <c r="IU101" s="33"/>
      <c r="IV101" s="33"/>
    </row>
    <row r="102" spans="1:256" hidden="1">
      <c r="A102" s="260"/>
      <c r="B102" s="251"/>
      <c r="C102" s="39" t="s">
        <v>31</v>
      </c>
      <c r="D102" s="81">
        <f>E102+M102</f>
        <v>0</v>
      </c>
      <c r="E102" s="82">
        <f>F102+I102+J102+K102+L102</f>
        <v>0</v>
      </c>
      <c r="F102" s="82">
        <f>G102+H102</f>
        <v>0</v>
      </c>
      <c r="G102" s="82"/>
      <c r="H102" s="82"/>
      <c r="I102" s="82"/>
      <c r="J102" s="82"/>
      <c r="K102" s="82"/>
      <c r="L102" s="82"/>
      <c r="M102" s="82">
        <f>N102+P102</f>
        <v>0</v>
      </c>
      <c r="N102" s="82"/>
      <c r="O102" s="82"/>
      <c r="P102" s="82"/>
      <c r="Q102" s="45"/>
      <c r="R102" s="45"/>
      <c r="S102" s="40"/>
      <c r="T102" s="40"/>
      <c r="U102" s="40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  <c r="IU102" s="33"/>
      <c r="IV102" s="33"/>
    </row>
    <row r="103" spans="1:256" hidden="1">
      <c r="A103" s="261"/>
      <c r="B103" s="252"/>
      <c r="C103" s="39" t="s">
        <v>32</v>
      </c>
      <c r="D103" s="81">
        <f t="shared" ref="D103:O103" si="40">D101+D102</f>
        <v>4782272</v>
      </c>
      <c r="E103" s="82">
        <f t="shared" si="40"/>
        <v>1445933</v>
      </c>
      <c r="F103" s="82">
        <f t="shared" si="40"/>
        <v>1422500</v>
      </c>
      <c r="G103" s="82">
        <f t="shared" si="40"/>
        <v>0</v>
      </c>
      <c r="H103" s="82">
        <f t="shared" si="40"/>
        <v>1422500</v>
      </c>
      <c r="I103" s="82">
        <f t="shared" si="40"/>
        <v>0</v>
      </c>
      <c r="J103" s="82">
        <f t="shared" si="40"/>
        <v>0</v>
      </c>
      <c r="K103" s="82">
        <f t="shared" si="40"/>
        <v>23433</v>
      </c>
      <c r="L103" s="82">
        <f t="shared" si="40"/>
        <v>0</v>
      </c>
      <c r="M103" s="82">
        <f t="shared" si="40"/>
        <v>3336339</v>
      </c>
      <c r="N103" s="82">
        <f t="shared" si="40"/>
        <v>3336339</v>
      </c>
      <c r="O103" s="82">
        <f t="shared" si="40"/>
        <v>679944</v>
      </c>
      <c r="P103" s="82">
        <f>P101+P102</f>
        <v>0</v>
      </c>
      <c r="Q103" s="45"/>
      <c r="R103" s="45"/>
      <c r="S103" s="40"/>
      <c r="T103" s="40"/>
      <c r="U103" s="40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  <c r="IU103" s="33"/>
      <c r="IV103" s="33"/>
    </row>
    <row r="104" spans="1:256" hidden="1">
      <c r="A104" s="262">
        <v>70007</v>
      </c>
      <c r="B104" s="250" t="s">
        <v>83</v>
      </c>
      <c r="C104" s="39" t="s">
        <v>30</v>
      </c>
      <c r="D104" s="81">
        <f>E104+M104</f>
        <v>150000</v>
      </c>
      <c r="E104" s="82">
        <f>F104+I104+J104+K104+L104</f>
        <v>0</v>
      </c>
      <c r="F104" s="82">
        <f>G104+H104</f>
        <v>0</v>
      </c>
      <c r="G104" s="82">
        <v>0</v>
      </c>
      <c r="H104" s="82">
        <v>0</v>
      </c>
      <c r="I104" s="82">
        <v>0</v>
      </c>
      <c r="J104" s="82">
        <v>0</v>
      </c>
      <c r="K104" s="82">
        <v>0</v>
      </c>
      <c r="L104" s="82">
        <v>0</v>
      </c>
      <c r="M104" s="82">
        <f>N104+P104</f>
        <v>150000</v>
      </c>
      <c r="N104" s="82">
        <v>150000</v>
      </c>
      <c r="O104" s="82">
        <v>0</v>
      </c>
      <c r="P104" s="82">
        <v>0</v>
      </c>
      <c r="Q104" s="45"/>
      <c r="R104" s="45"/>
      <c r="S104" s="40"/>
      <c r="T104" s="40"/>
      <c r="U104" s="40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  <c r="IU104" s="33"/>
      <c r="IV104" s="33"/>
    </row>
    <row r="105" spans="1:256" hidden="1">
      <c r="A105" s="263"/>
      <c r="B105" s="251"/>
      <c r="C105" s="39" t="s">
        <v>31</v>
      </c>
      <c r="D105" s="81">
        <f>E105+M105</f>
        <v>0</v>
      </c>
      <c r="E105" s="82">
        <f>F105+I105+J105+K105+L105</f>
        <v>0</v>
      </c>
      <c r="F105" s="82">
        <f>G105+H105</f>
        <v>0</v>
      </c>
      <c r="G105" s="82"/>
      <c r="H105" s="82"/>
      <c r="I105" s="82"/>
      <c r="J105" s="82"/>
      <c r="K105" s="82"/>
      <c r="L105" s="82"/>
      <c r="M105" s="82">
        <f>N105+P105</f>
        <v>0</v>
      </c>
      <c r="N105" s="82"/>
      <c r="O105" s="82"/>
      <c r="P105" s="82"/>
      <c r="Q105" s="45"/>
      <c r="R105" s="45"/>
      <c r="S105" s="40"/>
      <c r="T105" s="40"/>
      <c r="U105" s="40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  <c r="IU105" s="33"/>
      <c r="IV105" s="33"/>
    </row>
    <row r="106" spans="1:256" hidden="1">
      <c r="A106" s="264"/>
      <c r="B106" s="252"/>
      <c r="C106" s="39" t="s">
        <v>32</v>
      </c>
      <c r="D106" s="81">
        <f>D104+D105</f>
        <v>150000</v>
      </c>
      <c r="E106" s="82">
        <f t="shared" ref="E106:P106" si="41">E104+E105</f>
        <v>0</v>
      </c>
      <c r="F106" s="82">
        <f t="shared" si="41"/>
        <v>0</v>
      </c>
      <c r="G106" s="82">
        <f t="shared" si="41"/>
        <v>0</v>
      </c>
      <c r="H106" s="82">
        <f t="shared" si="41"/>
        <v>0</v>
      </c>
      <c r="I106" s="82">
        <f t="shared" si="41"/>
        <v>0</v>
      </c>
      <c r="J106" s="82">
        <f t="shared" si="41"/>
        <v>0</v>
      </c>
      <c r="K106" s="82">
        <f t="shared" si="41"/>
        <v>0</v>
      </c>
      <c r="L106" s="82">
        <f t="shared" si="41"/>
        <v>0</v>
      </c>
      <c r="M106" s="82">
        <f t="shared" si="41"/>
        <v>150000</v>
      </c>
      <c r="N106" s="82">
        <f t="shared" si="41"/>
        <v>150000</v>
      </c>
      <c r="O106" s="82">
        <f t="shared" si="41"/>
        <v>0</v>
      </c>
      <c r="P106" s="82">
        <f t="shared" si="41"/>
        <v>0</v>
      </c>
      <c r="Q106" s="45"/>
      <c r="R106" s="45"/>
      <c r="S106" s="40"/>
      <c r="T106" s="40"/>
      <c r="U106" s="40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  <c r="IT106" s="33"/>
      <c r="IU106" s="33"/>
      <c r="IV106" s="33"/>
    </row>
    <row r="107" spans="1:256" ht="15" hidden="1">
      <c r="A107" s="268" t="s">
        <v>84</v>
      </c>
      <c r="B107" s="256" t="s">
        <v>85</v>
      </c>
      <c r="C107" s="41" t="s">
        <v>30</v>
      </c>
      <c r="D107" s="83">
        <f t="shared" ref="D107:O108" si="42">D110+D113+D116+D119+D122</f>
        <v>5581255</v>
      </c>
      <c r="E107" s="84">
        <f t="shared" si="42"/>
        <v>5451355</v>
      </c>
      <c r="F107" s="84">
        <f t="shared" si="42"/>
        <v>5446855</v>
      </c>
      <c r="G107" s="84">
        <f t="shared" si="42"/>
        <v>4639352</v>
      </c>
      <c r="H107" s="84">
        <f t="shared" si="42"/>
        <v>807503</v>
      </c>
      <c r="I107" s="84">
        <f t="shared" si="42"/>
        <v>0</v>
      </c>
      <c r="J107" s="84">
        <f t="shared" si="42"/>
        <v>4500</v>
      </c>
      <c r="K107" s="84">
        <f t="shared" si="42"/>
        <v>0</v>
      </c>
      <c r="L107" s="84">
        <f t="shared" si="42"/>
        <v>0</v>
      </c>
      <c r="M107" s="84">
        <f t="shared" si="42"/>
        <v>129900</v>
      </c>
      <c r="N107" s="84">
        <f t="shared" si="42"/>
        <v>29000</v>
      </c>
      <c r="O107" s="84">
        <f t="shared" si="42"/>
        <v>0</v>
      </c>
      <c r="P107" s="84">
        <f>P110+P113+P116+P119+P122</f>
        <v>100900</v>
      </c>
      <c r="Q107" s="50"/>
      <c r="R107" s="50"/>
      <c r="S107" s="51"/>
      <c r="T107" s="51"/>
      <c r="U107" s="51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  <c r="FR107" s="52"/>
      <c r="FS107" s="52"/>
      <c r="FT107" s="52"/>
      <c r="FU107" s="52"/>
      <c r="FV107" s="52"/>
      <c r="FW107" s="52"/>
      <c r="FX107" s="52"/>
      <c r="FY107" s="52"/>
      <c r="FZ107" s="52"/>
      <c r="GA107" s="52"/>
      <c r="GB107" s="52"/>
      <c r="GC107" s="52"/>
      <c r="GD107" s="52"/>
      <c r="GE107" s="52"/>
      <c r="GF107" s="52"/>
      <c r="GG107" s="52"/>
      <c r="GH107" s="52"/>
      <c r="GI107" s="52"/>
      <c r="GJ107" s="52"/>
      <c r="GK107" s="52"/>
      <c r="GL107" s="52"/>
      <c r="GM107" s="52"/>
      <c r="GN107" s="52"/>
      <c r="GO107" s="52"/>
      <c r="GP107" s="52"/>
      <c r="GQ107" s="52"/>
      <c r="GR107" s="52"/>
      <c r="GS107" s="52"/>
      <c r="GT107" s="52"/>
      <c r="GU107" s="52"/>
      <c r="GV107" s="52"/>
      <c r="GW107" s="52"/>
      <c r="GX107" s="52"/>
      <c r="GY107" s="52"/>
      <c r="GZ107" s="52"/>
      <c r="HA107" s="52"/>
      <c r="HB107" s="52"/>
      <c r="HC107" s="52"/>
      <c r="HD107" s="52"/>
      <c r="HE107" s="52"/>
      <c r="HF107" s="52"/>
      <c r="HG107" s="52"/>
      <c r="HH107" s="52"/>
      <c r="HI107" s="52"/>
      <c r="HJ107" s="52"/>
      <c r="HK107" s="52"/>
      <c r="HL107" s="52"/>
      <c r="HM107" s="52"/>
      <c r="HN107" s="52"/>
      <c r="HO107" s="52"/>
      <c r="HP107" s="52"/>
      <c r="HQ107" s="52"/>
      <c r="HR107" s="52"/>
      <c r="HS107" s="52"/>
      <c r="HT107" s="52"/>
      <c r="HU107" s="52"/>
      <c r="HV107" s="52"/>
      <c r="HW107" s="52"/>
      <c r="HX107" s="52"/>
      <c r="HY107" s="52"/>
      <c r="HZ107" s="52"/>
      <c r="IA107" s="52"/>
      <c r="IB107" s="52"/>
      <c r="IC107" s="52"/>
      <c r="ID107" s="52"/>
      <c r="IE107" s="52"/>
      <c r="IF107" s="52"/>
      <c r="IG107" s="52"/>
      <c r="IH107" s="52"/>
      <c r="II107" s="52"/>
      <c r="IJ107" s="52"/>
      <c r="IK107" s="52"/>
      <c r="IL107" s="52"/>
      <c r="IM107" s="52"/>
      <c r="IN107" s="52"/>
      <c r="IO107" s="52"/>
      <c r="IP107" s="52"/>
      <c r="IQ107" s="52"/>
      <c r="IR107" s="52"/>
      <c r="IS107" s="52"/>
      <c r="IT107" s="52"/>
      <c r="IU107" s="52"/>
      <c r="IV107" s="52"/>
    </row>
    <row r="108" spans="1:256" ht="15" hidden="1">
      <c r="A108" s="269"/>
      <c r="B108" s="257"/>
      <c r="C108" s="41" t="s">
        <v>31</v>
      </c>
      <c r="D108" s="83">
        <f t="shared" si="42"/>
        <v>0</v>
      </c>
      <c r="E108" s="84">
        <f t="shared" si="42"/>
        <v>0</v>
      </c>
      <c r="F108" s="84">
        <f t="shared" si="42"/>
        <v>0</v>
      </c>
      <c r="G108" s="84">
        <f t="shared" si="42"/>
        <v>0</v>
      </c>
      <c r="H108" s="84">
        <f t="shared" si="42"/>
        <v>0</v>
      </c>
      <c r="I108" s="84">
        <f t="shared" si="42"/>
        <v>0</v>
      </c>
      <c r="J108" s="84">
        <f t="shared" si="42"/>
        <v>0</v>
      </c>
      <c r="K108" s="84">
        <f t="shared" si="42"/>
        <v>0</v>
      </c>
      <c r="L108" s="84">
        <f t="shared" si="42"/>
        <v>0</v>
      </c>
      <c r="M108" s="84">
        <f t="shared" si="42"/>
        <v>0</v>
      </c>
      <c r="N108" s="84">
        <f t="shared" si="42"/>
        <v>0</v>
      </c>
      <c r="O108" s="84">
        <f t="shared" si="42"/>
        <v>0</v>
      </c>
      <c r="P108" s="84">
        <f>P111+P114+P117+P120+P123</f>
        <v>0</v>
      </c>
      <c r="Q108" s="50"/>
      <c r="R108" s="50"/>
      <c r="S108" s="51"/>
      <c r="T108" s="51"/>
      <c r="U108" s="51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  <c r="FR108" s="52"/>
      <c r="FS108" s="52"/>
      <c r="FT108" s="52"/>
      <c r="FU108" s="52"/>
      <c r="FV108" s="52"/>
      <c r="FW108" s="52"/>
      <c r="FX108" s="52"/>
      <c r="FY108" s="52"/>
      <c r="FZ108" s="52"/>
      <c r="GA108" s="52"/>
      <c r="GB108" s="52"/>
      <c r="GC108" s="52"/>
      <c r="GD108" s="52"/>
      <c r="GE108" s="52"/>
      <c r="GF108" s="52"/>
      <c r="GG108" s="52"/>
      <c r="GH108" s="52"/>
      <c r="GI108" s="52"/>
      <c r="GJ108" s="52"/>
      <c r="GK108" s="52"/>
      <c r="GL108" s="52"/>
      <c r="GM108" s="52"/>
      <c r="GN108" s="52"/>
      <c r="GO108" s="52"/>
      <c r="GP108" s="52"/>
      <c r="GQ108" s="52"/>
      <c r="GR108" s="52"/>
      <c r="GS108" s="52"/>
      <c r="GT108" s="52"/>
      <c r="GU108" s="52"/>
      <c r="GV108" s="52"/>
      <c r="GW108" s="52"/>
      <c r="GX108" s="52"/>
      <c r="GY108" s="52"/>
      <c r="GZ108" s="52"/>
      <c r="HA108" s="52"/>
      <c r="HB108" s="52"/>
      <c r="HC108" s="52"/>
      <c r="HD108" s="52"/>
      <c r="HE108" s="52"/>
      <c r="HF108" s="52"/>
      <c r="HG108" s="52"/>
      <c r="HH108" s="52"/>
      <c r="HI108" s="52"/>
      <c r="HJ108" s="52"/>
      <c r="HK108" s="52"/>
      <c r="HL108" s="52"/>
      <c r="HM108" s="52"/>
      <c r="HN108" s="52"/>
      <c r="HO108" s="52"/>
      <c r="HP108" s="52"/>
      <c r="HQ108" s="52"/>
      <c r="HR108" s="52"/>
      <c r="HS108" s="52"/>
      <c r="HT108" s="52"/>
      <c r="HU108" s="52"/>
      <c r="HV108" s="52"/>
      <c r="HW108" s="52"/>
      <c r="HX108" s="52"/>
      <c r="HY108" s="52"/>
      <c r="HZ108" s="52"/>
      <c r="IA108" s="52"/>
      <c r="IB108" s="52"/>
      <c r="IC108" s="52"/>
      <c r="ID108" s="52"/>
      <c r="IE108" s="52"/>
      <c r="IF108" s="52"/>
      <c r="IG108" s="52"/>
      <c r="IH108" s="52"/>
      <c r="II108" s="52"/>
      <c r="IJ108" s="52"/>
      <c r="IK108" s="52"/>
      <c r="IL108" s="52"/>
      <c r="IM108" s="52"/>
      <c r="IN108" s="52"/>
      <c r="IO108" s="52"/>
      <c r="IP108" s="52"/>
      <c r="IQ108" s="52"/>
      <c r="IR108" s="52"/>
      <c r="IS108" s="52"/>
      <c r="IT108" s="52"/>
      <c r="IU108" s="52"/>
      <c r="IV108" s="52"/>
    </row>
    <row r="109" spans="1:256" ht="15" hidden="1">
      <c r="A109" s="270"/>
      <c r="B109" s="258"/>
      <c r="C109" s="41" t="s">
        <v>32</v>
      </c>
      <c r="D109" s="83">
        <f t="shared" ref="D109:O109" si="43">D107+D108</f>
        <v>5581255</v>
      </c>
      <c r="E109" s="84">
        <f t="shared" si="43"/>
        <v>5451355</v>
      </c>
      <c r="F109" s="84">
        <f t="shared" si="43"/>
        <v>5446855</v>
      </c>
      <c r="G109" s="84">
        <f t="shared" si="43"/>
        <v>4639352</v>
      </c>
      <c r="H109" s="84">
        <f t="shared" si="43"/>
        <v>807503</v>
      </c>
      <c r="I109" s="84">
        <f t="shared" si="43"/>
        <v>0</v>
      </c>
      <c r="J109" s="84">
        <f t="shared" si="43"/>
        <v>4500</v>
      </c>
      <c r="K109" s="84">
        <f t="shared" si="43"/>
        <v>0</v>
      </c>
      <c r="L109" s="84">
        <f t="shared" si="43"/>
        <v>0</v>
      </c>
      <c r="M109" s="84">
        <f t="shared" si="43"/>
        <v>129900</v>
      </c>
      <c r="N109" s="84">
        <f t="shared" si="43"/>
        <v>29000</v>
      </c>
      <c r="O109" s="84">
        <f t="shared" si="43"/>
        <v>0</v>
      </c>
      <c r="P109" s="84">
        <f>P107+P108</f>
        <v>100900</v>
      </c>
      <c r="Q109" s="50"/>
      <c r="R109" s="50"/>
      <c r="S109" s="51"/>
      <c r="T109" s="51"/>
      <c r="U109" s="51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  <c r="FR109" s="52"/>
      <c r="FS109" s="52"/>
      <c r="FT109" s="52"/>
      <c r="FU109" s="52"/>
      <c r="FV109" s="52"/>
      <c r="FW109" s="52"/>
      <c r="FX109" s="52"/>
      <c r="FY109" s="52"/>
      <c r="FZ109" s="52"/>
      <c r="GA109" s="52"/>
      <c r="GB109" s="52"/>
      <c r="GC109" s="52"/>
      <c r="GD109" s="52"/>
      <c r="GE109" s="52"/>
      <c r="GF109" s="52"/>
      <c r="GG109" s="52"/>
      <c r="GH109" s="52"/>
      <c r="GI109" s="52"/>
      <c r="GJ109" s="52"/>
      <c r="GK109" s="52"/>
      <c r="GL109" s="52"/>
      <c r="GM109" s="52"/>
      <c r="GN109" s="52"/>
      <c r="GO109" s="52"/>
      <c r="GP109" s="52"/>
      <c r="GQ109" s="52"/>
      <c r="GR109" s="52"/>
      <c r="GS109" s="52"/>
      <c r="GT109" s="52"/>
      <c r="GU109" s="52"/>
      <c r="GV109" s="52"/>
      <c r="GW109" s="52"/>
      <c r="GX109" s="52"/>
      <c r="GY109" s="52"/>
      <c r="GZ109" s="52"/>
      <c r="HA109" s="52"/>
      <c r="HB109" s="52"/>
      <c r="HC109" s="52"/>
      <c r="HD109" s="52"/>
      <c r="HE109" s="52"/>
      <c r="HF109" s="52"/>
      <c r="HG109" s="52"/>
      <c r="HH109" s="52"/>
      <c r="HI109" s="52"/>
      <c r="HJ109" s="52"/>
      <c r="HK109" s="52"/>
      <c r="HL109" s="52"/>
      <c r="HM109" s="52"/>
      <c r="HN109" s="52"/>
      <c r="HO109" s="52"/>
      <c r="HP109" s="52"/>
      <c r="HQ109" s="52"/>
      <c r="HR109" s="52"/>
      <c r="HS109" s="52"/>
      <c r="HT109" s="52"/>
      <c r="HU109" s="52"/>
      <c r="HV109" s="52"/>
      <c r="HW109" s="52"/>
      <c r="HX109" s="52"/>
      <c r="HY109" s="52"/>
      <c r="HZ109" s="52"/>
      <c r="IA109" s="52"/>
      <c r="IB109" s="52"/>
      <c r="IC109" s="52"/>
      <c r="ID109" s="52"/>
      <c r="IE109" s="52"/>
      <c r="IF109" s="52"/>
      <c r="IG109" s="52"/>
      <c r="IH109" s="52"/>
      <c r="II109" s="52"/>
      <c r="IJ109" s="52"/>
      <c r="IK109" s="52"/>
      <c r="IL109" s="52"/>
      <c r="IM109" s="52"/>
      <c r="IN109" s="52"/>
      <c r="IO109" s="52"/>
      <c r="IP109" s="52"/>
      <c r="IQ109" s="52"/>
      <c r="IR109" s="52"/>
      <c r="IS109" s="52"/>
      <c r="IT109" s="52"/>
      <c r="IU109" s="52"/>
      <c r="IV109" s="52"/>
    </row>
    <row r="110" spans="1:256" hidden="1">
      <c r="A110" s="259" t="s">
        <v>86</v>
      </c>
      <c r="B110" s="250" t="s">
        <v>87</v>
      </c>
      <c r="C110" s="39" t="s">
        <v>30</v>
      </c>
      <c r="D110" s="87">
        <f>E110+M110</f>
        <v>5018355</v>
      </c>
      <c r="E110" s="88">
        <f>F110+I110+J110+K110+L110</f>
        <v>4989355</v>
      </c>
      <c r="F110" s="88">
        <f>G110+H110</f>
        <v>4984855</v>
      </c>
      <c r="G110" s="88">
        <v>4369852</v>
      </c>
      <c r="H110" s="88">
        <v>615003</v>
      </c>
      <c r="I110" s="88">
        <v>0</v>
      </c>
      <c r="J110" s="88">
        <v>4500</v>
      </c>
      <c r="K110" s="88">
        <v>0</v>
      </c>
      <c r="L110" s="88">
        <v>0</v>
      </c>
      <c r="M110" s="88">
        <f>N110+P110</f>
        <v>29000</v>
      </c>
      <c r="N110" s="88">
        <v>29000</v>
      </c>
      <c r="O110" s="88">
        <v>0</v>
      </c>
      <c r="P110" s="88">
        <v>0</v>
      </c>
      <c r="Q110" s="59"/>
      <c r="R110" s="59"/>
      <c r="S110" s="60"/>
      <c r="T110" s="60"/>
      <c r="U110" s="60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61"/>
      <c r="FG110" s="61"/>
      <c r="FH110" s="61"/>
      <c r="FI110" s="61"/>
      <c r="FJ110" s="61"/>
      <c r="FK110" s="61"/>
      <c r="FL110" s="61"/>
      <c r="FM110" s="61"/>
      <c r="FN110" s="61"/>
      <c r="FO110" s="61"/>
      <c r="FP110" s="61"/>
      <c r="FQ110" s="61"/>
      <c r="FR110" s="61"/>
      <c r="FS110" s="61"/>
      <c r="FT110" s="61"/>
      <c r="FU110" s="61"/>
      <c r="FV110" s="61"/>
      <c r="FW110" s="61"/>
      <c r="FX110" s="61"/>
      <c r="FY110" s="61"/>
      <c r="FZ110" s="61"/>
      <c r="GA110" s="61"/>
      <c r="GB110" s="61"/>
      <c r="GC110" s="61"/>
      <c r="GD110" s="61"/>
      <c r="GE110" s="61"/>
      <c r="GF110" s="61"/>
      <c r="GG110" s="61"/>
      <c r="GH110" s="61"/>
      <c r="GI110" s="61"/>
      <c r="GJ110" s="61"/>
      <c r="GK110" s="61"/>
      <c r="GL110" s="61"/>
      <c r="GM110" s="61"/>
      <c r="GN110" s="61"/>
      <c r="GO110" s="61"/>
      <c r="GP110" s="61"/>
      <c r="GQ110" s="61"/>
      <c r="GR110" s="61"/>
      <c r="GS110" s="61"/>
      <c r="GT110" s="61"/>
      <c r="GU110" s="61"/>
      <c r="GV110" s="61"/>
      <c r="GW110" s="61"/>
      <c r="GX110" s="61"/>
      <c r="GY110" s="61"/>
      <c r="GZ110" s="61"/>
      <c r="HA110" s="61"/>
      <c r="HB110" s="61"/>
      <c r="HC110" s="61"/>
      <c r="HD110" s="61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  <c r="HS110" s="61"/>
      <c r="HT110" s="61"/>
      <c r="HU110" s="61"/>
      <c r="HV110" s="61"/>
      <c r="HW110" s="61"/>
      <c r="HX110" s="61"/>
      <c r="HY110" s="61"/>
      <c r="HZ110" s="61"/>
      <c r="IA110" s="61"/>
      <c r="IB110" s="61"/>
      <c r="IC110" s="61"/>
      <c r="ID110" s="61"/>
      <c r="IE110" s="61"/>
      <c r="IF110" s="61"/>
      <c r="IG110" s="61"/>
      <c r="IH110" s="61"/>
      <c r="II110" s="61"/>
      <c r="IJ110" s="61"/>
      <c r="IK110" s="61"/>
      <c r="IL110" s="61"/>
      <c r="IM110" s="61"/>
      <c r="IN110" s="61"/>
      <c r="IO110" s="61"/>
      <c r="IP110" s="61"/>
      <c r="IQ110" s="61"/>
      <c r="IR110" s="61"/>
      <c r="IS110" s="61"/>
      <c r="IT110" s="61"/>
      <c r="IU110" s="61"/>
      <c r="IV110" s="61"/>
    </row>
    <row r="111" spans="1:256" hidden="1">
      <c r="A111" s="260"/>
      <c r="B111" s="251"/>
      <c r="C111" s="39" t="s">
        <v>31</v>
      </c>
      <c r="D111" s="87">
        <f>E111+M111</f>
        <v>0</v>
      </c>
      <c r="E111" s="88">
        <f>F111+I111+J111+K111+L111</f>
        <v>0</v>
      </c>
      <c r="F111" s="88">
        <f>G111+H111</f>
        <v>0</v>
      </c>
      <c r="G111" s="88"/>
      <c r="H111" s="88"/>
      <c r="I111" s="88"/>
      <c r="J111" s="88"/>
      <c r="K111" s="88"/>
      <c r="L111" s="88"/>
      <c r="M111" s="88">
        <f>N111+P111</f>
        <v>0</v>
      </c>
      <c r="N111" s="88"/>
      <c r="O111" s="88"/>
      <c r="P111" s="88"/>
      <c r="Q111" s="59"/>
      <c r="R111" s="59"/>
      <c r="S111" s="60"/>
      <c r="T111" s="60"/>
      <c r="U111" s="60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61"/>
      <c r="FG111" s="61"/>
      <c r="FH111" s="61"/>
      <c r="FI111" s="61"/>
      <c r="FJ111" s="61"/>
      <c r="FK111" s="61"/>
      <c r="FL111" s="61"/>
      <c r="FM111" s="61"/>
      <c r="FN111" s="61"/>
      <c r="FO111" s="61"/>
      <c r="FP111" s="61"/>
      <c r="FQ111" s="61"/>
      <c r="FR111" s="61"/>
      <c r="FS111" s="61"/>
      <c r="FT111" s="61"/>
      <c r="FU111" s="61"/>
      <c r="FV111" s="61"/>
      <c r="FW111" s="61"/>
      <c r="FX111" s="61"/>
      <c r="FY111" s="61"/>
      <c r="FZ111" s="61"/>
      <c r="GA111" s="61"/>
      <c r="GB111" s="61"/>
      <c r="GC111" s="61"/>
      <c r="GD111" s="61"/>
      <c r="GE111" s="61"/>
      <c r="GF111" s="61"/>
      <c r="GG111" s="61"/>
      <c r="GH111" s="61"/>
      <c r="GI111" s="61"/>
      <c r="GJ111" s="61"/>
      <c r="GK111" s="61"/>
      <c r="GL111" s="61"/>
      <c r="GM111" s="61"/>
      <c r="GN111" s="61"/>
      <c r="GO111" s="61"/>
      <c r="GP111" s="61"/>
      <c r="GQ111" s="61"/>
      <c r="GR111" s="61"/>
      <c r="GS111" s="61"/>
      <c r="GT111" s="61"/>
      <c r="GU111" s="61"/>
      <c r="GV111" s="61"/>
      <c r="GW111" s="61"/>
      <c r="GX111" s="61"/>
      <c r="GY111" s="61"/>
      <c r="GZ111" s="61"/>
      <c r="HA111" s="61"/>
      <c r="HB111" s="61"/>
      <c r="HC111" s="61"/>
      <c r="HD111" s="61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  <c r="HS111" s="61"/>
      <c r="HT111" s="61"/>
      <c r="HU111" s="61"/>
      <c r="HV111" s="61"/>
      <c r="HW111" s="61"/>
      <c r="HX111" s="61"/>
      <c r="HY111" s="61"/>
      <c r="HZ111" s="61"/>
      <c r="IA111" s="61"/>
      <c r="IB111" s="61"/>
      <c r="IC111" s="61"/>
      <c r="ID111" s="61"/>
      <c r="IE111" s="61"/>
      <c r="IF111" s="61"/>
      <c r="IG111" s="61"/>
      <c r="IH111" s="61"/>
      <c r="II111" s="61"/>
      <c r="IJ111" s="61"/>
      <c r="IK111" s="61"/>
      <c r="IL111" s="61"/>
      <c r="IM111" s="61"/>
      <c r="IN111" s="61"/>
      <c r="IO111" s="61"/>
      <c r="IP111" s="61"/>
      <c r="IQ111" s="61"/>
      <c r="IR111" s="61"/>
      <c r="IS111" s="61"/>
      <c r="IT111" s="61"/>
      <c r="IU111" s="61"/>
      <c r="IV111" s="61"/>
    </row>
    <row r="112" spans="1:256" hidden="1">
      <c r="A112" s="261"/>
      <c r="B112" s="252"/>
      <c r="C112" s="39" t="s">
        <v>32</v>
      </c>
      <c r="D112" s="87">
        <f>D110+D111</f>
        <v>5018355</v>
      </c>
      <c r="E112" s="88">
        <f t="shared" ref="E112:P112" si="44">E110+E111</f>
        <v>4989355</v>
      </c>
      <c r="F112" s="88">
        <f t="shared" si="44"/>
        <v>4984855</v>
      </c>
      <c r="G112" s="88">
        <f t="shared" si="44"/>
        <v>4369852</v>
      </c>
      <c r="H112" s="88">
        <f t="shared" si="44"/>
        <v>615003</v>
      </c>
      <c r="I112" s="88">
        <f t="shared" si="44"/>
        <v>0</v>
      </c>
      <c r="J112" s="88">
        <f t="shared" si="44"/>
        <v>4500</v>
      </c>
      <c r="K112" s="88">
        <f t="shared" si="44"/>
        <v>0</v>
      </c>
      <c r="L112" s="88">
        <f t="shared" si="44"/>
        <v>0</v>
      </c>
      <c r="M112" s="88">
        <f t="shared" si="44"/>
        <v>29000</v>
      </c>
      <c r="N112" s="88">
        <f t="shared" si="44"/>
        <v>29000</v>
      </c>
      <c r="O112" s="88">
        <f t="shared" si="44"/>
        <v>0</v>
      </c>
      <c r="P112" s="88">
        <f t="shared" si="44"/>
        <v>0</v>
      </c>
      <c r="Q112" s="59"/>
      <c r="R112" s="59"/>
      <c r="S112" s="60"/>
      <c r="T112" s="60"/>
      <c r="U112" s="60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  <c r="EE112" s="61"/>
      <c r="EF112" s="61"/>
      <c r="EG112" s="61"/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61"/>
      <c r="FG112" s="61"/>
      <c r="FH112" s="61"/>
      <c r="FI112" s="61"/>
      <c r="FJ112" s="61"/>
      <c r="FK112" s="61"/>
      <c r="FL112" s="61"/>
      <c r="FM112" s="61"/>
      <c r="FN112" s="61"/>
      <c r="FO112" s="61"/>
      <c r="FP112" s="61"/>
      <c r="FQ112" s="61"/>
      <c r="FR112" s="61"/>
      <c r="FS112" s="61"/>
      <c r="FT112" s="61"/>
      <c r="FU112" s="61"/>
      <c r="FV112" s="61"/>
      <c r="FW112" s="61"/>
      <c r="FX112" s="61"/>
      <c r="FY112" s="61"/>
      <c r="FZ112" s="61"/>
      <c r="GA112" s="61"/>
      <c r="GB112" s="61"/>
      <c r="GC112" s="61"/>
      <c r="GD112" s="61"/>
      <c r="GE112" s="61"/>
      <c r="GF112" s="61"/>
      <c r="GG112" s="61"/>
      <c r="GH112" s="61"/>
      <c r="GI112" s="61"/>
      <c r="GJ112" s="61"/>
      <c r="GK112" s="61"/>
      <c r="GL112" s="61"/>
      <c r="GM112" s="61"/>
      <c r="GN112" s="61"/>
      <c r="GO112" s="61"/>
      <c r="GP112" s="61"/>
      <c r="GQ112" s="61"/>
      <c r="GR112" s="61"/>
      <c r="GS112" s="61"/>
      <c r="GT112" s="61"/>
      <c r="GU112" s="61"/>
      <c r="GV112" s="61"/>
      <c r="GW112" s="61"/>
      <c r="GX112" s="61"/>
      <c r="GY112" s="61"/>
      <c r="GZ112" s="61"/>
      <c r="HA112" s="61"/>
      <c r="HB112" s="61"/>
      <c r="HC112" s="61"/>
      <c r="HD112" s="61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  <c r="HS112" s="61"/>
      <c r="HT112" s="61"/>
      <c r="HU112" s="61"/>
      <c r="HV112" s="61"/>
      <c r="HW112" s="61"/>
      <c r="HX112" s="61"/>
      <c r="HY112" s="61"/>
      <c r="HZ112" s="61"/>
      <c r="IA112" s="61"/>
      <c r="IB112" s="61"/>
      <c r="IC112" s="61"/>
      <c r="ID112" s="61"/>
      <c r="IE112" s="61"/>
      <c r="IF112" s="61"/>
      <c r="IG112" s="61"/>
      <c r="IH112" s="61"/>
      <c r="II112" s="61"/>
      <c r="IJ112" s="61"/>
      <c r="IK112" s="61"/>
      <c r="IL112" s="61"/>
      <c r="IM112" s="61"/>
      <c r="IN112" s="61"/>
      <c r="IO112" s="61"/>
      <c r="IP112" s="61"/>
      <c r="IQ112" s="61"/>
      <c r="IR112" s="61"/>
      <c r="IS112" s="61"/>
      <c r="IT112" s="61"/>
      <c r="IU112" s="61"/>
      <c r="IV112" s="61"/>
    </row>
    <row r="113" spans="1:256" hidden="1">
      <c r="A113" s="259" t="s">
        <v>88</v>
      </c>
      <c r="B113" s="250" t="s">
        <v>89</v>
      </c>
      <c r="C113" s="39" t="s">
        <v>30</v>
      </c>
      <c r="D113" s="81">
        <f>E113+M113</f>
        <v>20000</v>
      </c>
      <c r="E113" s="82">
        <f>F113+I113+J113+K113+L113</f>
        <v>20000</v>
      </c>
      <c r="F113" s="82">
        <f>G113+H113</f>
        <v>20000</v>
      </c>
      <c r="G113" s="82">
        <v>500</v>
      </c>
      <c r="H113" s="82">
        <f>3000+16500</f>
        <v>19500</v>
      </c>
      <c r="I113" s="82">
        <v>0</v>
      </c>
      <c r="J113" s="82">
        <v>0</v>
      </c>
      <c r="K113" s="82">
        <v>0</v>
      </c>
      <c r="L113" s="82">
        <v>0</v>
      </c>
      <c r="M113" s="82">
        <f>N113+P113</f>
        <v>0</v>
      </c>
      <c r="N113" s="88">
        <v>0</v>
      </c>
      <c r="O113" s="88">
        <v>0</v>
      </c>
      <c r="P113" s="88">
        <v>0</v>
      </c>
      <c r="Q113" s="45"/>
      <c r="R113" s="45"/>
      <c r="S113" s="40"/>
      <c r="T113" s="40"/>
      <c r="U113" s="40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  <c r="IT113" s="33"/>
      <c r="IU113" s="33"/>
      <c r="IV113" s="33"/>
    </row>
    <row r="114" spans="1:256" hidden="1">
      <c r="A114" s="260"/>
      <c r="B114" s="251"/>
      <c r="C114" s="39" t="s">
        <v>31</v>
      </c>
      <c r="D114" s="81">
        <f>E114+M114</f>
        <v>0</v>
      </c>
      <c r="E114" s="82">
        <f>F114+I114+J114+K114+L114</f>
        <v>0</v>
      </c>
      <c r="F114" s="82">
        <f>G114+H114</f>
        <v>0</v>
      </c>
      <c r="G114" s="82"/>
      <c r="H114" s="82"/>
      <c r="I114" s="82"/>
      <c r="J114" s="82"/>
      <c r="K114" s="82"/>
      <c r="L114" s="82"/>
      <c r="M114" s="82">
        <f>N114+P114</f>
        <v>0</v>
      </c>
      <c r="N114" s="88"/>
      <c r="O114" s="88"/>
      <c r="P114" s="88"/>
      <c r="Q114" s="45"/>
      <c r="R114" s="45"/>
      <c r="S114" s="40"/>
      <c r="T114" s="40"/>
      <c r="U114" s="40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  <c r="IT114" s="33"/>
      <c r="IU114" s="33"/>
      <c r="IV114" s="33"/>
    </row>
    <row r="115" spans="1:256" hidden="1">
      <c r="A115" s="261"/>
      <c r="B115" s="252"/>
      <c r="C115" s="39" t="s">
        <v>32</v>
      </c>
      <c r="D115" s="87">
        <f t="shared" ref="D115:O115" si="45">D113+D114</f>
        <v>20000</v>
      </c>
      <c r="E115" s="88">
        <f t="shared" si="45"/>
        <v>20000</v>
      </c>
      <c r="F115" s="88">
        <f t="shared" si="45"/>
        <v>20000</v>
      </c>
      <c r="G115" s="88">
        <f t="shared" si="45"/>
        <v>500</v>
      </c>
      <c r="H115" s="88">
        <f t="shared" si="45"/>
        <v>19500</v>
      </c>
      <c r="I115" s="88">
        <f t="shared" si="45"/>
        <v>0</v>
      </c>
      <c r="J115" s="88">
        <f t="shared" si="45"/>
        <v>0</v>
      </c>
      <c r="K115" s="88">
        <f t="shared" si="45"/>
        <v>0</v>
      </c>
      <c r="L115" s="88">
        <f t="shared" si="45"/>
        <v>0</v>
      </c>
      <c r="M115" s="88">
        <f t="shared" si="45"/>
        <v>0</v>
      </c>
      <c r="N115" s="88">
        <f t="shared" si="45"/>
        <v>0</v>
      </c>
      <c r="O115" s="88">
        <f t="shared" si="45"/>
        <v>0</v>
      </c>
      <c r="P115" s="88">
        <f>P113+P114</f>
        <v>0</v>
      </c>
      <c r="Q115" s="45"/>
      <c r="R115" s="45"/>
      <c r="S115" s="40"/>
      <c r="T115" s="40"/>
      <c r="U115" s="40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  <c r="IT115" s="33"/>
      <c r="IU115" s="33"/>
      <c r="IV115" s="33"/>
    </row>
    <row r="116" spans="1:256" hidden="1">
      <c r="A116" s="259" t="s">
        <v>90</v>
      </c>
      <c r="B116" s="250" t="s">
        <v>91</v>
      </c>
      <c r="C116" s="39" t="s">
        <v>30</v>
      </c>
      <c r="D116" s="81">
        <f>E116+M116</f>
        <v>269000</v>
      </c>
      <c r="E116" s="82">
        <f>F116+I116+J116+K116+L116</f>
        <v>269000</v>
      </c>
      <c r="F116" s="82">
        <f>G116+H116</f>
        <v>269000</v>
      </c>
      <c r="G116" s="82">
        <v>269000</v>
      </c>
      <c r="H116" s="82">
        <v>0</v>
      </c>
      <c r="I116" s="82">
        <v>0</v>
      </c>
      <c r="J116" s="82">
        <v>0</v>
      </c>
      <c r="K116" s="82">
        <v>0</v>
      </c>
      <c r="L116" s="82">
        <v>0</v>
      </c>
      <c r="M116" s="82">
        <f>N116+P116</f>
        <v>0</v>
      </c>
      <c r="N116" s="88">
        <v>0</v>
      </c>
      <c r="O116" s="88">
        <v>0</v>
      </c>
      <c r="P116" s="88">
        <v>0</v>
      </c>
      <c r="Q116" s="45"/>
      <c r="R116" s="45"/>
      <c r="S116" s="40"/>
      <c r="T116" s="40"/>
      <c r="U116" s="40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  <c r="IT116" s="33"/>
      <c r="IU116" s="33"/>
      <c r="IV116" s="33"/>
    </row>
    <row r="117" spans="1:256" hidden="1">
      <c r="A117" s="260"/>
      <c r="B117" s="251"/>
      <c r="C117" s="39" t="s">
        <v>31</v>
      </c>
      <c r="D117" s="81">
        <f>E117+M117</f>
        <v>0</v>
      </c>
      <c r="E117" s="82">
        <f>F117+I117+J117+K117+L117</f>
        <v>0</v>
      </c>
      <c r="F117" s="82">
        <f>G117+H117</f>
        <v>0</v>
      </c>
      <c r="G117" s="82"/>
      <c r="H117" s="82"/>
      <c r="I117" s="82"/>
      <c r="J117" s="82"/>
      <c r="K117" s="82"/>
      <c r="L117" s="82"/>
      <c r="M117" s="82">
        <f>N117+P117</f>
        <v>0</v>
      </c>
      <c r="N117" s="88"/>
      <c r="O117" s="88"/>
      <c r="P117" s="88"/>
      <c r="Q117" s="45"/>
      <c r="R117" s="45"/>
      <c r="S117" s="40"/>
      <c r="T117" s="40"/>
      <c r="U117" s="40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  <c r="IT117" s="33"/>
      <c r="IU117" s="33"/>
      <c r="IV117" s="33"/>
    </row>
    <row r="118" spans="1:256" hidden="1">
      <c r="A118" s="261"/>
      <c r="B118" s="252"/>
      <c r="C118" s="39" t="s">
        <v>32</v>
      </c>
      <c r="D118" s="81">
        <f>D116+D117</f>
        <v>269000</v>
      </c>
      <c r="E118" s="82">
        <f t="shared" ref="E118:P118" si="46">E116+E117</f>
        <v>269000</v>
      </c>
      <c r="F118" s="82">
        <f t="shared" si="46"/>
        <v>269000</v>
      </c>
      <c r="G118" s="82">
        <f t="shared" si="46"/>
        <v>269000</v>
      </c>
      <c r="H118" s="82">
        <f t="shared" si="46"/>
        <v>0</v>
      </c>
      <c r="I118" s="82">
        <f t="shared" si="46"/>
        <v>0</v>
      </c>
      <c r="J118" s="82">
        <f t="shared" si="46"/>
        <v>0</v>
      </c>
      <c r="K118" s="82">
        <f t="shared" si="46"/>
        <v>0</v>
      </c>
      <c r="L118" s="82">
        <f t="shared" si="46"/>
        <v>0</v>
      </c>
      <c r="M118" s="82">
        <f t="shared" si="46"/>
        <v>0</v>
      </c>
      <c r="N118" s="82">
        <f t="shared" si="46"/>
        <v>0</v>
      </c>
      <c r="O118" s="82">
        <f t="shared" si="46"/>
        <v>0</v>
      </c>
      <c r="P118" s="82">
        <f t="shared" si="46"/>
        <v>0</v>
      </c>
      <c r="Q118" s="45"/>
      <c r="R118" s="45"/>
      <c r="S118" s="40"/>
      <c r="T118" s="40"/>
      <c r="U118" s="40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  <c r="IT118" s="33"/>
      <c r="IU118" s="33"/>
      <c r="IV118" s="33"/>
    </row>
    <row r="119" spans="1:256" hidden="1">
      <c r="A119" s="259" t="s">
        <v>92</v>
      </c>
      <c r="B119" s="250" t="s">
        <v>93</v>
      </c>
      <c r="C119" s="39" t="s">
        <v>30</v>
      </c>
      <c r="D119" s="81">
        <f>E119+M119</f>
        <v>170000</v>
      </c>
      <c r="E119" s="82">
        <f>F119+I119+J119+K119+L119</f>
        <v>170000</v>
      </c>
      <c r="F119" s="82">
        <f>G119+H119</f>
        <v>170000</v>
      </c>
      <c r="G119" s="82">
        <v>0</v>
      </c>
      <c r="H119" s="82">
        <f>170000</f>
        <v>170000</v>
      </c>
      <c r="I119" s="82">
        <v>0</v>
      </c>
      <c r="J119" s="82">
        <v>0</v>
      </c>
      <c r="K119" s="82">
        <v>0</v>
      </c>
      <c r="L119" s="82">
        <v>0</v>
      </c>
      <c r="M119" s="82">
        <f>N119+P119</f>
        <v>0</v>
      </c>
      <c r="N119" s="88">
        <v>0</v>
      </c>
      <c r="O119" s="88">
        <v>0</v>
      </c>
      <c r="P119" s="88">
        <v>0</v>
      </c>
      <c r="Q119" s="45"/>
      <c r="R119" s="45"/>
      <c r="S119" s="40"/>
      <c r="T119" s="40"/>
      <c r="U119" s="40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  <c r="IT119" s="33"/>
      <c r="IU119" s="33"/>
      <c r="IV119" s="33"/>
    </row>
    <row r="120" spans="1:256" hidden="1">
      <c r="A120" s="260"/>
      <c r="B120" s="251"/>
      <c r="C120" s="39" t="s">
        <v>31</v>
      </c>
      <c r="D120" s="81">
        <f>E120+M120</f>
        <v>0</v>
      </c>
      <c r="E120" s="82">
        <f>F120+I120+J120+K120+L120</f>
        <v>0</v>
      </c>
      <c r="F120" s="82">
        <f>G120+H120</f>
        <v>0</v>
      </c>
      <c r="G120" s="82"/>
      <c r="H120" s="82"/>
      <c r="I120" s="82"/>
      <c r="J120" s="82"/>
      <c r="K120" s="82"/>
      <c r="L120" s="82"/>
      <c r="M120" s="82">
        <f>N120+P120</f>
        <v>0</v>
      </c>
      <c r="N120" s="88"/>
      <c r="O120" s="88"/>
      <c r="P120" s="88"/>
      <c r="Q120" s="45"/>
      <c r="R120" s="45"/>
      <c r="S120" s="40"/>
      <c r="T120" s="40"/>
      <c r="U120" s="40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  <c r="IT120" s="33"/>
      <c r="IU120" s="33"/>
      <c r="IV120" s="33"/>
    </row>
    <row r="121" spans="1:256" hidden="1">
      <c r="A121" s="261"/>
      <c r="B121" s="252"/>
      <c r="C121" s="39" t="s">
        <v>32</v>
      </c>
      <c r="D121" s="87">
        <f t="shared" ref="D121:O121" si="47">D119+D120</f>
        <v>170000</v>
      </c>
      <c r="E121" s="88">
        <f t="shared" si="47"/>
        <v>170000</v>
      </c>
      <c r="F121" s="88">
        <f t="shared" si="47"/>
        <v>170000</v>
      </c>
      <c r="G121" s="88">
        <f t="shared" si="47"/>
        <v>0</v>
      </c>
      <c r="H121" s="88">
        <f t="shared" si="47"/>
        <v>170000</v>
      </c>
      <c r="I121" s="88">
        <f t="shared" si="47"/>
        <v>0</v>
      </c>
      <c r="J121" s="88">
        <f t="shared" si="47"/>
        <v>0</v>
      </c>
      <c r="K121" s="88">
        <f t="shared" si="47"/>
        <v>0</v>
      </c>
      <c r="L121" s="88">
        <f t="shared" si="47"/>
        <v>0</v>
      </c>
      <c r="M121" s="88">
        <f t="shared" si="47"/>
        <v>0</v>
      </c>
      <c r="N121" s="88">
        <f t="shared" si="47"/>
        <v>0</v>
      </c>
      <c r="O121" s="88">
        <f t="shared" si="47"/>
        <v>0</v>
      </c>
      <c r="P121" s="88">
        <f>P119+P120</f>
        <v>0</v>
      </c>
      <c r="Q121" s="45"/>
      <c r="R121" s="45"/>
      <c r="S121" s="40"/>
      <c r="T121" s="40"/>
      <c r="U121" s="40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  <c r="IT121" s="33"/>
      <c r="IU121" s="33"/>
      <c r="IV121" s="33"/>
    </row>
    <row r="122" spans="1:256" hidden="1">
      <c r="A122" s="262">
        <v>71095</v>
      </c>
      <c r="B122" s="250" t="s">
        <v>42</v>
      </c>
      <c r="C122" s="39" t="s">
        <v>30</v>
      </c>
      <c r="D122" s="81">
        <f>E122+M122</f>
        <v>103900</v>
      </c>
      <c r="E122" s="82">
        <f>F122+I122+J122+K122+L122</f>
        <v>3000</v>
      </c>
      <c r="F122" s="82">
        <f>G122+H122</f>
        <v>3000</v>
      </c>
      <c r="G122" s="82">
        <v>0</v>
      </c>
      <c r="H122" s="82">
        <v>3000</v>
      </c>
      <c r="I122" s="82">
        <v>0</v>
      </c>
      <c r="J122" s="82">
        <v>0</v>
      </c>
      <c r="K122" s="82">
        <v>0</v>
      </c>
      <c r="L122" s="82">
        <v>0</v>
      </c>
      <c r="M122" s="82">
        <f>N122+P122</f>
        <v>100900</v>
      </c>
      <c r="N122" s="82">
        <v>0</v>
      </c>
      <c r="O122" s="82">
        <v>0</v>
      </c>
      <c r="P122" s="88">
        <v>100900</v>
      </c>
      <c r="Q122" s="45"/>
      <c r="R122" s="45"/>
      <c r="S122" s="40"/>
      <c r="T122" s="40"/>
      <c r="U122" s="40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  <c r="IU122" s="33"/>
      <c r="IV122" s="33"/>
    </row>
    <row r="123" spans="1:256" hidden="1">
      <c r="A123" s="263"/>
      <c r="B123" s="251"/>
      <c r="C123" s="39" t="s">
        <v>31</v>
      </c>
      <c r="D123" s="81">
        <f>E123+M123</f>
        <v>0</v>
      </c>
      <c r="E123" s="82">
        <f>F123+I123+J123+K123+L123</f>
        <v>0</v>
      </c>
      <c r="F123" s="82">
        <f>G123+H123</f>
        <v>0</v>
      </c>
      <c r="G123" s="82"/>
      <c r="H123" s="82"/>
      <c r="I123" s="82"/>
      <c r="J123" s="82"/>
      <c r="K123" s="82"/>
      <c r="L123" s="82"/>
      <c r="M123" s="82">
        <f>N123+P123</f>
        <v>0</v>
      </c>
      <c r="N123" s="82"/>
      <c r="O123" s="82"/>
      <c r="P123" s="88"/>
      <c r="Q123" s="45"/>
      <c r="R123" s="45"/>
      <c r="S123" s="40"/>
      <c r="T123" s="40"/>
      <c r="U123" s="40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  <c r="IU123" s="33"/>
      <c r="IV123" s="33"/>
    </row>
    <row r="124" spans="1:256" hidden="1">
      <c r="A124" s="264"/>
      <c r="B124" s="252"/>
      <c r="C124" s="39" t="s">
        <v>32</v>
      </c>
      <c r="D124" s="81">
        <f>D122+D123</f>
        <v>103900</v>
      </c>
      <c r="E124" s="82">
        <f t="shared" ref="E124:P124" si="48">E122+E123</f>
        <v>3000</v>
      </c>
      <c r="F124" s="82">
        <f t="shared" si="48"/>
        <v>3000</v>
      </c>
      <c r="G124" s="82">
        <f t="shared" si="48"/>
        <v>0</v>
      </c>
      <c r="H124" s="82">
        <f t="shared" si="48"/>
        <v>3000</v>
      </c>
      <c r="I124" s="82">
        <f t="shared" si="48"/>
        <v>0</v>
      </c>
      <c r="J124" s="82">
        <f t="shared" si="48"/>
        <v>0</v>
      </c>
      <c r="K124" s="82">
        <f t="shared" si="48"/>
        <v>0</v>
      </c>
      <c r="L124" s="82">
        <f t="shared" si="48"/>
        <v>0</v>
      </c>
      <c r="M124" s="82">
        <f t="shared" si="48"/>
        <v>100900</v>
      </c>
      <c r="N124" s="82">
        <f t="shared" si="48"/>
        <v>0</v>
      </c>
      <c r="O124" s="82">
        <f t="shared" si="48"/>
        <v>0</v>
      </c>
      <c r="P124" s="82">
        <f t="shared" si="48"/>
        <v>100900</v>
      </c>
      <c r="Q124" s="45"/>
      <c r="R124" s="45"/>
      <c r="S124" s="40"/>
      <c r="T124" s="40"/>
      <c r="U124" s="40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  <c r="IT124" s="33"/>
      <c r="IU124" s="33"/>
      <c r="IV124" s="33"/>
    </row>
    <row r="125" spans="1:256" ht="15" hidden="1">
      <c r="A125" s="268" t="s">
        <v>94</v>
      </c>
      <c r="B125" s="256" t="s">
        <v>95</v>
      </c>
      <c r="C125" s="41" t="s">
        <v>30</v>
      </c>
      <c r="D125" s="89">
        <f t="shared" ref="D125:P126" si="49">D128</f>
        <v>88058639</v>
      </c>
      <c r="E125" s="90">
        <f t="shared" si="49"/>
        <v>7058583</v>
      </c>
      <c r="F125" s="90">
        <f t="shared" si="49"/>
        <v>1677760</v>
      </c>
      <c r="G125" s="90">
        <f t="shared" si="49"/>
        <v>0</v>
      </c>
      <c r="H125" s="90">
        <f t="shared" si="49"/>
        <v>1677760</v>
      </c>
      <c r="I125" s="90">
        <f t="shared" si="49"/>
        <v>0</v>
      </c>
      <c r="J125" s="90">
        <f t="shared" si="49"/>
        <v>0</v>
      </c>
      <c r="K125" s="90">
        <f t="shared" si="49"/>
        <v>5380823</v>
      </c>
      <c r="L125" s="90">
        <f t="shared" si="49"/>
        <v>0</v>
      </c>
      <c r="M125" s="90">
        <f t="shared" si="49"/>
        <v>81000056</v>
      </c>
      <c r="N125" s="90">
        <f t="shared" si="49"/>
        <v>79055845</v>
      </c>
      <c r="O125" s="90">
        <f>O128</f>
        <v>78662563</v>
      </c>
      <c r="P125" s="90">
        <f t="shared" si="49"/>
        <v>1944211</v>
      </c>
      <c r="Q125" s="50"/>
      <c r="R125" s="50"/>
      <c r="S125" s="51"/>
      <c r="T125" s="51"/>
      <c r="U125" s="51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  <c r="FR125" s="52"/>
      <c r="FS125" s="52"/>
      <c r="FT125" s="52"/>
      <c r="FU125" s="52"/>
      <c r="FV125" s="52"/>
      <c r="FW125" s="52"/>
      <c r="FX125" s="52"/>
      <c r="FY125" s="52"/>
      <c r="FZ125" s="52"/>
      <c r="GA125" s="52"/>
      <c r="GB125" s="52"/>
      <c r="GC125" s="52"/>
      <c r="GD125" s="52"/>
      <c r="GE125" s="52"/>
      <c r="GF125" s="52"/>
      <c r="GG125" s="52"/>
      <c r="GH125" s="52"/>
      <c r="GI125" s="52"/>
      <c r="GJ125" s="52"/>
      <c r="GK125" s="52"/>
      <c r="GL125" s="52"/>
      <c r="GM125" s="52"/>
      <c r="GN125" s="52"/>
      <c r="GO125" s="52"/>
      <c r="GP125" s="52"/>
      <c r="GQ125" s="52"/>
      <c r="GR125" s="52"/>
      <c r="GS125" s="52"/>
      <c r="GT125" s="52"/>
      <c r="GU125" s="52"/>
      <c r="GV125" s="52"/>
      <c r="GW125" s="52"/>
      <c r="GX125" s="52"/>
      <c r="GY125" s="52"/>
      <c r="GZ125" s="52"/>
      <c r="HA125" s="52"/>
      <c r="HB125" s="52"/>
      <c r="HC125" s="52"/>
      <c r="HD125" s="52"/>
      <c r="HE125" s="52"/>
      <c r="HF125" s="52"/>
      <c r="HG125" s="52"/>
      <c r="HH125" s="52"/>
      <c r="HI125" s="52"/>
      <c r="HJ125" s="52"/>
      <c r="HK125" s="52"/>
      <c r="HL125" s="52"/>
      <c r="HM125" s="52"/>
      <c r="HN125" s="52"/>
      <c r="HO125" s="52"/>
      <c r="HP125" s="52"/>
      <c r="HQ125" s="52"/>
      <c r="HR125" s="52"/>
      <c r="HS125" s="52"/>
      <c r="HT125" s="52"/>
      <c r="HU125" s="52"/>
      <c r="HV125" s="52"/>
      <c r="HW125" s="52"/>
      <c r="HX125" s="52"/>
      <c r="HY125" s="52"/>
      <c r="HZ125" s="52"/>
      <c r="IA125" s="52"/>
      <c r="IB125" s="52"/>
      <c r="IC125" s="52"/>
      <c r="ID125" s="52"/>
      <c r="IE125" s="52"/>
      <c r="IF125" s="52"/>
      <c r="IG125" s="52"/>
      <c r="IH125" s="52"/>
      <c r="II125" s="52"/>
      <c r="IJ125" s="52"/>
      <c r="IK125" s="52"/>
      <c r="IL125" s="52"/>
      <c r="IM125" s="52"/>
      <c r="IN125" s="52"/>
      <c r="IO125" s="52"/>
      <c r="IP125" s="52"/>
      <c r="IQ125" s="52"/>
      <c r="IR125" s="52"/>
      <c r="IS125" s="52"/>
      <c r="IT125" s="52"/>
      <c r="IU125" s="52"/>
      <c r="IV125" s="52"/>
    </row>
    <row r="126" spans="1:256" ht="15" hidden="1">
      <c r="A126" s="269"/>
      <c r="B126" s="257"/>
      <c r="C126" s="41" t="s">
        <v>31</v>
      </c>
      <c r="D126" s="89">
        <f t="shared" si="49"/>
        <v>0</v>
      </c>
      <c r="E126" s="90">
        <f t="shared" si="49"/>
        <v>0</v>
      </c>
      <c r="F126" s="90">
        <f t="shared" si="49"/>
        <v>0</v>
      </c>
      <c r="G126" s="90">
        <f t="shared" si="49"/>
        <v>0</v>
      </c>
      <c r="H126" s="90">
        <f t="shared" si="49"/>
        <v>0</v>
      </c>
      <c r="I126" s="90">
        <f t="shared" si="49"/>
        <v>0</v>
      </c>
      <c r="J126" s="90">
        <f t="shared" si="49"/>
        <v>0</v>
      </c>
      <c r="K126" s="90">
        <f t="shared" si="49"/>
        <v>0</v>
      </c>
      <c r="L126" s="90">
        <f t="shared" si="49"/>
        <v>0</v>
      </c>
      <c r="M126" s="90">
        <f t="shared" si="49"/>
        <v>0</v>
      </c>
      <c r="N126" s="90">
        <f t="shared" si="49"/>
        <v>0</v>
      </c>
      <c r="O126" s="90">
        <f>O129</f>
        <v>0</v>
      </c>
      <c r="P126" s="90">
        <f t="shared" si="49"/>
        <v>0</v>
      </c>
      <c r="Q126" s="50"/>
      <c r="R126" s="50"/>
      <c r="S126" s="51"/>
      <c r="T126" s="51"/>
      <c r="U126" s="51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  <c r="FR126" s="52"/>
      <c r="FS126" s="52"/>
      <c r="FT126" s="52"/>
      <c r="FU126" s="52"/>
      <c r="FV126" s="52"/>
      <c r="FW126" s="52"/>
      <c r="FX126" s="52"/>
      <c r="FY126" s="52"/>
      <c r="FZ126" s="52"/>
      <c r="GA126" s="52"/>
      <c r="GB126" s="52"/>
      <c r="GC126" s="52"/>
      <c r="GD126" s="52"/>
      <c r="GE126" s="52"/>
      <c r="GF126" s="52"/>
      <c r="GG126" s="52"/>
      <c r="GH126" s="52"/>
      <c r="GI126" s="52"/>
      <c r="GJ126" s="52"/>
      <c r="GK126" s="52"/>
      <c r="GL126" s="52"/>
      <c r="GM126" s="52"/>
      <c r="GN126" s="52"/>
      <c r="GO126" s="52"/>
      <c r="GP126" s="52"/>
      <c r="GQ126" s="52"/>
      <c r="GR126" s="52"/>
      <c r="GS126" s="52"/>
      <c r="GT126" s="52"/>
      <c r="GU126" s="52"/>
      <c r="GV126" s="52"/>
      <c r="GW126" s="52"/>
      <c r="GX126" s="52"/>
      <c r="GY126" s="52"/>
      <c r="GZ126" s="52"/>
      <c r="HA126" s="52"/>
      <c r="HB126" s="52"/>
      <c r="HC126" s="52"/>
      <c r="HD126" s="52"/>
      <c r="HE126" s="52"/>
      <c r="HF126" s="52"/>
      <c r="HG126" s="52"/>
      <c r="HH126" s="52"/>
      <c r="HI126" s="52"/>
      <c r="HJ126" s="52"/>
      <c r="HK126" s="52"/>
      <c r="HL126" s="52"/>
      <c r="HM126" s="52"/>
      <c r="HN126" s="52"/>
      <c r="HO126" s="52"/>
      <c r="HP126" s="52"/>
      <c r="HQ126" s="52"/>
      <c r="HR126" s="52"/>
      <c r="HS126" s="52"/>
      <c r="HT126" s="52"/>
      <c r="HU126" s="52"/>
      <c r="HV126" s="52"/>
      <c r="HW126" s="52"/>
      <c r="HX126" s="52"/>
      <c r="HY126" s="52"/>
      <c r="HZ126" s="52"/>
      <c r="IA126" s="52"/>
      <c r="IB126" s="52"/>
      <c r="IC126" s="52"/>
      <c r="ID126" s="52"/>
      <c r="IE126" s="52"/>
      <c r="IF126" s="52"/>
      <c r="IG126" s="52"/>
      <c r="IH126" s="52"/>
      <c r="II126" s="52"/>
      <c r="IJ126" s="52"/>
      <c r="IK126" s="52"/>
      <c r="IL126" s="52"/>
      <c r="IM126" s="52"/>
      <c r="IN126" s="52"/>
      <c r="IO126" s="52"/>
      <c r="IP126" s="52"/>
      <c r="IQ126" s="52"/>
      <c r="IR126" s="52"/>
      <c r="IS126" s="52"/>
      <c r="IT126" s="52"/>
      <c r="IU126" s="52"/>
      <c r="IV126" s="52"/>
    </row>
    <row r="127" spans="1:256" ht="15" hidden="1">
      <c r="A127" s="270"/>
      <c r="B127" s="258"/>
      <c r="C127" s="41" t="s">
        <v>32</v>
      </c>
      <c r="D127" s="89">
        <f t="shared" ref="D127:O127" si="50">D125+D126</f>
        <v>88058639</v>
      </c>
      <c r="E127" s="90">
        <f t="shared" si="50"/>
        <v>7058583</v>
      </c>
      <c r="F127" s="90">
        <f t="shared" si="50"/>
        <v>1677760</v>
      </c>
      <c r="G127" s="90">
        <f t="shared" si="50"/>
        <v>0</v>
      </c>
      <c r="H127" s="90">
        <f t="shared" si="50"/>
        <v>1677760</v>
      </c>
      <c r="I127" s="90">
        <f t="shared" si="50"/>
        <v>0</v>
      </c>
      <c r="J127" s="90">
        <f t="shared" si="50"/>
        <v>0</v>
      </c>
      <c r="K127" s="90">
        <f t="shared" si="50"/>
        <v>5380823</v>
      </c>
      <c r="L127" s="90">
        <f t="shared" si="50"/>
        <v>0</v>
      </c>
      <c r="M127" s="90">
        <f t="shared" si="50"/>
        <v>81000056</v>
      </c>
      <c r="N127" s="90">
        <f t="shared" si="50"/>
        <v>79055845</v>
      </c>
      <c r="O127" s="90">
        <f t="shared" si="50"/>
        <v>78662563</v>
      </c>
      <c r="P127" s="90">
        <f>P125+P126</f>
        <v>1944211</v>
      </c>
      <c r="Q127" s="50"/>
      <c r="R127" s="50"/>
      <c r="S127" s="51"/>
      <c r="T127" s="51"/>
      <c r="U127" s="51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2"/>
      <c r="ET127" s="52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2"/>
      <c r="FL127" s="52"/>
      <c r="FM127" s="52"/>
      <c r="FN127" s="52"/>
      <c r="FO127" s="52"/>
      <c r="FP127" s="52"/>
      <c r="FQ127" s="52"/>
      <c r="FR127" s="52"/>
      <c r="FS127" s="52"/>
      <c r="FT127" s="52"/>
      <c r="FU127" s="52"/>
      <c r="FV127" s="52"/>
      <c r="FW127" s="52"/>
      <c r="FX127" s="52"/>
      <c r="FY127" s="52"/>
      <c r="FZ127" s="52"/>
      <c r="GA127" s="52"/>
      <c r="GB127" s="52"/>
      <c r="GC127" s="52"/>
      <c r="GD127" s="52"/>
      <c r="GE127" s="52"/>
      <c r="GF127" s="52"/>
      <c r="GG127" s="52"/>
      <c r="GH127" s="52"/>
      <c r="GI127" s="52"/>
      <c r="GJ127" s="52"/>
      <c r="GK127" s="52"/>
      <c r="GL127" s="52"/>
      <c r="GM127" s="52"/>
      <c r="GN127" s="52"/>
      <c r="GO127" s="52"/>
      <c r="GP127" s="52"/>
      <c r="GQ127" s="52"/>
      <c r="GR127" s="52"/>
      <c r="GS127" s="52"/>
      <c r="GT127" s="52"/>
      <c r="GU127" s="52"/>
      <c r="GV127" s="52"/>
      <c r="GW127" s="52"/>
      <c r="GX127" s="52"/>
      <c r="GY127" s="52"/>
      <c r="GZ127" s="52"/>
      <c r="HA127" s="52"/>
      <c r="HB127" s="52"/>
      <c r="HC127" s="52"/>
      <c r="HD127" s="52"/>
      <c r="HE127" s="52"/>
      <c r="HF127" s="52"/>
      <c r="HG127" s="52"/>
      <c r="HH127" s="52"/>
      <c r="HI127" s="52"/>
      <c r="HJ127" s="52"/>
      <c r="HK127" s="52"/>
      <c r="HL127" s="52"/>
      <c r="HM127" s="52"/>
      <c r="HN127" s="52"/>
      <c r="HO127" s="52"/>
      <c r="HP127" s="52"/>
      <c r="HQ127" s="52"/>
      <c r="HR127" s="52"/>
      <c r="HS127" s="52"/>
      <c r="HT127" s="52"/>
      <c r="HU127" s="52"/>
      <c r="HV127" s="52"/>
      <c r="HW127" s="52"/>
      <c r="HX127" s="52"/>
      <c r="HY127" s="52"/>
      <c r="HZ127" s="52"/>
      <c r="IA127" s="52"/>
      <c r="IB127" s="52"/>
      <c r="IC127" s="52"/>
      <c r="ID127" s="52"/>
      <c r="IE127" s="52"/>
      <c r="IF127" s="52"/>
      <c r="IG127" s="52"/>
      <c r="IH127" s="52"/>
      <c r="II127" s="52"/>
      <c r="IJ127" s="52"/>
      <c r="IK127" s="52"/>
      <c r="IL127" s="52"/>
      <c r="IM127" s="52"/>
      <c r="IN127" s="52"/>
      <c r="IO127" s="52"/>
      <c r="IP127" s="52"/>
      <c r="IQ127" s="52"/>
      <c r="IR127" s="52"/>
      <c r="IS127" s="52"/>
      <c r="IT127" s="52"/>
      <c r="IU127" s="52"/>
      <c r="IV127" s="52"/>
    </row>
    <row r="128" spans="1:256" hidden="1">
      <c r="A128" s="259" t="s">
        <v>96</v>
      </c>
      <c r="B128" s="250" t="s">
        <v>42</v>
      </c>
      <c r="C128" s="39" t="s">
        <v>30</v>
      </c>
      <c r="D128" s="81">
        <f>E128+M128</f>
        <v>88058639</v>
      </c>
      <c r="E128" s="82">
        <f>F128+I128+J128+K128+L128</f>
        <v>7058583</v>
      </c>
      <c r="F128" s="82">
        <f>G128+H128</f>
        <v>1677760</v>
      </c>
      <c r="G128" s="82">
        <v>0</v>
      </c>
      <c r="H128" s="82">
        <f>3881413-1944211-259442</f>
        <v>1677760</v>
      </c>
      <c r="I128" s="82">
        <v>0</v>
      </c>
      <c r="J128" s="82">
        <v>0</v>
      </c>
      <c r="K128" s="82">
        <v>5380823</v>
      </c>
      <c r="L128" s="82">
        <v>0</v>
      </c>
      <c r="M128" s="82">
        <f>N128+P128</f>
        <v>81000056</v>
      </c>
      <c r="N128" s="82">
        <v>79055845</v>
      </c>
      <c r="O128" s="82">
        <v>78662563</v>
      </c>
      <c r="P128" s="82">
        <v>1944211</v>
      </c>
      <c r="Q128" s="59"/>
      <c r="R128" s="59"/>
      <c r="S128" s="60"/>
      <c r="T128" s="60"/>
      <c r="U128" s="60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1"/>
      <c r="CS128" s="61"/>
      <c r="CT128" s="61"/>
      <c r="CU128" s="61"/>
      <c r="CV128" s="61"/>
      <c r="CW128" s="61"/>
      <c r="CX128" s="61"/>
      <c r="CY128" s="61"/>
      <c r="CZ128" s="61"/>
      <c r="DA128" s="61"/>
      <c r="DB128" s="61"/>
      <c r="DC128" s="61"/>
      <c r="DD128" s="61"/>
      <c r="DE128" s="61"/>
      <c r="DF128" s="61"/>
      <c r="DG128" s="61"/>
      <c r="DH128" s="61"/>
      <c r="DI128" s="61"/>
      <c r="DJ128" s="61"/>
      <c r="DK128" s="61"/>
      <c r="DL128" s="61"/>
      <c r="DM128" s="61"/>
      <c r="DN128" s="61"/>
      <c r="DO128" s="61"/>
      <c r="DP128" s="61"/>
      <c r="DQ128" s="61"/>
      <c r="DR128" s="61"/>
      <c r="DS128" s="61"/>
      <c r="DT128" s="61"/>
      <c r="DU128" s="61"/>
      <c r="DV128" s="61"/>
      <c r="DW128" s="61"/>
      <c r="DX128" s="61"/>
      <c r="DY128" s="61"/>
      <c r="DZ128" s="61"/>
      <c r="EA128" s="61"/>
      <c r="EB128" s="61"/>
      <c r="EC128" s="61"/>
      <c r="ED128" s="61"/>
      <c r="EE128" s="61"/>
      <c r="EF128" s="61"/>
      <c r="EG128" s="61"/>
      <c r="EH128" s="61"/>
      <c r="EI128" s="61"/>
      <c r="EJ128" s="61"/>
      <c r="EK128" s="61"/>
      <c r="EL128" s="61"/>
      <c r="EM128" s="61"/>
      <c r="EN128" s="61"/>
      <c r="EO128" s="61"/>
      <c r="EP128" s="61"/>
      <c r="EQ128" s="61"/>
      <c r="ER128" s="61"/>
      <c r="ES128" s="61"/>
      <c r="ET128" s="61"/>
      <c r="EU128" s="61"/>
      <c r="EV128" s="61"/>
      <c r="EW128" s="61"/>
      <c r="EX128" s="61"/>
      <c r="EY128" s="61"/>
      <c r="EZ128" s="61"/>
      <c r="FA128" s="61"/>
      <c r="FB128" s="61"/>
      <c r="FC128" s="61"/>
      <c r="FD128" s="61"/>
      <c r="FE128" s="61"/>
      <c r="FF128" s="61"/>
      <c r="FG128" s="61"/>
      <c r="FH128" s="61"/>
      <c r="FI128" s="61"/>
      <c r="FJ128" s="61"/>
      <c r="FK128" s="61"/>
      <c r="FL128" s="61"/>
      <c r="FM128" s="61"/>
      <c r="FN128" s="61"/>
      <c r="FO128" s="61"/>
      <c r="FP128" s="61"/>
      <c r="FQ128" s="61"/>
      <c r="FR128" s="61"/>
      <c r="FS128" s="61"/>
      <c r="FT128" s="61"/>
      <c r="FU128" s="61"/>
      <c r="FV128" s="61"/>
      <c r="FW128" s="61"/>
      <c r="FX128" s="61"/>
      <c r="FY128" s="61"/>
      <c r="FZ128" s="61"/>
      <c r="GA128" s="61"/>
      <c r="GB128" s="61"/>
      <c r="GC128" s="61"/>
      <c r="GD128" s="61"/>
      <c r="GE128" s="61"/>
      <c r="GF128" s="61"/>
      <c r="GG128" s="61"/>
      <c r="GH128" s="61"/>
      <c r="GI128" s="61"/>
      <c r="GJ128" s="61"/>
      <c r="GK128" s="61"/>
      <c r="GL128" s="61"/>
      <c r="GM128" s="61"/>
      <c r="GN128" s="61"/>
      <c r="GO128" s="61"/>
      <c r="GP128" s="61"/>
      <c r="GQ128" s="61"/>
      <c r="GR128" s="61"/>
      <c r="GS128" s="61"/>
      <c r="GT128" s="61"/>
      <c r="GU128" s="61"/>
      <c r="GV128" s="61"/>
      <c r="GW128" s="61"/>
      <c r="GX128" s="61"/>
      <c r="GY128" s="61"/>
      <c r="GZ128" s="61"/>
      <c r="HA128" s="61"/>
      <c r="HB128" s="61"/>
      <c r="HC128" s="61"/>
      <c r="HD128" s="61"/>
      <c r="HE128" s="61"/>
      <c r="HF128" s="61"/>
      <c r="HG128" s="61"/>
      <c r="HH128" s="61"/>
      <c r="HI128" s="61"/>
      <c r="HJ128" s="61"/>
      <c r="HK128" s="61"/>
      <c r="HL128" s="61"/>
      <c r="HM128" s="61"/>
      <c r="HN128" s="61"/>
      <c r="HO128" s="61"/>
      <c r="HP128" s="61"/>
      <c r="HQ128" s="61"/>
      <c r="HR128" s="61"/>
      <c r="HS128" s="61"/>
      <c r="HT128" s="61"/>
      <c r="HU128" s="61"/>
      <c r="HV128" s="61"/>
      <c r="HW128" s="61"/>
      <c r="HX128" s="61"/>
      <c r="HY128" s="61"/>
      <c r="HZ128" s="61"/>
      <c r="IA128" s="61"/>
      <c r="IB128" s="61"/>
      <c r="IC128" s="61"/>
      <c r="ID128" s="61"/>
      <c r="IE128" s="61"/>
      <c r="IF128" s="61"/>
      <c r="IG128" s="61"/>
      <c r="IH128" s="61"/>
      <c r="II128" s="61"/>
      <c r="IJ128" s="61"/>
      <c r="IK128" s="61"/>
      <c r="IL128" s="61"/>
      <c r="IM128" s="61"/>
      <c r="IN128" s="61"/>
      <c r="IO128" s="61"/>
      <c r="IP128" s="61"/>
      <c r="IQ128" s="61"/>
      <c r="IR128" s="61"/>
      <c r="IS128" s="61"/>
      <c r="IT128" s="61"/>
      <c r="IU128" s="61"/>
      <c r="IV128" s="61"/>
    </row>
    <row r="129" spans="1:256" hidden="1">
      <c r="A129" s="260"/>
      <c r="B129" s="251"/>
      <c r="C129" s="39" t="s">
        <v>31</v>
      </c>
      <c r="D129" s="81">
        <f>E129+M129</f>
        <v>0</v>
      </c>
      <c r="E129" s="82">
        <f>F129+I129+J129+K129+L129</f>
        <v>0</v>
      </c>
      <c r="F129" s="82">
        <f>G129+H129</f>
        <v>0</v>
      </c>
      <c r="G129" s="82"/>
      <c r="H129" s="82"/>
      <c r="I129" s="82"/>
      <c r="J129" s="82"/>
      <c r="K129" s="82"/>
      <c r="L129" s="82"/>
      <c r="M129" s="82">
        <f>N129+P129</f>
        <v>0</v>
      </c>
      <c r="N129" s="82"/>
      <c r="O129" s="82"/>
      <c r="P129" s="82"/>
      <c r="Q129" s="59"/>
      <c r="R129" s="59"/>
      <c r="S129" s="60"/>
      <c r="T129" s="60"/>
      <c r="U129" s="60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  <c r="CO129" s="61"/>
      <c r="CP129" s="61"/>
      <c r="CQ129" s="61"/>
      <c r="CR129" s="61"/>
      <c r="CS129" s="61"/>
      <c r="CT129" s="61"/>
      <c r="CU129" s="61"/>
      <c r="CV129" s="61"/>
      <c r="CW129" s="61"/>
      <c r="CX129" s="61"/>
      <c r="CY129" s="61"/>
      <c r="CZ129" s="61"/>
      <c r="DA129" s="61"/>
      <c r="DB129" s="61"/>
      <c r="DC129" s="61"/>
      <c r="DD129" s="61"/>
      <c r="DE129" s="61"/>
      <c r="DF129" s="61"/>
      <c r="DG129" s="61"/>
      <c r="DH129" s="61"/>
      <c r="DI129" s="61"/>
      <c r="DJ129" s="61"/>
      <c r="DK129" s="61"/>
      <c r="DL129" s="61"/>
      <c r="DM129" s="61"/>
      <c r="DN129" s="61"/>
      <c r="DO129" s="61"/>
      <c r="DP129" s="61"/>
      <c r="DQ129" s="61"/>
      <c r="DR129" s="61"/>
      <c r="DS129" s="61"/>
      <c r="DT129" s="61"/>
      <c r="DU129" s="61"/>
      <c r="DV129" s="61"/>
      <c r="DW129" s="61"/>
      <c r="DX129" s="61"/>
      <c r="DY129" s="61"/>
      <c r="DZ129" s="61"/>
      <c r="EA129" s="61"/>
      <c r="EB129" s="61"/>
      <c r="EC129" s="61"/>
      <c r="ED129" s="61"/>
      <c r="EE129" s="61"/>
      <c r="EF129" s="61"/>
      <c r="EG129" s="61"/>
      <c r="EH129" s="61"/>
      <c r="EI129" s="61"/>
      <c r="EJ129" s="61"/>
      <c r="EK129" s="61"/>
      <c r="EL129" s="61"/>
      <c r="EM129" s="61"/>
      <c r="EN129" s="61"/>
      <c r="EO129" s="61"/>
      <c r="EP129" s="61"/>
      <c r="EQ129" s="61"/>
      <c r="ER129" s="61"/>
      <c r="ES129" s="61"/>
      <c r="ET129" s="61"/>
      <c r="EU129" s="61"/>
      <c r="EV129" s="61"/>
      <c r="EW129" s="61"/>
      <c r="EX129" s="61"/>
      <c r="EY129" s="61"/>
      <c r="EZ129" s="61"/>
      <c r="FA129" s="61"/>
      <c r="FB129" s="61"/>
      <c r="FC129" s="61"/>
      <c r="FD129" s="61"/>
      <c r="FE129" s="61"/>
      <c r="FF129" s="61"/>
      <c r="FG129" s="61"/>
      <c r="FH129" s="61"/>
      <c r="FI129" s="61"/>
      <c r="FJ129" s="61"/>
      <c r="FK129" s="61"/>
      <c r="FL129" s="61"/>
      <c r="FM129" s="61"/>
      <c r="FN129" s="61"/>
      <c r="FO129" s="61"/>
      <c r="FP129" s="61"/>
      <c r="FQ129" s="61"/>
      <c r="FR129" s="61"/>
      <c r="FS129" s="61"/>
      <c r="FT129" s="61"/>
      <c r="FU129" s="61"/>
      <c r="FV129" s="61"/>
      <c r="FW129" s="61"/>
      <c r="FX129" s="61"/>
      <c r="FY129" s="61"/>
      <c r="FZ129" s="61"/>
      <c r="GA129" s="61"/>
      <c r="GB129" s="61"/>
      <c r="GC129" s="61"/>
      <c r="GD129" s="61"/>
      <c r="GE129" s="61"/>
      <c r="GF129" s="61"/>
      <c r="GG129" s="61"/>
      <c r="GH129" s="61"/>
      <c r="GI129" s="61"/>
      <c r="GJ129" s="61"/>
      <c r="GK129" s="61"/>
      <c r="GL129" s="61"/>
      <c r="GM129" s="61"/>
      <c r="GN129" s="61"/>
      <c r="GO129" s="61"/>
      <c r="GP129" s="61"/>
      <c r="GQ129" s="61"/>
      <c r="GR129" s="61"/>
      <c r="GS129" s="61"/>
      <c r="GT129" s="61"/>
      <c r="GU129" s="61"/>
      <c r="GV129" s="61"/>
      <c r="GW129" s="61"/>
      <c r="GX129" s="61"/>
      <c r="GY129" s="61"/>
      <c r="GZ129" s="61"/>
      <c r="HA129" s="61"/>
      <c r="HB129" s="61"/>
      <c r="HC129" s="61"/>
      <c r="HD129" s="61"/>
      <c r="HE129" s="61"/>
      <c r="HF129" s="61"/>
      <c r="HG129" s="61"/>
      <c r="HH129" s="61"/>
      <c r="HI129" s="61"/>
      <c r="HJ129" s="61"/>
      <c r="HK129" s="61"/>
      <c r="HL129" s="61"/>
      <c r="HM129" s="61"/>
      <c r="HN129" s="61"/>
      <c r="HO129" s="61"/>
      <c r="HP129" s="61"/>
      <c r="HQ129" s="61"/>
      <c r="HR129" s="61"/>
      <c r="HS129" s="61"/>
      <c r="HT129" s="61"/>
      <c r="HU129" s="61"/>
      <c r="HV129" s="61"/>
      <c r="HW129" s="61"/>
      <c r="HX129" s="61"/>
      <c r="HY129" s="61"/>
      <c r="HZ129" s="61"/>
      <c r="IA129" s="61"/>
      <c r="IB129" s="61"/>
      <c r="IC129" s="61"/>
      <c r="ID129" s="61"/>
      <c r="IE129" s="61"/>
      <c r="IF129" s="61"/>
      <c r="IG129" s="61"/>
      <c r="IH129" s="61"/>
      <c r="II129" s="61"/>
      <c r="IJ129" s="61"/>
      <c r="IK129" s="61"/>
      <c r="IL129" s="61"/>
      <c r="IM129" s="61"/>
      <c r="IN129" s="61"/>
      <c r="IO129" s="61"/>
      <c r="IP129" s="61"/>
      <c r="IQ129" s="61"/>
      <c r="IR129" s="61"/>
      <c r="IS129" s="61"/>
      <c r="IT129" s="61"/>
      <c r="IU129" s="61"/>
      <c r="IV129" s="61"/>
    </row>
    <row r="130" spans="1:256" hidden="1">
      <c r="A130" s="261"/>
      <c r="B130" s="252"/>
      <c r="C130" s="39" t="s">
        <v>32</v>
      </c>
      <c r="D130" s="81">
        <f>D128+D129</f>
        <v>88058639</v>
      </c>
      <c r="E130" s="82">
        <f t="shared" ref="E130:P130" si="51">E128+E129</f>
        <v>7058583</v>
      </c>
      <c r="F130" s="82">
        <f t="shared" si="51"/>
        <v>1677760</v>
      </c>
      <c r="G130" s="82">
        <f t="shared" si="51"/>
        <v>0</v>
      </c>
      <c r="H130" s="82">
        <f t="shared" si="51"/>
        <v>1677760</v>
      </c>
      <c r="I130" s="82">
        <f t="shared" si="51"/>
        <v>0</v>
      </c>
      <c r="J130" s="82">
        <f t="shared" si="51"/>
        <v>0</v>
      </c>
      <c r="K130" s="82">
        <f t="shared" si="51"/>
        <v>5380823</v>
      </c>
      <c r="L130" s="82">
        <f t="shared" si="51"/>
        <v>0</v>
      </c>
      <c r="M130" s="82">
        <f t="shared" si="51"/>
        <v>81000056</v>
      </c>
      <c r="N130" s="82">
        <f t="shared" si="51"/>
        <v>79055845</v>
      </c>
      <c r="O130" s="82">
        <f t="shared" si="51"/>
        <v>78662563</v>
      </c>
      <c r="P130" s="82">
        <f t="shared" si="51"/>
        <v>1944211</v>
      </c>
      <c r="Q130" s="59"/>
      <c r="R130" s="59"/>
      <c r="S130" s="60"/>
      <c r="T130" s="60"/>
      <c r="U130" s="60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1"/>
      <c r="CS130" s="61"/>
      <c r="CT130" s="61"/>
      <c r="CU130" s="61"/>
      <c r="CV130" s="61"/>
      <c r="CW130" s="61"/>
      <c r="CX130" s="61"/>
      <c r="CY130" s="61"/>
      <c r="CZ130" s="61"/>
      <c r="DA130" s="61"/>
      <c r="DB130" s="61"/>
      <c r="DC130" s="61"/>
      <c r="DD130" s="61"/>
      <c r="DE130" s="61"/>
      <c r="DF130" s="61"/>
      <c r="DG130" s="61"/>
      <c r="DH130" s="61"/>
      <c r="DI130" s="61"/>
      <c r="DJ130" s="61"/>
      <c r="DK130" s="61"/>
      <c r="DL130" s="61"/>
      <c r="DM130" s="61"/>
      <c r="DN130" s="61"/>
      <c r="DO130" s="61"/>
      <c r="DP130" s="61"/>
      <c r="DQ130" s="61"/>
      <c r="DR130" s="61"/>
      <c r="DS130" s="61"/>
      <c r="DT130" s="61"/>
      <c r="DU130" s="61"/>
      <c r="DV130" s="61"/>
      <c r="DW130" s="61"/>
      <c r="DX130" s="61"/>
      <c r="DY130" s="61"/>
      <c r="DZ130" s="61"/>
      <c r="EA130" s="61"/>
      <c r="EB130" s="61"/>
      <c r="EC130" s="61"/>
      <c r="ED130" s="61"/>
      <c r="EE130" s="61"/>
      <c r="EF130" s="61"/>
      <c r="EG130" s="61"/>
      <c r="EH130" s="61"/>
      <c r="EI130" s="61"/>
      <c r="EJ130" s="61"/>
      <c r="EK130" s="61"/>
      <c r="EL130" s="61"/>
      <c r="EM130" s="61"/>
      <c r="EN130" s="61"/>
      <c r="EO130" s="61"/>
      <c r="EP130" s="61"/>
      <c r="EQ130" s="61"/>
      <c r="ER130" s="61"/>
      <c r="ES130" s="61"/>
      <c r="ET130" s="61"/>
      <c r="EU130" s="61"/>
      <c r="EV130" s="61"/>
      <c r="EW130" s="61"/>
      <c r="EX130" s="61"/>
      <c r="EY130" s="61"/>
      <c r="EZ130" s="61"/>
      <c r="FA130" s="61"/>
      <c r="FB130" s="61"/>
      <c r="FC130" s="61"/>
      <c r="FD130" s="61"/>
      <c r="FE130" s="61"/>
      <c r="FF130" s="61"/>
      <c r="FG130" s="61"/>
      <c r="FH130" s="61"/>
      <c r="FI130" s="61"/>
      <c r="FJ130" s="61"/>
      <c r="FK130" s="61"/>
      <c r="FL130" s="61"/>
      <c r="FM130" s="61"/>
      <c r="FN130" s="61"/>
      <c r="FO130" s="61"/>
      <c r="FP130" s="61"/>
      <c r="FQ130" s="61"/>
      <c r="FR130" s="61"/>
      <c r="FS130" s="61"/>
      <c r="FT130" s="61"/>
      <c r="FU130" s="61"/>
      <c r="FV130" s="61"/>
      <c r="FW130" s="61"/>
      <c r="FX130" s="61"/>
      <c r="FY130" s="61"/>
      <c r="FZ130" s="61"/>
      <c r="GA130" s="61"/>
      <c r="GB130" s="61"/>
      <c r="GC130" s="61"/>
      <c r="GD130" s="61"/>
      <c r="GE130" s="61"/>
      <c r="GF130" s="61"/>
      <c r="GG130" s="61"/>
      <c r="GH130" s="61"/>
      <c r="GI130" s="61"/>
      <c r="GJ130" s="61"/>
      <c r="GK130" s="61"/>
      <c r="GL130" s="61"/>
      <c r="GM130" s="61"/>
      <c r="GN130" s="61"/>
      <c r="GO130" s="61"/>
      <c r="GP130" s="61"/>
      <c r="GQ130" s="61"/>
      <c r="GR130" s="61"/>
      <c r="GS130" s="61"/>
      <c r="GT130" s="61"/>
      <c r="GU130" s="61"/>
      <c r="GV130" s="61"/>
      <c r="GW130" s="61"/>
      <c r="GX130" s="61"/>
      <c r="GY130" s="61"/>
      <c r="GZ130" s="61"/>
      <c r="HA130" s="61"/>
      <c r="HB130" s="61"/>
      <c r="HC130" s="61"/>
      <c r="HD130" s="61"/>
      <c r="HE130" s="61"/>
      <c r="HF130" s="61"/>
      <c r="HG130" s="61"/>
      <c r="HH130" s="61"/>
      <c r="HI130" s="61"/>
      <c r="HJ130" s="61"/>
      <c r="HK130" s="61"/>
      <c r="HL130" s="61"/>
      <c r="HM130" s="61"/>
      <c r="HN130" s="61"/>
      <c r="HO130" s="61"/>
      <c r="HP130" s="61"/>
      <c r="HQ130" s="61"/>
      <c r="HR130" s="61"/>
      <c r="HS130" s="61"/>
      <c r="HT130" s="61"/>
      <c r="HU130" s="61"/>
      <c r="HV130" s="61"/>
      <c r="HW130" s="61"/>
      <c r="HX130" s="61"/>
      <c r="HY130" s="61"/>
      <c r="HZ130" s="61"/>
      <c r="IA130" s="61"/>
      <c r="IB130" s="61"/>
      <c r="IC130" s="61"/>
      <c r="ID130" s="61"/>
      <c r="IE130" s="61"/>
      <c r="IF130" s="61"/>
      <c r="IG130" s="61"/>
      <c r="IH130" s="61"/>
      <c r="II130" s="61"/>
      <c r="IJ130" s="61"/>
      <c r="IK130" s="61"/>
      <c r="IL130" s="61"/>
      <c r="IM130" s="61"/>
      <c r="IN130" s="61"/>
      <c r="IO130" s="61"/>
      <c r="IP130" s="61"/>
      <c r="IQ130" s="61"/>
      <c r="IR130" s="61"/>
      <c r="IS130" s="61"/>
      <c r="IT130" s="61"/>
      <c r="IU130" s="61"/>
      <c r="IV130" s="61"/>
    </row>
    <row r="131" spans="1:256" ht="15" hidden="1">
      <c r="A131" s="268" t="s">
        <v>97</v>
      </c>
      <c r="B131" s="256" t="s">
        <v>98</v>
      </c>
      <c r="C131" s="41" t="s">
        <v>30</v>
      </c>
      <c r="D131" s="89">
        <f t="shared" ref="D131:P132" si="52">D137+D134</f>
        <v>4954277</v>
      </c>
      <c r="E131" s="90">
        <f t="shared" si="52"/>
        <v>300000</v>
      </c>
      <c r="F131" s="90">
        <f t="shared" si="52"/>
        <v>0</v>
      </c>
      <c r="G131" s="90">
        <f t="shared" si="52"/>
        <v>0</v>
      </c>
      <c r="H131" s="90">
        <f t="shared" si="52"/>
        <v>0</v>
      </c>
      <c r="I131" s="90">
        <f t="shared" si="52"/>
        <v>300000</v>
      </c>
      <c r="J131" s="90">
        <f t="shared" si="52"/>
        <v>0</v>
      </c>
      <c r="K131" s="90">
        <f t="shared" si="52"/>
        <v>0</v>
      </c>
      <c r="L131" s="90">
        <f t="shared" si="52"/>
        <v>0</v>
      </c>
      <c r="M131" s="90">
        <f t="shared" si="52"/>
        <v>4654277</v>
      </c>
      <c r="N131" s="90">
        <f t="shared" si="52"/>
        <v>4654277</v>
      </c>
      <c r="O131" s="90">
        <f t="shared" si="52"/>
        <v>0</v>
      </c>
      <c r="P131" s="90">
        <f t="shared" si="52"/>
        <v>0</v>
      </c>
      <c r="Q131" s="50"/>
      <c r="R131" s="50"/>
      <c r="S131" s="51"/>
      <c r="T131" s="51"/>
      <c r="U131" s="51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  <c r="FR131" s="52"/>
      <c r="FS131" s="52"/>
      <c r="FT131" s="52"/>
      <c r="FU131" s="52"/>
      <c r="FV131" s="52"/>
      <c r="FW131" s="52"/>
      <c r="FX131" s="52"/>
      <c r="FY131" s="52"/>
      <c r="FZ131" s="52"/>
      <c r="GA131" s="52"/>
      <c r="GB131" s="52"/>
      <c r="GC131" s="52"/>
      <c r="GD131" s="52"/>
      <c r="GE131" s="52"/>
      <c r="GF131" s="52"/>
      <c r="GG131" s="52"/>
      <c r="GH131" s="52"/>
      <c r="GI131" s="52"/>
      <c r="GJ131" s="52"/>
      <c r="GK131" s="52"/>
      <c r="GL131" s="52"/>
      <c r="GM131" s="52"/>
      <c r="GN131" s="52"/>
      <c r="GO131" s="52"/>
      <c r="GP131" s="52"/>
      <c r="GQ131" s="52"/>
      <c r="GR131" s="52"/>
      <c r="GS131" s="52"/>
      <c r="GT131" s="52"/>
      <c r="GU131" s="52"/>
      <c r="GV131" s="52"/>
      <c r="GW131" s="52"/>
      <c r="GX131" s="52"/>
      <c r="GY131" s="52"/>
      <c r="GZ131" s="52"/>
      <c r="HA131" s="52"/>
      <c r="HB131" s="52"/>
      <c r="HC131" s="52"/>
      <c r="HD131" s="52"/>
      <c r="HE131" s="52"/>
      <c r="HF131" s="52"/>
      <c r="HG131" s="52"/>
      <c r="HH131" s="52"/>
      <c r="HI131" s="52"/>
      <c r="HJ131" s="52"/>
      <c r="HK131" s="52"/>
      <c r="HL131" s="52"/>
      <c r="HM131" s="52"/>
      <c r="HN131" s="52"/>
      <c r="HO131" s="52"/>
      <c r="HP131" s="52"/>
      <c r="HQ131" s="52"/>
      <c r="HR131" s="52"/>
      <c r="HS131" s="52"/>
      <c r="HT131" s="52"/>
      <c r="HU131" s="52"/>
      <c r="HV131" s="52"/>
      <c r="HW131" s="52"/>
      <c r="HX131" s="52"/>
      <c r="HY131" s="52"/>
      <c r="HZ131" s="52"/>
      <c r="IA131" s="52"/>
      <c r="IB131" s="52"/>
      <c r="IC131" s="52"/>
      <c r="ID131" s="52"/>
      <c r="IE131" s="52"/>
      <c r="IF131" s="52"/>
      <c r="IG131" s="52"/>
      <c r="IH131" s="52"/>
      <c r="II131" s="52"/>
      <c r="IJ131" s="52"/>
      <c r="IK131" s="52"/>
      <c r="IL131" s="52"/>
      <c r="IM131" s="52"/>
      <c r="IN131" s="52"/>
      <c r="IO131" s="52"/>
      <c r="IP131" s="52"/>
      <c r="IQ131" s="52"/>
      <c r="IR131" s="52"/>
      <c r="IS131" s="52"/>
      <c r="IT131" s="52"/>
      <c r="IU131" s="52"/>
      <c r="IV131" s="52"/>
    </row>
    <row r="132" spans="1:256" ht="15" hidden="1">
      <c r="A132" s="269"/>
      <c r="B132" s="257"/>
      <c r="C132" s="41" t="s">
        <v>31</v>
      </c>
      <c r="D132" s="89">
        <f t="shared" si="52"/>
        <v>0</v>
      </c>
      <c r="E132" s="90">
        <f t="shared" si="52"/>
        <v>0</v>
      </c>
      <c r="F132" s="90">
        <f t="shared" si="52"/>
        <v>0</v>
      </c>
      <c r="G132" s="90">
        <f t="shared" si="52"/>
        <v>0</v>
      </c>
      <c r="H132" s="90">
        <f t="shared" si="52"/>
        <v>0</v>
      </c>
      <c r="I132" s="90">
        <f t="shared" si="52"/>
        <v>0</v>
      </c>
      <c r="J132" s="90">
        <f t="shared" si="52"/>
        <v>0</v>
      </c>
      <c r="K132" s="90">
        <f t="shared" si="52"/>
        <v>0</v>
      </c>
      <c r="L132" s="90">
        <f t="shared" si="52"/>
        <v>0</v>
      </c>
      <c r="M132" s="90">
        <f t="shared" si="52"/>
        <v>0</v>
      </c>
      <c r="N132" s="90">
        <f t="shared" si="52"/>
        <v>0</v>
      </c>
      <c r="O132" s="90">
        <f t="shared" si="52"/>
        <v>0</v>
      </c>
      <c r="P132" s="90">
        <f t="shared" si="52"/>
        <v>0</v>
      </c>
      <c r="Q132" s="50"/>
      <c r="R132" s="50"/>
      <c r="S132" s="51"/>
      <c r="T132" s="51"/>
      <c r="U132" s="51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  <c r="FR132" s="52"/>
      <c r="FS132" s="52"/>
      <c r="FT132" s="52"/>
      <c r="FU132" s="52"/>
      <c r="FV132" s="52"/>
      <c r="FW132" s="52"/>
      <c r="FX132" s="52"/>
      <c r="FY132" s="52"/>
      <c r="FZ132" s="52"/>
      <c r="GA132" s="52"/>
      <c r="GB132" s="52"/>
      <c r="GC132" s="52"/>
      <c r="GD132" s="52"/>
      <c r="GE132" s="52"/>
      <c r="GF132" s="52"/>
      <c r="GG132" s="52"/>
      <c r="GH132" s="52"/>
      <c r="GI132" s="52"/>
      <c r="GJ132" s="52"/>
      <c r="GK132" s="52"/>
      <c r="GL132" s="52"/>
      <c r="GM132" s="52"/>
      <c r="GN132" s="52"/>
      <c r="GO132" s="52"/>
      <c r="GP132" s="52"/>
      <c r="GQ132" s="52"/>
      <c r="GR132" s="52"/>
      <c r="GS132" s="52"/>
      <c r="GT132" s="52"/>
      <c r="GU132" s="52"/>
      <c r="GV132" s="52"/>
      <c r="GW132" s="52"/>
      <c r="GX132" s="52"/>
      <c r="GY132" s="52"/>
      <c r="GZ132" s="52"/>
      <c r="HA132" s="52"/>
      <c r="HB132" s="52"/>
      <c r="HC132" s="52"/>
      <c r="HD132" s="52"/>
      <c r="HE132" s="52"/>
      <c r="HF132" s="52"/>
      <c r="HG132" s="52"/>
      <c r="HH132" s="52"/>
      <c r="HI132" s="52"/>
      <c r="HJ132" s="52"/>
      <c r="HK132" s="52"/>
      <c r="HL132" s="52"/>
      <c r="HM132" s="52"/>
      <c r="HN132" s="52"/>
      <c r="HO132" s="52"/>
      <c r="HP132" s="52"/>
      <c r="HQ132" s="52"/>
      <c r="HR132" s="52"/>
      <c r="HS132" s="52"/>
      <c r="HT132" s="52"/>
      <c r="HU132" s="52"/>
      <c r="HV132" s="52"/>
      <c r="HW132" s="52"/>
      <c r="HX132" s="52"/>
      <c r="HY132" s="52"/>
      <c r="HZ132" s="52"/>
      <c r="IA132" s="52"/>
      <c r="IB132" s="52"/>
      <c r="IC132" s="52"/>
      <c r="ID132" s="52"/>
      <c r="IE132" s="52"/>
      <c r="IF132" s="52"/>
      <c r="IG132" s="52"/>
      <c r="IH132" s="52"/>
      <c r="II132" s="52"/>
      <c r="IJ132" s="52"/>
      <c r="IK132" s="52"/>
      <c r="IL132" s="52"/>
      <c r="IM132" s="52"/>
      <c r="IN132" s="52"/>
      <c r="IO132" s="52"/>
      <c r="IP132" s="52"/>
      <c r="IQ132" s="52"/>
      <c r="IR132" s="52"/>
      <c r="IS132" s="52"/>
      <c r="IT132" s="52"/>
      <c r="IU132" s="52"/>
      <c r="IV132" s="52"/>
    </row>
    <row r="133" spans="1:256" ht="15" hidden="1">
      <c r="A133" s="270"/>
      <c r="B133" s="258"/>
      <c r="C133" s="41" t="s">
        <v>32</v>
      </c>
      <c r="D133" s="89">
        <f t="shared" ref="D133:O133" si="53">D131+D132</f>
        <v>4954277</v>
      </c>
      <c r="E133" s="90">
        <f t="shared" si="53"/>
        <v>300000</v>
      </c>
      <c r="F133" s="90">
        <f t="shared" si="53"/>
        <v>0</v>
      </c>
      <c r="G133" s="90">
        <f t="shared" si="53"/>
        <v>0</v>
      </c>
      <c r="H133" s="90">
        <f t="shared" si="53"/>
        <v>0</v>
      </c>
      <c r="I133" s="90">
        <f t="shared" si="53"/>
        <v>300000</v>
      </c>
      <c r="J133" s="90">
        <f t="shared" si="53"/>
        <v>0</v>
      </c>
      <c r="K133" s="90">
        <f t="shared" si="53"/>
        <v>0</v>
      </c>
      <c r="L133" s="90">
        <f t="shared" si="53"/>
        <v>0</v>
      </c>
      <c r="M133" s="90">
        <f t="shared" si="53"/>
        <v>4654277</v>
      </c>
      <c r="N133" s="90">
        <f t="shared" si="53"/>
        <v>4654277</v>
      </c>
      <c r="O133" s="90">
        <f t="shared" si="53"/>
        <v>0</v>
      </c>
      <c r="P133" s="90">
        <f>P131+P132</f>
        <v>0</v>
      </c>
      <c r="Q133" s="50"/>
      <c r="R133" s="50"/>
      <c r="S133" s="51"/>
      <c r="T133" s="51"/>
      <c r="U133" s="51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  <c r="FR133" s="52"/>
      <c r="FS133" s="52"/>
      <c r="FT133" s="52"/>
      <c r="FU133" s="52"/>
      <c r="FV133" s="52"/>
      <c r="FW133" s="52"/>
      <c r="FX133" s="52"/>
      <c r="FY133" s="52"/>
      <c r="FZ133" s="52"/>
      <c r="GA133" s="52"/>
      <c r="GB133" s="52"/>
      <c r="GC133" s="52"/>
      <c r="GD133" s="52"/>
      <c r="GE133" s="52"/>
      <c r="GF133" s="52"/>
      <c r="GG133" s="52"/>
      <c r="GH133" s="52"/>
      <c r="GI133" s="52"/>
      <c r="GJ133" s="52"/>
      <c r="GK133" s="52"/>
      <c r="GL133" s="52"/>
      <c r="GM133" s="52"/>
      <c r="GN133" s="52"/>
      <c r="GO133" s="52"/>
      <c r="GP133" s="52"/>
      <c r="GQ133" s="52"/>
      <c r="GR133" s="52"/>
      <c r="GS133" s="52"/>
      <c r="GT133" s="52"/>
      <c r="GU133" s="52"/>
      <c r="GV133" s="52"/>
      <c r="GW133" s="52"/>
      <c r="GX133" s="52"/>
      <c r="GY133" s="52"/>
      <c r="GZ133" s="52"/>
      <c r="HA133" s="52"/>
      <c r="HB133" s="52"/>
      <c r="HC133" s="52"/>
      <c r="HD133" s="52"/>
      <c r="HE133" s="52"/>
      <c r="HF133" s="52"/>
      <c r="HG133" s="52"/>
      <c r="HH133" s="52"/>
      <c r="HI133" s="52"/>
      <c r="HJ133" s="52"/>
      <c r="HK133" s="52"/>
      <c r="HL133" s="52"/>
      <c r="HM133" s="52"/>
      <c r="HN133" s="52"/>
      <c r="HO133" s="52"/>
      <c r="HP133" s="52"/>
      <c r="HQ133" s="52"/>
      <c r="HR133" s="52"/>
      <c r="HS133" s="52"/>
      <c r="HT133" s="52"/>
      <c r="HU133" s="52"/>
      <c r="HV133" s="52"/>
      <c r="HW133" s="52"/>
      <c r="HX133" s="52"/>
      <c r="HY133" s="52"/>
      <c r="HZ133" s="52"/>
      <c r="IA133" s="52"/>
      <c r="IB133" s="52"/>
      <c r="IC133" s="52"/>
      <c r="ID133" s="52"/>
      <c r="IE133" s="52"/>
      <c r="IF133" s="52"/>
      <c r="IG133" s="52"/>
      <c r="IH133" s="52"/>
      <c r="II133" s="52"/>
      <c r="IJ133" s="52"/>
      <c r="IK133" s="52"/>
      <c r="IL133" s="52"/>
      <c r="IM133" s="52"/>
      <c r="IN133" s="52"/>
      <c r="IO133" s="52"/>
      <c r="IP133" s="52"/>
      <c r="IQ133" s="52"/>
      <c r="IR133" s="52"/>
      <c r="IS133" s="52"/>
      <c r="IT133" s="52"/>
      <c r="IU133" s="52"/>
      <c r="IV133" s="52"/>
    </row>
    <row r="134" spans="1:256" hidden="1">
      <c r="A134" s="259" t="s">
        <v>99</v>
      </c>
      <c r="B134" s="250" t="s">
        <v>100</v>
      </c>
      <c r="C134" s="39" t="s">
        <v>30</v>
      </c>
      <c r="D134" s="81">
        <f>E134+M134</f>
        <v>300000</v>
      </c>
      <c r="E134" s="82">
        <f>F134+I134+J134+K134+L134</f>
        <v>300000</v>
      </c>
      <c r="F134" s="82">
        <f>G134+H134</f>
        <v>0</v>
      </c>
      <c r="G134" s="82">
        <v>0</v>
      </c>
      <c r="H134" s="82">
        <v>0</v>
      </c>
      <c r="I134" s="82">
        <v>300000</v>
      </c>
      <c r="J134" s="82">
        <v>0</v>
      </c>
      <c r="K134" s="82">
        <v>0</v>
      </c>
      <c r="L134" s="82">
        <v>0</v>
      </c>
      <c r="M134" s="82">
        <f>N134+P134</f>
        <v>0</v>
      </c>
      <c r="N134" s="82">
        <v>0</v>
      </c>
      <c r="O134" s="82">
        <v>0</v>
      </c>
      <c r="P134" s="82">
        <v>0</v>
      </c>
      <c r="Q134" s="59"/>
      <c r="R134" s="59"/>
      <c r="S134" s="60"/>
      <c r="T134" s="60"/>
      <c r="U134" s="60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1"/>
      <c r="CK134" s="61"/>
      <c r="CL134" s="61"/>
      <c r="CM134" s="61"/>
      <c r="CN134" s="61"/>
      <c r="CO134" s="61"/>
      <c r="CP134" s="61"/>
      <c r="CQ134" s="61"/>
      <c r="CR134" s="61"/>
      <c r="CS134" s="61"/>
      <c r="CT134" s="61"/>
      <c r="CU134" s="61"/>
      <c r="CV134" s="61"/>
      <c r="CW134" s="61"/>
      <c r="CX134" s="61"/>
      <c r="CY134" s="61"/>
      <c r="CZ134" s="61"/>
      <c r="DA134" s="61"/>
      <c r="DB134" s="61"/>
      <c r="DC134" s="61"/>
      <c r="DD134" s="61"/>
      <c r="DE134" s="61"/>
      <c r="DF134" s="61"/>
      <c r="DG134" s="61"/>
      <c r="DH134" s="61"/>
      <c r="DI134" s="61"/>
      <c r="DJ134" s="61"/>
      <c r="DK134" s="61"/>
      <c r="DL134" s="61"/>
      <c r="DM134" s="61"/>
      <c r="DN134" s="61"/>
      <c r="DO134" s="61"/>
      <c r="DP134" s="61"/>
      <c r="DQ134" s="61"/>
      <c r="DR134" s="61"/>
      <c r="DS134" s="61"/>
      <c r="DT134" s="61"/>
      <c r="DU134" s="61"/>
      <c r="DV134" s="61"/>
      <c r="DW134" s="61"/>
      <c r="DX134" s="61"/>
      <c r="DY134" s="61"/>
      <c r="DZ134" s="61"/>
      <c r="EA134" s="61"/>
      <c r="EB134" s="61"/>
      <c r="EC134" s="61"/>
      <c r="ED134" s="61"/>
      <c r="EE134" s="61"/>
      <c r="EF134" s="61"/>
      <c r="EG134" s="61"/>
      <c r="EH134" s="61"/>
      <c r="EI134" s="61"/>
      <c r="EJ134" s="61"/>
      <c r="EK134" s="61"/>
      <c r="EL134" s="61"/>
      <c r="EM134" s="61"/>
      <c r="EN134" s="61"/>
      <c r="EO134" s="61"/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1"/>
      <c r="FF134" s="61"/>
      <c r="FG134" s="61"/>
      <c r="FH134" s="61"/>
      <c r="FI134" s="61"/>
      <c r="FJ134" s="61"/>
      <c r="FK134" s="61"/>
      <c r="FL134" s="61"/>
      <c r="FM134" s="61"/>
      <c r="FN134" s="61"/>
      <c r="FO134" s="61"/>
      <c r="FP134" s="61"/>
      <c r="FQ134" s="61"/>
      <c r="FR134" s="61"/>
      <c r="FS134" s="61"/>
      <c r="FT134" s="61"/>
      <c r="FU134" s="61"/>
      <c r="FV134" s="61"/>
      <c r="FW134" s="61"/>
      <c r="FX134" s="61"/>
      <c r="FY134" s="61"/>
      <c r="FZ134" s="61"/>
      <c r="GA134" s="61"/>
      <c r="GB134" s="61"/>
      <c r="GC134" s="61"/>
      <c r="GD134" s="61"/>
      <c r="GE134" s="61"/>
      <c r="GF134" s="61"/>
      <c r="GG134" s="61"/>
      <c r="GH134" s="61"/>
      <c r="GI134" s="61"/>
      <c r="GJ134" s="61"/>
      <c r="GK134" s="61"/>
      <c r="GL134" s="61"/>
      <c r="GM134" s="61"/>
      <c r="GN134" s="61"/>
      <c r="GO134" s="61"/>
      <c r="GP134" s="61"/>
      <c r="GQ134" s="61"/>
      <c r="GR134" s="61"/>
      <c r="GS134" s="61"/>
      <c r="GT134" s="61"/>
      <c r="GU134" s="61"/>
      <c r="GV134" s="61"/>
      <c r="GW134" s="61"/>
      <c r="GX134" s="61"/>
      <c r="GY134" s="61"/>
      <c r="GZ134" s="61"/>
      <c r="HA134" s="61"/>
      <c r="HB134" s="61"/>
      <c r="HC134" s="61"/>
      <c r="HD134" s="61"/>
      <c r="HE134" s="61"/>
      <c r="HF134" s="61"/>
      <c r="HG134" s="61"/>
      <c r="HH134" s="61"/>
      <c r="HI134" s="61"/>
      <c r="HJ134" s="61"/>
      <c r="HK134" s="61"/>
      <c r="HL134" s="61"/>
      <c r="HM134" s="61"/>
      <c r="HN134" s="61"/>
      <c r="HO134" s="61"/>
      <c r="HP134" s="61"/>
      <c r="HQ134" s="61"/>
      <c r="HR134" s="61"/>
      <c r="HS134" s="61"/>
      <c r="HT134" s="61"/>
      <c r="HU134" s="61"/>
      <c r="HV134" s="61"/>
      <c r="HW134" s="61"/>
      <c r="HX134" s="61"/>
      <c r="HY134" s="61"/>
      <c r="HZ134" s="61"/>
      <c r="IA134" s="61"/>
      <c r="IB134" s="61"/>
      <c r="IC134" s="61"/>
      <c r="ID134" s="61"/>
      <c r="IE134" s="61"/>
      <c r="IF134" s="61"/>
      <c r="IG134" s="61"/>
      <c r="IH134" s="61"/>
      <c r="II134" s="61"/>
      <c r="IJ134" s="61"/>
      <c r="IK134" s="61"/>
      <c r="IL134" s="61"/>
      <c r="IM134" s="61"/>
      <c r="IN134" s="61"/>
      <c r="IO134" s="61"/>
      <c r="IP134" s="61"/>
      <c r="IQ134" s="61"/>
      <c r="IR134" s="61"/>
      <c r="IS134" s="61"/>
      <c r="IT134" s="61"/>
      <c r="IU134" s="61"/>
      <c r="IV134" s="61"/>
    </row>
    <row r="135" spans="1:256" hidden="1">
      <c r="A135" s="260"/>
      <c r="B135" s="251"/>
      <c r="C135" s="39" t="s">
        <v>31</v>
      </c>
      <c r="D135" s="81">
        <f>E135+M135</f>
        <v>0</v>
      </c>
      <c r="E135" s="82">
        <f>F135+I135+J135+K135+L135</f>
        <v>0</v>
      </c>
      <c r="F135" s="82">
        <f>G135+H135</f>
        <v>0</v>
      </c>
      <c r="G135" s="82"/>
      <c r="H135" s="82"/>
      <c r="I135" s="82"/>
      <c r="J135" s="82"/>
      <c r="K135" s="82"/>
      <c r="L135" s="82"/>
      <c r="M135" s="82">
        <f>N135+P135</f>
        <v>0</v>
      </c>
      <c r="N135" s="82"/>
      <c r="O135" s="82"/>
      <c r="P135" s="82"/>
      <c r="Q135" s="59"/>
      <c r="R135" s="59"/>
      <c r="S135" s="60"/>
      <c r="T135" s="60"/>
      <c r="U135" s="60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  <c r="EE135" s="61"/>
      <c r="EF135" s="61"/>
      <c r="EG135" s="61"/>
      <c r="EH135" s="61"/>
      <c r="EI135" s="61"/>
      <c r="EJ135" s="61"/>
      <c r="EK135" s="61"/>
      <c r="EL135" s="61"/>
      <c r="EM135" s="61"/>
      <c r="EN135" s="61"/>
      <c r="EO135" s="61"/>
      <c r="EP135" s="61"/>
      <c r="EQ135" s="61"/>
      <c r="ER135" s="61"/>
      <c r="ES135" s="61"/>
      <c r="ET135" s="61"/>
      <c r="EU135" s="61"/>
      <c r="EV135" s="61"/>
      <c r="EW135" s="61"/>
      <c r="EX135" s="61"/>
      <c r="EY135" s="61"/>
      <c r="EZ135" s="61"/>
      <c r="FA135" s="61"/>
      <c r="FB135" s="61"/>
      <c r="FC135" s="61"/>
      <c r="FD135" s="61"/>
      <c r="FE135" s="61"/>
      <c r="FF135" s="61"/>
      <c r="FG135" s="61"/>
      <c r="FH135" s="61"/>
      <c r="FI135" s="61"/>
      <c r="FJ135" s="61"/>
      <c r="FK135" s="61"/>
      <c r="FL135" s="61"/>
      <c r="FM135" s="61"/>
      <c r="FN135" s="61"/>
      <c r="FO135" s="61"/>
      <c r="FP135" s="61"/>
      <c r="FQ135" s="61"/>
      <c r="FR135" s="61"/>
      <c r="FS135" s="61"/>
      <c r="FT135" s="61"/>
      <c r="FU135" s="61"/>
      <c r="FV135" s="61"/>
      <c r="FW135" s="61"/>
      <c r="FX135" s="61"/>
      <c r="FY135" s="61"/>
      <c r="FZ135" s="61"/>
      <c r="GA135" s="61"/>
      <c r="GB135" s="61"/>
      <c r="GC135" s="61"/>
      <c r="GD135" s="61"/>
      <c r="GE135" s="61"/>
      <c r="GF135" s="61"/>
      <c r="GG135" s="61"/>
      <c r="GH135" s="61"/>
      <c r="GI135" s="61"/>
      <c r="GJ135" s="61"/>
      <c r="GK135" s="61"/>
      <c r="GL135" s="61"/>
      <c r="GM135" s="61"/>
      <c r="GN135" s="61"/>
      <c r="GO135" s="61"/>
      <c r="GP135" s="61"/>
      <c r="GQ135" s="61"/>
      <c r="GR135" s="61"/>
      <c r="GS135" s="61"/>
      <c r="GT135" s="61"/>
      <c r="GU135" s="61"/>
      <c r="GV135" s="61"/>
      <c r="GW135" s="61"/>
      <c r="GX135" s="61"/>
      <c r="GY135" s="61"/>
      <c r="GZ135" s="61"/>
      <c r="HA135" s="61"/>
      <c r="HB135" s="61"/>
      <c r="HC135" s="61"/>
      <c r="HD135" s="61"/>
      <c r="HE135" s="61"/>
      <c r="HF135" s="61"/>
      <c r="HG135" s="61"/>
      <c r="HH135" s="61"/>
      <c r="HI135" s="61"/>
      <c r="HJ135" s="61"/>
      <c r="HK135" s="61"/>
      <c r="HL135" s="61"/>
      <c r="HM135" s="61"/>
      <c r="HN135" s="61"/>
      <c r="HO135" s="61"/>
      <c r="HP135" s="61"/>
      <c r="HQ135" s="61"/>
      <c r="HR135" s="61"/>
      <c r="HS135" s="61"/>
      <c r="HT135" s="61"/>
      <c r="HU135" s="61"/>
      <c r="HV135" s="61"/>
      <c r="HW135" s="61"/>
      <c r="HX135" s="61"/>
      <c r="HY135" s="61"/>
      <c r="HZ135" s="61"/>
      <c r="IA135" s="61"/>
      <c r="IB135" s="61"/>
      <c r="IC135" s="61"/>
      <c r="ID135" s="61"/>
      <c r="IE135" s="61"/>
      <c r="IF135" s="61"/>
      <c r="IG135" s="61"/>
      <c r="IH135" s="61"/>
      <c r="II135" s="61"/>
      <c r="IJ135" s="61"/>
      <c r="IK135" s="61"/>
      <c r="IL135" s="61"/>
      <c r="IM135" s="61"/>
      <c r="IN135" s="61"/>
      <c r="IO135" s="61"/>
      <c r="IP135" s="61"/>
      <c r="IQ135" s="61"/>
      <c r="IR135" s="61"/>
      <c r="IS135" s="61"/>
      <c r="IT135" s="61"/>
      <c r="IU135" s="61"/>
      <c r="IV135" s="61"/>
    </row>
    <row r="136" spans="1:256" hidden="1">
      <c r="A136" s="261"/>
      <c r="B136" s="252"/>
      <c r="C136" s="39" t="s">
        <v>32</v>
      </c>
      <c r="D136" s="81">
        <f>D134+D135</f>
        <v>300000</v>
      </c>
      <c r="E136" s="82">
        <f t="shared" ref="E136:P136" si="54">E134+E135</f>
        <v>300000</v>
      </c>
      <c r="F136" s="82">
        <f t="shared" si="54"/>
        <v>0</v>
      </c>
      <c r="G136" s="82">
        <f t="shared" si="54"/>
        <v>0</v>
      </c>
      <c r="H136" s="82">
        <f t="shared" si="54"/>
        <v>0</v>
      </c>
      <c r="I136" s="82">
        <f t="shared" si="54"/>
        <v>300000</v>
      </c>
      <c r="J136" s="82">
        <f t="shared" si="54"/>
        <v>0</v>
      </c>
      <c r="K136" s="82">
        <f t="shared" si="54"/>
        <v>0</v>
      </c>
      <c r="L136" s="82">
        <f t="shared" si="54"/>
        <v>0</v>
      </c>
      <c r="M136" s="82">
        <f t="shared" si="54"/>
        <v>0</v>
      </c>
      <c r="N136" s="82">
        <f t="shared" si="54"/>
        <v>0</v>
      </c>
      <c r="O136" s="82">
        <f t="shared" si="54"/>
        <v>0</v>
      </c>
      <c r="P136" s="82">
        <f t="shared" si="54"/>
        <v>0</v>
      </c>
      <c r="Q136" s="59"/>
      <c r="R136" s="59"/>
      <c r="S136" s="60"/>
      <c r="T136" s="60"/>
      <c r="U136" s="60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1"/>
      <c r="CD136" s="61"/>
      <c r="CE136" s="61"/>
      <c r="CF136" s="61"/>
      <c r="CG136" s="61"/>
      <c r="CH136" s="61"/>
      <c r="CI136" s="61"/>
      <c r="CJ136" s="61"/>
      <c r="CK136" s="61"/>
      <c r="CL136" s="61"/>
      <c r="CM136" s="61"/>
      <c r="CN136" s="61"/>
      <c r="CO136" s="61"/>
      <c r="CP136" s="61"/>
      <c r="CQ136" s="61"/>
      <c r="CR136" s="61"/>
      <c r="CS136" s="61"/>
      <c r="CT136" s="61"/>
      <c r="CU136" s="61"/>
      <c r="CV136" s="61"/>
      <c r="CW136" s="61"/>
      <c r="CX136" s="61"/>
      <c r="CY136" s="61"/>
      <c r="CZ136" s="61"/>
      <c r="DA136" s="61"/>
      <c r="DB136" s="61"/>
      <c r="DC136" s="61"/>
      <c r="DD136" s="61"/>
      <c r="DE136" s="61"/>
      <c r="DF136" s="61"/>
      <c r="DG136" s="61"/>
      <c r="DH136" s="61"/>
      <c r="DI136" s="61"/>
      <c r="DJ136" s="61"/>
      <c r="DK136" s="61"/>
      <c r="DL136" s="61"/>
      <c r="DM136" s="61"/>
      <c r="DN136" s="61"/>
      <c r="DO136" s="61"/>
      <c r="DP136" s="61"/>
      <c r="DQ136" s="61"/>
      <c r="DR136" s="61"/>
      <c r="DS136" s="61"/>
      <c r="DT136" s="61"/>
      <c r="DU136" s="61"/>
      <c r="DV136" s="61"/>
      <c r="DW136" s="61"/>
      <c r="DX136" s="61"/>
      <c r="DY136" s="61"/>
      <c r="DZ136" s="61"/>
      <c r="EA136" s="61"/>
      <c r="EB136" s="61"/>
      <c r="EC136" s="61"/>
      <c r="ED136" s="61"/>
      <c r="EE136" s="61"/>
      <c r="EF136" s="61"/>
      <c r="EG136" s="61"/>
      <c r="EH136" s="61"/>
      <c r="EI136" s="61"/>
      <c r="EJ136" s="61"/>
      <c r="EK136" s="61"/>
      <c r="EL136" s="61"/>
      <c r="EM136" s="61"/>
      <c r="EN136" s="61"/>
      <c r="EO136" s="61"/>
      <c r="EP136" s="61"/>
      <c r="EQ136" s="61"/>
      <c r="ER136" s="61"/>
      <c r="ES136" s="61"/>
      <c r="ET136" s="61"/>
      <c r="EU136" s="61"/>
      <c r="EV136" s="61"/>
      <c r="EW136" s="61"/>
      <c r="EX136" s="61"/>
      <c r="EY136" s="61"/>
      <c r="EZ136" s="61"/>
      <c r="FA136" s="61"/>
      <c r="FB136" s="61"/>
      <c r="FC136" s="61"/>
      <c r="FD136" s="61"/>
      <c r="FE136" s="61"/>
      <c r="FF136" s="61"/>
      <c r="FG136" s="61"/>
      <c r="FH136" s="61"/>
      <c r="FI136" s="61"/>
      <c r="FJ136" s="61"/>
      <c r="FK136" s="61"/>
      <c r="FL136" s="61"/>
      <c r="FM136" s="61"/>
      <c r="FN136" s="61"/>
      <c r="FO136" s="61"/>
      <c r="FP136" s="61"/>
      <c r="FQ136" s="61"/>
      <c r="FR136" s="61"/>
      <c r="FS136" s="61"/>
      <c r="FT136" s="61"/>
      <c r="FU136" s="61"/>
      <c r="FV136" s="61"/>
      <c r="FW136" s="61"/>
      <c r="FX136" s="61"/>
      <c r="FY136" s="61"/>
      <c r="FZ136" s="61"/>
      <c r="GA136" s="61"/>
      <c r="GB136" s="61"/>
      <c r="GC136" s="61"/>
      <c r="GD136" s="61"/>
      <c r="GE136" s="61"/>
      <c r="GF136" s="61"/>
      <c r="GG136" s="61"/>
      <c r="GH136" s="61"/>
      <c r="GI136" s="61"/>
      <c r="GJ136" s="61"/>
      <c r="GK136" s="61"/>
      <c r="GL136" s="61"/>
      <c r="GM136" s="61"/>
      <c r="GN136" s="61"/>
      <c r="GO136" s="61"/>
      <c r="GP136" s="61"/>
      <c r="GQ136" s="61"/>
      <c r="GR136" s="61"/>
      <c r="GS136" s="61"/>
      <c r="GT136" s="61"/>
      <c r="GU136" s="61"/>
      <c r="GV136" s="61"/>
      <c r="GW136" s="61"/>
      <c r="GX136" s="61"/>
      <c r="GY136" s="61"/>
      <c r="GZ136" s="61"/>
      <c r="HA136" s="61"/>
      <c r="HB136" s="61"/>
      <c r="HC136" s="61"/>
      <c r="HD136" s="61"/>
      <c r="HE136" s="61"/>
      <c r="HF136" s="61"/>
      <c r="HG136" s="61"/>
      <c r="HH136" s="61"/>
      <c r="HI136" s="61"/>
      <c r="HJ136" s="61"/>
      <c r="HK136" s="61"/>
      <c r="HL136" s="61"/>
      <c r="HM136" s="61"/>
      <c r="HN136" s="61"/>
      <c r="HO136" s="61"/>
      <c r="HP136" s="61"/>
      <c r="HQ136" s="61"/>
      <c r="HR136" s="61"/>
      <c r="HS136" s="61"/>
      <c r="HT136" s="61"/>
      <c r="HU136" s="61"/>
      <c r="HV136" s="61"/>
      <c r="HW136" s="61"/>
      <c r="HX136" s="61"/>
      <c r="HY136" s="61"/>
      <c r="HZ136" s="61"/>
      <c r="IA136" s="61"/>
      <c r="IB136" s="61"/>
      <c r="IC136" s="61"/>
      <c r="ID136" s="61"/>
      <c r="IE136" s="61"/>
      <c r="IF136" s="61"/>
      <c r="IG136" s="61"/>
      <c r="IH136" s="61"/>
      <c r="II136" s="61"/>
      <c r="IJ136" s="61"/>
      <c r="IK136" s="61"/>
      <c r="IL136" s="61"/>
      <c r="IM136" s="61"/>
      <c r="IN136" s="61"/>
      <c r="IO136" s="61"/>
      <c r="IP136" s="61"/>
      <c r="IQ136" s="61"/>
      <c r="IR136" s="61"/>
      <c r="IS136" s="61"/>
      <c r="IT136" s="61"/>
      <c r="IU136" s="61"/>
      <c r="IV136" s="61"/>
    </row>
    <row r="137" spans="1:256" hidden="1">
      <c r="A137" s="259" t="s">
        <v>101</v>
      </c>
      <c r="B137" s="250" t="s">
        <v>42</v>
      </c>
      <c r="C137" s="39" t="s">
        <v>30</v>
      </c>
      <c r="D137" s="81">
        <f>E137+M137</f>
        <v>4654277</v>
      </c>
      <c r="E137" s="82">
        <f>F137+I137+J137+K137+L137</f>
        <v>0</v>
      </c>
      <c r="F137" s="82">
        <f>G137+H137</f>
        <v>0</v>
      </c>
      <c r="G137" s="82">
        <v>0</v>
      </c>
      <c r="H137" s="82">
        <v>0</v>
      </c>
      <c r="I137" s="82">
        <v>0</v>
      </c>
      <c r="J137" s="82">
        <v>0</v>
      </c>
      <c r="K137" s="82">
        <v>0</v>
      </c>
      <c r="L137" s="82">
        <v>0</v>
      </c>
      <c r="M137" s="82">
        <f>N137+P137</f>
        <v>4654277</v>
      </c>
      <c r="N137" s="82">
        <v>4654277</v>
      </c>
      <c r="O137" s="82">
        <v>0</v>
      </c>
      <c r="P137" s="82">
        <v>0</v>
      </c>
      <c r="Q137" s="59"/>
      <c r="R137" s="59"/>
      <c r="S137" s="60"/>
      <c r="T137" s="60"/>
      <c r="U137" s="60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1"/>
      <c r="CT137" s="61"/>
      <c r="CU137" s="61"/>
      <c r="CV137" s="61"/>
      <c r="CW137" s="61"/>
      <c r="CX137" s="61"/>
      <c r="CY137" s="61"/>
      <c r="CZ137" s="61"/>
      <c r="DA137" s="61"/>
      <c r="DB137" s="61"/>
      <c r="DC137" s="61"/>
      <c r="DD137" s="61"/>
      <c r="DE137" s="61"/>
      <c r="DF137" s="61"/>
      <c r="DG137" s="61"/>
      <c r="DH137" s="61"/>
      <c r="DI137" s="61"/>
      <c r="DJ137" s="61"/>
      <c r="DK137" s="61"/>
      <c r="DL137" s="61"/>
      <c r="DM137" s="61"/>
      <c r="DN137" s="61"/>
      <c r="DO137" s="61"/>
      <c r="DP137" s="61"/>
      <c r="DQ137" s="61"/>
      <c r="DR137" s="61"/>
      <c r="DS137" s="61"/>
      <c r="DT137" s="61"/>
      <c r="DU137" s="61"/>
      <c r="DV137" s="61"/>
      <c r="DW137" s="61"/>
      <c r="DX137" s="61"/>
      <c r="DY137" s="61"/>
      <c r="DZ137" s="61"/>
      <c r="EA137" s="61"/>
      <c r="EB137" s="61"/>
      <c r="EC137" s="61"/>
      <c r="ED137" s="61"/>
      <c r="EE137" s="61"/>
      <c r="EF137" s="61"/>
      <c r="EG137" s="61"/>
      <c r="EH137" s="61"/>
      <c r="EI137" s="61"/>
      <c r="EJ137" s="61"/>
      <c r="EK137" s="61"/>
      <c r="EL137" s="61"/>
      <c r="EM137" s="61"/>
      <c r="EN137" s="61"/>
      <c r="EO137" s="61"/>
      <c r="EP137" s="61"/>
      <c r="EQ137" s="61"/>
      <c r="ER137" s="61"/>
      <c r="ES137" s="61"/>
      <c r="ET137" s="61"/>
      <c r="EU137" s="61"/>
      <c r="EV137" s="61"/>
      <c r="EW137" s="61"/>
      <c r="EX137" s="61"/>
      <c r="EY137" s="61"/>
      <c r="EZ137" s="61"/>
      <c r="FA137" s="61"/>
      <c r="FB137" s="61"/>
      <c r="FC137" s="61"/>
      <c r="FD137" s="61"/>
      <c r="FE137" s="61"/>
      <c r="FF137" s="61"/>
      <c r="FG137" s="61"/>
      <c r="FH137" s="61"/>
      <c r="FI137" s="61"/>
      <c r="FJ137" s="61"/>
      <c r="FK137" s="61"/>
      <c r="FL137" s="61"/>
      <c r="FM137" s="61"/>
      <c r="FN137" s="61"/>
      <c r="FO137" s="61"/>
      <c r="FP137" s="61"/>
      <c r="FQ137" s="61"/>
      <c r="FR137" s="61"/>
      <c r="FS137" s="61"/>
      <c r="FT137" s="61"/>
      <c r="FU137" s="61"/>
      <c r="FV137" s="61"/>
      <c r="FW137" s="61"/>
      <c r="FX137" s="61"/>
      <c r="FY137" s="61"/>
      <c r="FZ137" s="61"/>
      <c r="GA137" s="61"/>
      <c r="GB137" s="61"/>
      <c r="GC137" s="61"/>
      <c r="GD137" s="61"/>
      <c r="GE137" s="61"/>
      <c r="GF137" s="61"/>
      <c r="GG137" s="61"/>
      <c r="GH137" s="61"/>
      <c r="GI137" s="61"/>
      <c r="GJ137" s="61"/>
      <c r="GK137" s="61"/>
      <c r="GL137" s="61"/>
      <c r="GM137" s="61"/>
      <c r="GN137" s="61"/>
      <c r="GO137" s="61"/>
      <c r="GP137" s="61"/>
      <c r="GQ137" s="61"/>
      <c r="GR137" s="61"/>
      <c r="GS137" s="61"/>
      <c r="GT137" s="61"/>
      <c r="GU137" s="61"/>
      <c r="GV137" s="61"/>
      <c r="GW137" s="61"/>
      <c r="GX137" s="61"/>
      <c r="GY137" s="61"/>
      <c r="GZ137" s="61"/>
      <c r="HA137" s="61"/>
      <c r="HB137" s="61"/>
      <c r="HC137" s="61"/>
      <c r="HD137" s="61"/>
      <c r="HE137" s="61"/>
      <c r="HF137" s="61"/>
      <c r="HG137" s="61"/>
      <c r="HH137" s="61"/>
      <c r="HI137" s="61"/>
      <c r="HJ137" s="61"/>
      <c r="HK137" s="61"/>
      <c r="HL137" s="61"/>
      <c r="HM137" s="61"/>
      <c r="HN137" s="61"/>
      <c r="HO137" s="61"/>
      <c r="HP137" s="61"/>
      <c r="HQ137" s="61"/>
      <c r="HR137" s="61"/>
      <c r="HS137" s="61"/>
      <c r="HT137" s="61"/>
      <c r="HU137" s="61"/>
      <c r="HV137" s="61"/>
      <c r="HW137" s="61"/>
      <c r="HX137" s="61"/>
      <c r="HY137" s="61"/>
      <c r="HZ137" s="61"/>
      <c r="IA137" s="61"/>
      <c r="IB137" s="61"/>
      <c r="IC137" s="61"/>
      <c r="ID137" s="61"/>
      <c r="IE137" s="61"/>
      <c r="IF137" s="61"/>
      <c r="IG137" s="61"/>
      <c r="IH137" s="61"/>
      <c r="II137" s="61"/>
      <c r="IJ137" s="61"/>
      <c r="IK137" s="61"/>
      <c r="IL137" s="61"/>
      <c r="IM137" s="61"/>
      <c r="IN137" s="61"/>
      <c r="IO137" s="61"/>
      <c r="IP137" s="61"/>
      <c r="IQ137" s="61"/>
      <c r="IR137" s="61"/>
      <c r="IS137" s="61"/>
      <c r="IT137" s="61"/>
      <c r="IU137" s="61"/>
      <c r="IV137" s="61"/>
    </row>
    <row r="138" spans="1:256" hidden="1">
      <c r="A138" s="260"/>
      <c r="B138" s="251"/>
      <c r="C138" s="39" t="s">
        <v>31</v>
      </c>
      <c r="D138" s="81">
        <f>E138+M138</f>
        <v>0</v>
      </c>
      <c r="E138" s="82">
        <f>F138+I138+J138+K138+L138</f>
        <v>0</v>
      </c>
      <c r="F138" s="82">
        <f>G138+H138</f>
        <v>0</v>
      </c>
      <c r="G138" s="82"/>
      <c r="H138" s="82"/>
      <c r="I138" s="82"/>
      <c r="J138" s="82"/>
      <c r="K138" s="82"/>
      <c r="L138" s="82"/>
      <c r="M138" s="82">
        <f>N138+P138</f>
        <v>0</v>
      </c>
      <c r="N138" s="82"/>
      <c r="O138" s="82"/>
      <c r="P138" s="82"/>
      <c r="Q138" s="59"/>
      <c r="R138" s="59"/>
      <c r="S138" s="60"/>
      <c r="T138" s="60"/>
      <c r="U138" s="60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  <c r="CR138" s="61"/>
      <c r="CS138" s="61"/>
      <c r="CT138" s="61"/>
      <c r="CU138" s="61"/>
      <c r="CV138" s="61"/>
      <c r="CW138" s="61"/>
      <c r="CX138" s="61"/>
      <c r="CY138" s="61"/>
      <c r="CZ138" s="61"/>
      <c r="DA138" s="61"/>
      <c r="DB138" s="61"/>
      <c r="DC138" s="61"/>
      <c r="DD138" s="61"/>
      <c r="DE138" s="61"/>
      <c r="DF138" s="61"/>
      <c r="DG138" s="61"/>
      <c r="DH138" s="61"/>
      <c r="DI138" s="61"/>
      <c r="DJ138" s="61"/>
      <c r="DK138" s="61"/>
      <c r="DL138" s="61"/>
      <c r="DM138" s="61"/>
      <c r="DN138" s="61"/>
      <c r="DO138" s="61"/>
      <c r="DP138" s="61"/>
      <c r="DQ138" s="61"/>
      <c r="DR138" s="61"/>
      <c r="DS138" s="61"/>
      <c r="DT138" s="61"/>
      <c r="DU138" s="61"/>
      <c r="DV138" s="61"/>
      <c r="DW138" s="61"/>
      <c r="DX138" s="61"/>
      <c r="DY138" s="61"/>
      <c r="DZ138" s="61"/>
      <c r="EA138" s="61"/>
      <c r="EB138" s="61"/>
      <c r="EC138" s="61"/>
      <c r="ED138" s="61"/>
      <c r="EE138" s="61"/>
      <c r="EF138" s="61"/>
      <c r="EG138" s="61"/>
      <c r="EH138" s="61"/>
      <c r="EI138" s="61"/>
      <c r="EJ138" s="61"/>
      <c r="EK138" s="61"/>
      <c r="EL138" s="61"/>
      <c r="EM138" s="61"/>
      <c r="EN138" s="61"/>
      <c r="EO138" s="61"/>
      <c r="EP138" s="61"/>
      <c r="EQ138" s="61"/>
      <c r="ER138" s="61"/>
      <c r="ES138" s="61"/>
      <c r="ET138" s="61"/>
      <c r="EU138" s="61"/>
      <c r="EV138" s="61"/>
      <c r="EW138" s="61"/>
      <c r="EX138" s="61"/>
      <c r="EY138" s="61"/>
      <c r="EZ138" s="61"/>
      <c r="FA138" s="61"/>
      <c r="FB138" s="61"/>
      <c r="FC138" s="61"/>
      <c r="FD138" s="61"/>
      <c r="FE138" s="61"/>
      <c r="FF138" s="61"/>
      <c r="FG138" s="61"/>
      <c r="FH138" s="61"/>
      <c r="FI138" s="61"/>
      <c r="FJ138" s="61"/>
      <c r="FK138" s="61"/>
      <c r="FL138" s="61"/>
      <c r="FM138" s="61"/>
      <c r="FN138" s="61"/>
      <c r="FO138" s="61"/>
      <c r="FP138" s="61"/>
      <c r="FQ138" s="61"/>
      <c r="FR138" s="61"/>
      <c r="FS138" s="61"/>
      <c r="FT138" s="61"/>
      <c r="FU138" s="61"/>
      <c r="FV138" s="61"/>
      <c r="FW138" s="61"/>
      <c r="FX138" s="61"/>
      <c r="FY138" s="61"/>
      <c r="FZ138" s="61"/>
      <c r="GA138" s="61"/>
      <c r="GB138" s="61"/>
      <c r="GC138" s="61"/>
      <c r="GD138" s="61"/>
      <c r="GE138" s="61"/>
      <c r="GF138" s="61"/>
      <c r="GG138" s="61"/>
      <c r="GH138" s="61"/>
      <c r="GI138" s="61"/>
      <c r="GJ138" s="61"/>
      <c r="GK138" s="61"/>
      <c r="GL138" s="61"/>
      <c r="GM138" s="61"/>
      <c r="GN138" s="61"/>
      <c r="GO138" s="61"/>
      <c r="GP138" s="61"/>
      <c r="GQ138" s="61"/>
      <c r="GR138" s="61"/>
      <c r="GS138" s="61"/>
      <c r="GT138" s="61"/>
      <c r="GU138" s="61"/>
      <c r="GV138" s="61"/>
      <c r="GW138" s="61"/>
      <c r="GX138" s="61"/>
      <c r="GY138" s="61"/>
      <c r="GZ138" s="61"/>
      <c r="HA138" s="61"/>
      <c r="HB138" s="61"/>
      <c r="HC138" s="61"/>
      <c r="HD138" s="61"/>
      <c r="HE138" s="61"/>
      <c r="HF138" s="61"/>
      <c r="HG138" s="61"/>
      <c r="HH138" s="61"/>
      <c r="HI138" s="61"/>
      <c r="HJ138" s="61"/>
      <c r="HK138" s="61"/>
      <c r="HL138" s="61"/>
      <c r="HM138" s="61"/>
      <c r="HN138" s="61"/>
      <c r="HO138" s="61"/>
      <c r="HP138" s="61"/>
      <c r="HQ138" s="61"/>
      <c r="HR138" s="61"/>
      <c r="HS138" s="61"/>
      <c r="HT138" s="61"/>
      <c r="HU138" s="61"/>
      <c r="HV138" s="61"/>
      <c r="HW138" s="61"/>
      <c r="HX138" s="61"/>
      <c r="HY138" s="61"/>
      <c r="HZ138" s="61"/>
      <c r="IA138" s="61"/>
      <c r="IB138" s="61"/>
      <c r="IC138" s="61"/>
      <c r="ID138" s="61"/>
      <c r="IE138" s="61"/>
      <c r="IF138" s="61"/>
      <c r="IG138" s="61"/>
      <c r="IH138" s="61"/>
      <c r="II138" s="61"/>
      <c r="IJ138" s="61"/>
      <c r="IK138" s="61"/>
      <c r="IL138" s="61"/>
      <c r="IM138" s="61"/>
      <c r="IN138" s="61"/>
      <c r="IO138" s="61"/>
      <c r="IP138" s="61"/>
      <c r="IQ138" s="61"/>
      <c r="IR138" s="61"/>
      <c r="IS138" s="61"/>
      <c r="IT138" s="61"/>
      <c r="IU138" s="61"/>
      <c r="IV138" s="61"/>
    </row>
    <row r="139" spans="1:256" hidden="1">
      <c r="A139" s="261"/>
      <c r="B139" s="252"/>
      <c r="C139" s="39" t="s">
        <v>32</v>
      </c>
      <c r="D139" s="81">
        <f t="shared" ref="D139:O139" si="55">D137+D138</f>
        <v>4654277</v>
      </c>
      <c r="E139" s="82">
        <f t="shared" si="55"/>
        <v>0</v>
      </c>
      <c r="F139" s="82">
        <f t="shared" si="55"/>
        <v>0</v>
      </c>
      <c r="G139" s="82">
        <f t="shared" si="55"/>
        <v>0</v>
      </c>
      <c r="H139" s="82">
        <f t="shared" si="55"/>
        <v>0</v>
      </c>
      <c r="I139" s="82">
        <f t="shared" si="55"/>
        <v>0</v>
      </c>
      <c r="J139" s="82">
        <f t="shared" si="55"/>
        <v>0</v>
      </c>
      <c r="K139" s="82">
        <f t="shared" si="55"/>
        <v>0</v>
      </c>
      <c r="L139" s="82">
        <f t="shared" si="55"/>
        <v>0</v>
      </c>
      <c r="M139" s="82">
        <f t="shared" si="55"/>
        <v>4654277</v>
      </c>
      <c r="N139" s="82">
        <f t="shared" si="55"/>
        <v>4654277</v>
      </c>
      <c r="O139" s="82">
        <f t="shared" si="55"/>
        <v>0</v>
      </c>
      <c r="P139" s="82">
        <f>P137+P138</f>
        <v>0</v>
      </c>
      <c r="Q139" s="59"/>
      <c r="R139" s="59"/>
      <c r="S139" s="60"/>
      <c r="T139" s="60"/>
      <c r="U139" s="60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  <c r="BU139" s="61"/>
      <c r="BV139" s="61"/>
      <c r="BW139" s="61"/>
      <c r="BX139" s="61"/>
      <c r="BY139" s="61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1"/>
      <c r="CK139" s="61"/>
      <c r="CL139" s="61"/>
      <c r="CM139" s="61"/>
      <c r="CN139" s="61"/>
      <c r="CO139" s="61"/>
      <c r="CP139" s="61"/>
      <c r="CQ139" s="61"/>
      <c r="CR139" s="61"/>
      <c r="CS139" s="61"/>
      <c r="CT139" s="61"/>
      <c r="CU139" s="61"/>
      <c r="CV139" s="61"/>
      <c r="CW139" s="61"/>
      <c r="CX139" s="61"/>
      <c r="CY139" s="61"/>
      <c r="CZ139" s="61"/>
      <c r="DA139" s="61"/>
      <c r="DB139" s="61"/>
      <c r="DC139" s="61"/>
      <c r="DD139" s="61"/>
      <c r="DE139" s="61"/>
      <c r="DF139" s="61"/>
      <c r="DG139" s="61"/>
      <c r="DH139" s="61"/>
      <c r="DI139" s="61"/>
      <c r="DJ139" s="61"/>
      <c r="DK139" s="61"/>
      <c r="DL139" s="61"/>
      <c r="DM139" s="61"/>
      <c r="DN139" s="61"/>
      <c r="DO139" s="61"/>
      <c r="DP139" s="61"/>
      <c r="DQ139" s="61"/>
      <c r="DR139" s="61"/>
      <c r="DS139" s="61"/>
      <c r="DT139" s="61"/>
      <c r="DU139" s="61"/>
      <c r="DV139" s="61"/>
      <c r="DW139" s="61"/>
      <c r="DX139" s="61"/>
      <c r="DY139" s="61"/>
      <c r="DZ139" s="61"/>
      <c r="EA139" s="61"/>
      <c r="EB139" s="61"/>
      <c r="EC139" s="61"/>
      <c r="ED139" s="61"/>
      <c r="EE139" s="61"/>
      <c r="EF139" s="61"/>
      <c r="EG139" s="61"/>
      <c r="EH139" s="61"/>
      <c r="EI139" s="61"/>
      <c r="EJ139" s="61"/>
      <c r="EK139" s="61"/>
      <c r="EL139" s="61"/>
      <c r="EM139" s="61"/>
      <c r="EN139" s="61"/>
      <c r="EO139" s="61"/>
      <c r="EP139" s="61"/>
      <c r="EQ139" s="61"/>
      <c r="ER139" s="61"/>
      <c r="ES139" s="61"/>
      <c r="ET139" s="61"/>
      <c r="EU139" s="61"/>
      <c r="EV139" s="61"/>
      <c r="EW139" s="61"/>
      <c r="EX139" s="61"/>
      <c r="EY139" s="61"/>
      <c r="EZ139" s="61"/>
      <c r="FA139" s="61"/>
      <c r="FB139" s="61"/>
      <c r="FC139" s="61"/>
      <c r="FD139" s="61"/>
      <c r="FE139" s="61"/>
      <c r="FF139" s="61"/>
      <c r="FG139" s="61"/>
      <c r="FH139" s="61"/>
      <c r="FI139" s="61"/>
      <c r="FJ139" s="61"/>
      <c r="FK139" s="61"/>
      <c r="FL139" s="61"/>
      <c r="FM139" s="61"/>
      <c r="FN139" s="61"/>
      <c r="FO139" s="61"/>
      <c r="FP139" s="61"/>
      <c r="FQ139" s="61"/>
      <c r="FR139" s="61"/>
      <c r="FS139" s="61"/>
      <c r="FT139" s="61"/>
      <c r="FU139" s="61"/>
      <c r="FV139" s="61"/>
      <c r="FW139" s="61"/>
      <c r="FX139" s="61"/>
      <c r="FY139" s="61"/>
      <c r="FZ139" s="61"/>
      <c r="GA139" s="61"/>
      <c r="GB139" s="61"/>
      <c r="GC139" s="61"/>
      <c r="GD139" s="61"/>
      <c r="GE139" s="61"/>
      <c r="GF139" s="61"/>
      <c r="GG139" s="61"/>
      <c r="GH139" s="61"/>
      <c r="GI139" s="61"/>
      <c r="GJ139" s="61"/>
      <c r="GK139" s="61"/>
      <c r="GL139" s="61"/>
      <c r="GM139" s="61"/>
      <c r="GN139" s="61"/>
      <c r="GO139" s="61"/>
      <c r="GP139" s="61"/>
      <c r="GQ139" s="61"/>
      <c r="GR139" s="61"/>
      <c r="GS139" s="61"/>
      <c r="GT139" s="61"/>
      <c r="GU139" s="61"/>
      <c r="GV139" s="61"/>
      <c r="GW139" s="61"/>
      <c r="GX139" s="61"/>
      <c r="GY139" s="61"/>
      <c r="GZ139" s="61"/>
      <c r="HA139" s="61"/>
      <c r="HB139" s="61"/>
      <c r="HC139" s="61"/>
      <c r="HD139" s="61"/>
      <c r="HE139" s="61"/>
      <c r="HF139" s="61"/>
      <c r="HG139" s="61"/>
      <c r="HH139" s="61"/>
      <c r="HI139" s="61"/>
      <c r="HJ139" s="61"/>
      <c r="HK139" s="61"/>
      <c r="HL139" s="61"/>
      <c r="HM139" s="61"/>
      <c r="HN139" s="61"/>
      <c r="HO139" s="61"/>
      <c r="HP139" s="61"/>
      <c r="HQ139" s="61"/>
      <c r="HR139" s="61"/>
      <c r="HS139" s="61"/>
      <c r="HT139" s="61"/>
      <c r="HU139" s="61"/>
      <c r="HV139" s="61"/>
      <c r="HW139" s="61"/>
      <c r="HX139" s="61"/>
      <c r="HY139" s="61"/>
      <c r="HZ139" s="61"/>
      <c r="IA139" s="61"/>
      <c r="IB139" s="61"/>
      <c r="IC139" s="61"/>
      <c r="ID139" s="61"/>
      <c r="IE139" s="61"/>
      <c r="IF139" s="61"/>
      <c r="IG139" s="61"/>
      <c r="IH139" s="61"/>
      <c r="II139" s="61"/>
      <c r="IJ139" s="61"/>
      <c r="IK139" s="61"/>
      <c r="IL139" s="61"/>
      <c r="IM139" s="61"/>
      <c r="IN139" s="61"/>
      <c r="IO139" s="61"/>
      <c r="IP139" s="61"/>
      <c r="IQ139" s="61"/>
      <c r="IR139" s="61"/>
      <c r="IS139" s="61"/>
      <c r="IT139" s="61"/>
      <c r="IU139" s="61"/>
      <c r="IV139" s="61"/>
    </row>
    <row r="140" spans="1:256" ht="15" hidden="1">
      <c r="A140" s="268" t="s">
        <v>102</v>
      </c>
      <c r="B140" s="256" t="s">
        <v>103</v>
      </c>
      <c r="C140" s="41" t="s">
        <v>30</v>
      </c>
      <c r="D140" s="83">
        <f t="shared" ref="D140:P141" si="56">D143+D146+D149+D152+D158+D155</f>
        <v>186596678</v>
      </c>
      <c r="E140" s="84">
        <f t="shared" si="56"/>
        <v>166656808</v>
      </c>
      <c r="F140" s="84">
        <f t="shared" si="56"/>
        <v>80710636</v>
      </c>
      <c r="G140" s="84">
        <f t="shared" si="56"/>
        <v>54218184</v>
      </c>
      <c r="H140" s="84">
        <f t="shared" si="56"/>
        <v>26492452</v>
      </c>
      <c r="I140" s="84">
        <f t="shared" si="56"/>
        <v>135000</v>
      </c>
      <c r="J140" s="84">
        <f t="shared" si="56"/>
        <v>1875000</v>
      </c>
      <c r="K140" s="84">
        <f t="shared" si="56"/>
        <v>83936172</v>
      </c>
      <c r="L140" s="84">
        <f t="shared" si="56"/>
        <v>0</v>
      </c>
      <c r="M140" s="84">
        <f t="shared" si="56"/>
        <v>19939870</v>
      </c>
      <c r="N140" s="84">
        <f t="shared" si="56"/>
        <v>19939870</v>
      </c>
      <c r="O140" s="84">
        <f t="shared" si="56"/>
        <v>8744171</v>
      </c>
      <c r="P140" s="84">
        <f t="shared" si="56"/>
        <v>0</v>
      </c>
      <c r="Q140" s="50"/>
      <c r="R140" s="50"/>
      <c r="S140" s="51"/>
      <c r="T140" s="51"/>
      <c r="U140" s="51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  <c r="FR140" s="52"/>
      <c r="FS140" s="52"/>
      <c r="FT140" s="52"/>
      <c r="FU140" s="52"/>
      <c r="FV140" s="52"/>
      <c r="FW140" s="52"/>
      <c r="FX140" s="52"/>
      <c r="FY140" s="52"/>
      <c r="FZ140" s="52"/>
      <c r="GA140" s="52"/>
      <c r="GB140" s="52"/>
      <c r="GC140" s="52"/>
      <c r="GD140" s="52"/>
      <c r="GE140" s="52"/>
      <c r="GF140" s="52"/>
      <c r="GG140" s="52"/>
      <c r="GH140" s="52"/>
      <c r="GI140" s="52"/>
      <c r="GJ140" s="52"/>
      <c r="GK140" s="52"/>
      <c r="GL140" s="52"/>
      <c r="GM140" s="52"/>
      <c r="GN140" s="52"/>
      <c r="GO140" s="52"/>
      <c r="GP140" s="52"/>
      <c r="GQ140" s="52"/>
      <c r="GR140" s="52"/>
      <c r="GS140" s="52"/>
      <c r="GT140" s="52"/>
      <c r="GU140" s="52"/>
      <c r="GV140" s="52"/>
      <c r="GW140" s="52"/>
      <c r="GX140" s="52"/>
      <c r="GY140" s="52"/>
      <c r="GZ140" s="52"/>
      <c r="HA140" s="52"/>
      <c r="HB140" s="52"/>
      <c r="HC140" s="52"/>
      <c r="HD140" s="52"/>
      <c r="HE140" s="52"/>
      <c r="HF140" s="52"/>
      <c r="HG140" s="52"/>
      <c r="HH140" s="52"/>
      <c r="HI140" s="52"/>
      <c r="HJ140" s="52"/>
      <c r="HK140" s="52"/>
      <c r="HL140" s="52"/>
      <c r="HM140" s="52"/>
      <c r="HN140" s="52"/>
      <c r="HO140" s="52"/>
      <c r="HP140" s="52"/>
      <c r="HQ140" s="52"/>
      <c r="HR140" s="52"/>
      <c r="HS140" s="52"/>
      <c r="HT140" s="52"/>
      <c r="HU140" s="52"/>
      <c r="HV140" s="52"/>
      <c r="HW140" s="52"/>
      <c r="HX140" s="52"/>
      <c r="HY140" s="52"/>
      <c r="HZ140" s="52"/>
      <c r="IA140" s="52"/>
      <c r="IB140" s="52"/>
      <c r="IC140" s="52"/>
      <c r="ID140" s="52"/>
      <c r="IE140" s="52"/>
      <c r="IF140" s="52"/>
      <c r="IG140" s="52"/>
      <c r="IH140" s="52"/>
      <c r="II140" s="52"/>
      <c r="IJ140" s="52"/>
      <c r="IK140" s="52"/>
      <c r="IL140" s="52"/>
      <c r="IM140" s="52"/>
      <c r="IN140" s="52"/>
      <c r="IO140" s="52"/>
      <c r="IP140" s="52"/>
      <c r="IQ140" s="52"/>
      <c r="IR140" s="52"/>
      <c r="IS140" s="52"/>
      <c r="IT140" s="52"/>
      <c r="IU140" s="52"/>
      <c r="IV140" s="52"/>
    </row>
    <row r="141" spans="1:256" ht="15" hidden="1">
      <c r="A141" s="269"/>
      <c r="B141" s="257"/>
      <c r="C141" s="41" t="s">
        <v>31</v>
      </c>
      <c r="D141" s="83">
        <f t="shared" si="56"/>
        <v>0</v>
      </c>
      <c r="E141" s="84">
        <f t="shared" si="56"/>
        <v>0</v>
      </c>
      <c r="F141" s="84">
        <f t="shared" si="56"/>
        <v>0</v>
      </c>
      <c r="G141" s="84">
        <f t="shared" si="56"/>
        <v>0</v>
      </c>
      <c r="H141" s="84">
        <f t="shared" si="56"/>
        <v>0</v>
      </c>
      <c r="I141" s="84">
        <f t="shared" si="56"/>
        <v>0</v>
      </c>
      <c r="J141" s="84">
        <f t="shared" si="56"/>
        <v>0</v>
      </c>
      <c r="K141" s="84">
        <f t="shared" si="56"/>
        <v>0</v>
      </c>
      <c r="L141" s="84">
        <f t="shared" si="56"/>
        <v>0</v>
      </c>
      <c r="M141" s="84">
        <f t="shared" si="56"/>
        <v>0</v>
      </c>
      <c r="N141" s="84">
        <f t="shared" si="56"/>
        <v>0</v>
      </c>
      <c r="O141" s="84">
        <f t="shared" si="56"/>
        <v>0</v>
      </c>
      <c r="P141" s="84">
        <f t="shared" si="56"/>
        <v>0</v>
      </c>
      <c r="Q141" s="50"/>
      <c r="R141" s="50"/>
      <c r="S141" s="51"/>
      <c r="T141" s="51"/>
      <c r="U141" s="51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  <c r="FR141" s="52"/>
      <c r="FS141" s="52"/>
      <c r="FT141" s="52"/>
      <c r="FU141" s="52"/>
      <c r="FV141" s="52"/>
      <c r="FW141" s="52"/>
      <c r="FX141" s="52"/>
      <c r="FY141" s="52"/>
      <c r="FZ141" s="52"/>
      <c r="GA141" s="52"/>
      <c r="GB141" s="52"/>
      <c r="GC141" s="52"/>
      <c r="GD141" s="52"/>
      <c r="GE141" s="52"/>
      <c r="GF141" s="52"/>
      <c r="GG141" s="52"/>
      <c r="GH141" s="52"/>
      <c r="GI141" s="52"/>
      <c r="GJ141" s="52"/>
      <c r="GK141" s="52"/>
      <c r="GL141" s="52"/>
      <c r="GM141" s="52"/>
      <c r="GN141" s="52"/>
      <c r="GO141" s="52"/>
      <c r="GP141" s="52"/>
      <c r="GQ141" s="52"/>
      <c r="GR141" s="52"/>
      <c r="GS141" s="52"/>
      <c r="GT141" s="52"/>
      <c r="GU141" s="52"/>
      <c r="GV141" s="52"/>
      <c r="GW141" s="52"/>
      <c r="GX141" s="52"/>
      <c r="GY141" s="52"/>
      <c r="GZ141" s="52"/>
      <c r="HA141" s="52"/>
      <c r="HB141" s="52"/>
      <c r="HC141" s="52"/>
      <c r="HD141" s="52"/>
      <c r="HE141" s="52"/>
      <c r="HF141" s="52"/>
      <c r="HG141" s="52"/>
      <c r="HH141" s="52"/>
      <c r="HI141" s="52"/>
      <c r="HJ141" s="52"/>
      <c r="HK141" s="52"/>
      <c r="HL141" s="52"/>
      <c r="HM141" s="52"/>
      <c r="HN141" s="52"/>
      <c r="HO141" s="52"/>
      <c r="HP141" s="52"/>
      <c r="HQ141" s="52"/>
      <c r="HR141" s="52"/>
      <c r="HS141" s="52"/>
      <c r="HT141" s="52"/>
      <c r="HU141" s="52"/>
      <c r="HV141" s="52"/>
      <c r="HW141" s="52"/>
      <c r="HX141" s="52"/>
      <c r="HY141" s="52"/>
      <c r="HZ141" s="52"/>
      <c r="IA141" s="52"/>
      <c r="IB141" s="52"/>
      <c r="IC141" s="52"/>
      <c r="ID141" s="52"/>
      <c r="IE141" s="52"/>
      <c r="IF141" s="52"/>
      <c r="IG141" s="52"/>
      <c r="IH141" s="52"/>
      <c r="II141" s="52"/>
      <c r="IJ141" s="52"/>
      <c r="IK141" s="52"/>
      <c r="IL141" s="52"/>
      <c r="IM141" s="52"/>
      <c r="IN141" s="52"/>
      <c r="IO141" s="52"/>
      <c r="IP141" s="52"/>
      <c r="IQ141" s="52"/>
      <c r="IR141" s="52"/>
      <c r="IS141" s="52"/>
      <c r="IT141" s="52"/>
      <c r="IU141" s="52"/>
      <c r="IV141" s="52"/>
    </row>
    <row r="142" spans="1:256" ht="15" hidden="1">
      <c r="A142" s="270"/>
      <c r="B142" s="258"/>
      <c r="C142" s="41" t="s">
        <v>32</v>
      </c>
      <c r="D142" s="83">
        <f>D140+D141</f>
        <v>186596678</v>
      </c>
      <c r="E142" s="84">
        <f t="shared" ref="E142:P142" si="57">E140+E141</f>
        <v>166656808</v>
      </c>
      <c r="F142" s="84">
        <f t="shared" si="57"/>
        <v>80710636</v>
      </c>
      <c r="G142" s="84">
        <f t="shared" si="57"/>
        <v>54218184</v>
      </c>
      <c r="H142" s="84">
        <f t="shared" si="57"/>
        <v>26492452</v>
      </c>
      <c r="I142" s="84">
        <f t="shared" si="57"/>
        <v>135000</v>
      </c>
      <c r="J142" s="84">
        <f t="shared" si="57"/>
        <v>1875000</v>
      </c>
      <c r="K142" s="84">
        <f t="shared" si="57"/>
        <v>83936172</v>
      </c>
      <c r="L142" s="84">
        <f t="shared" si="57"/>
        <v>0</v>
      </c>
      <c r="M142" s="84">
        <f t="shared" si="57"/>
        <v>19939870</v>
      </c>
      <c r="N142" s="84">
        <f t="shared" si="57"/>
        <v>19939870</v>
      </c>
      <c r="O142" s="84">
        <f t="shared" si="57"/>
        <v>8744171</v>
      </c>
      <c r="P142" s="84">
        <f t="shared" si="57"/>
        <v>0</v>
      </c>
      <c r="Q142" s="50"/>
      <c r="R142" s="50"/>
      <c r="S142" s="51"/>
      <c r="T142" s="51"/>
      <c r="U142" s="51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  <c r="FR142" s="52"/>
      <c r="FS142" s="52"/>
      <c r="FT142" s="52"/>
      <c r="FU142" s="52"/>
      <c r="FV142" s="52"/>
      <c r="FW142" s="52"/>
      <c r="FX142" s="52"/>
      <c r="FY142" s="52"/>
      <c r="FZ142" s="52"/>
      <c r="GA142" s="52"/>
      <c r="GB142" s="52"/>
      <c r="GC142" s="52"/>
      <c r="GD142" s="52"/>
      <c r="GE142" s="52"/>
      <c r="GF142" s="52"/>
      <c r="GG142" s="52"/>
      <c r="GH142" s="52"/>
      <c r="GI142" s="52"/>
      <c r="GJ142" s="52"/>
      <c r="GK142" s="52"/>
      <c r="GL142" s="52"/>
      <c r="GM142" s="52"/>
      <c r="GN142" s="52"/>
      <c r="GO142" s="52"/>
      <c r="GP142" s="52"/>
      <c r="GQ142" s="52"/>
      <c r="GR142" s="52"/>
      <c r="GS142" s="52"/>
      <c r="GT142" s="52"/>
      <c r="GU142" s="52"/>
      <c r="GV142" s="52"/>
      <c r="GW142" s="52"/>
      <c r="GX142" s="52"/>
      <c r="GY142" s="52"/>
      <c r="GZ142" s="52"/>
      <c r="HA142" s="52"/>
      <c r="HB142" s="52"/>
      <c r="HC142" s="52"/>
      <c r="HD142" s="52"/>
      <c r="HE142" s="52"/>
      <c r="HF142" s="52"/>
      <c r="HG142" s="52"/>
      <c r="HH142" s="52"/>
      <c r="HI142" s="52"/>
      <c r="HJ142" s="52"/>
      <c r="HK142" s="52"/>
      <c r="HL142" s="52"/>
      <c r="HM142" s="52"/>
      <c r="HN142" s="52"/>
      <c r="HO142" s="52"/>
      <c r="HP142" s="52"/>
      <c r="HQ142" s="52"/>
      <c r="HR142" s="52"/>
      <c r="HS142" s="52"/>
      <c r="HT142" s="52"/>
      <c r="HU142" s="52"/>
      <c r="HV142" s="52"/>
      <c r="HW142" s="52"/>
      <c r="HX142" s="52"/>
      <c r="HY142" s="52"/>
      <c r="HZ142" s="52"/>
      <c r="IA142" s="52"/>
      <c r="IB142" s="52"/>
      <c r="IC142" s="52"/>
      <c r="ID142" s="52"/>
      <c r="IE142" s="52"/>
      <c r="IF142" s="52"/>
      <c r="IG142" s="52"/>
      <c r="IH142" s="52"/>
      <c r="II142" s="52"/>
      <c r="IJ142" s="52"/>
      <c r="IK142" s="52"/>
      <c r="IL142" s="52"/>
      <c r="IM142" s="52"/>
      <c r="IN142" s="52"/>
      <c r="IO142" s="52"/>
      <c r="IP142" s="52"/>
      <c r="IQ142" s="52"/>
      <c r="IR142" s="52"/>
      <c r="IS142" s="52"/>
      <c r="IT142" s="52"/>
      <c r="IU142" s="52"/>
      <c r="IV142" s="52"/>
    </row>
    <row r="143" spans="1:256" hidden="1">
      <c r="A143" s="259" t="s">
        <v>104</v>
      </c>
      <c r="B143" s="250" t="s">
        <v>105</v>
      </c>
      <c r="C143" s="39" t="s">
        <v>30</v>
      </c>
      <c r="D143" s="81">
        <f t="shared" ref="D143:D159" si="58">E143+M143</f>
        <v>1954000</v>
      </c>
      <c r="E143" s="82">
        <f t="shared" ref="E143:E159" si="59">F143+I143+J143+K143+L143</f>
        <v>1954000</v>
      </c>
      <c r="F143" s="82">
        <f t="shared" ref="F143:F159" si="60">G143+H143</f>
        <v>439000</v>
      </c>
      <c r="G143" s="82">
        <v>40000</v>
      </c>
      <c r="H143" s="82">
        <f>15000+63000+33000+4000+257000+10000+2000+3000+10000+2000</f>
        <v>399000</v>
      </c>
      <c r="I143" s="82">
        <v>0</v>
      </c>
      <c r="J143" s="82">
        <v>1515000</v>
      </c>
      <c r="K143" s="82">
        <v>0</v>
      </c>
      <c r="L143" s="82">
        <v>0</v>
      </c>
      <c r="M143" s="82">
        <f t="shared" ref="M143:M159" si="61">N143+P143</f>
        <v>0</v>
      </c>
      <c r="N143" s="82">
        <v>0</v>
      </c>
      <c r="O143" s="82">
        <v>0</v>
      </c>
      <c r="P143" s="82">
        <v>0</v>
      </c>
      <c r="Q143" s="59"/>
      <c r="R143" s="59"/>
      <c r="S143" s="60"/>
      <c r="T143" s="60"/>
      <c r="U143" s="60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1"/>
      <c r="CV143" s="61"/>
      <c r="CW143" s="61"/>
      <c r="CX143" s="61"/>
      <c r="CY143" s="61"/>
      <c r="CZ143" s="61"/>
      <c r="DA143" s="61"/>
      <c r="DB143" s="61"/>
      <c r="DC143" s="61"/>
      <c r="DD143" s="61"/>
      <c r="DE143" s="61"/>
      <c r="DF143" s="61"/>
      <c r="DG143" s="61"/>
      <c r="DH143" s="61"/>
      <c r="DI143" s="61"/>
      <c r="DJ143" s="61"/>
      <c r="DK143" s="61"/>
      <c r="DL143" s="61"/>
      <c r="DM143" s="61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1"/>
      <c r="DZ143" s="61"/>
      <c r="EA143" s="61"/>
      <c r="EB143" s="61"/>
      <c r="EC143" s="61"/>
      <c r="ED143" s="61"/>
      <c r="EE143" s="61"/>
      <c r="EF143" s="61"/>
      <c r="EG143" s="61"/>
      <c r="EH143" s="61"/>
      <c r="EI143" s="61"/>
      <c r="EJ143" s="61"/>
      <c r="EK143" s="61"/>
      <c r="EL143" s="61"/>
      <c r="EM143" s="61"/>
      <c r="EN143" s="61"/>
      <c r="EO143" s="61"/>
      <c r="EP143" s="61"/>
      <c r="EQ143" s="61"/>
      <c r="ER143" s="61"/>
      <c r="ES143" s="61"/>
      <c r="ET143" s="61"/>
      <c r="EU143" s="61"/>
      <c r="EV143" s="61"/>
      <c r="EW143" s="61"/>
      <c r="EX143" s="61"/>
      <c r="EY143" s="61"/>
      <c r="EZ143" s="61"/>
      <c r="FA143" s="61"/>
      <c r="FB143" s="61"/>
      <c r="FC143" s="61"/>
      <c r="FD143" s="61"/>
      <c r="FE143" s="61"/>
      <c r="FF143" s="61"/>
      <c r="FG143" s="61"/>
      <c r="FH143" s="61"/>
      <c r="FI143" s="61"/>
      <c r="FJ143" s="61"/>
      <c r="FK143" s="61"/>
      <c r="FL143" s="61"/>
      <c r="FM143" s="61"/>
      <c r="FN143" s="61"/>
      <c r="FO143" s="61"/>
      <c r="FP143" s="61"/>
      <c r="FQ143" s="61"/>
      <c r="FR143" s="61"/>
      <c r="FS143" s="61"/>
      <c r="FT143" s="61"/>
      <c r="FU143" s="61"/>
      <c r="FV143" s="61"/>
      <c r="FW143" s="61"/>
      <c r="FX143" s="61"/>
      <c r="FY143" s="61"/>
      <c r="FZ143" s="61"/>
      <c r="GA143" s="61"/>
      <c r="GB143" s="61"/>
      <c r="GC143" s="61"/>
      <c r="GD143" s="61"/>
      <c r="GE143" s="61"/>
      <c r="GF143" s="61"/>
      <c r="GG143" s="61"/>
      <c r="GH143" s="61"/>
      <c r="GI143" s="61"/>
      <c r="GJ143" s="61"/>
      <c r="GK143" s="61"/>
      <c r="GL143" s="61"/>
      <c r="GM143" s="61"/>
      <c r="GN143" s="61"/>
      <c r="GO143" s="61"/>
      <c r="GP143" s="61"/>
      <c r="GQ143" s="61"/>
      <c r="GR143" s="61"/>
      <c r="GS143" s="61"/>
      <c r="GT143" s="61"/>
      <c r="GU143" s="61"/>
      <c r="GV143" s="61"/>
      <c r="GW143" s="61"/>
      <c r="GX143" s="61"/>
      <c r="GY143" s="61"/>
      <c r="GZ143" s="61"/>
      <c r="HA143" s="61"/>
      <c r="HB143" s="61"/>
      <c r="HC143" s="61"/>
      <c r="HD143" s="61"/>
      <c r="HE143" s="61"/>
      <c r="HF143" s="61"/>
      <c r="HG143" s="61"/>
      <c r="HH143" s="61"/>
      <c r="HI143" s="61"/>
      <c r="HJ143" s="61"/>
      <c r="HK143" s="61"/>
      <c r="HL143" s="61"/>
      <c r="HM143" s="61"/>
      <c r="HN143" s="61"/>
      <c r="HO143" s="61"/>
      <c r="HP143" s="61"/>
      <c r="HQ143" s="61"/>
      <c r="HR143" s="61"/>
      <c r="HS143" s="61"/>
      <c r="HT143" s="61"/>
      <c r="HU143" s="61"/>
      <c r="HV143" s="61"/>
      <c r="HW143" s="61"/>
      <c r="HX143" s="61"/>
      <c r="HY143" s="61"/>
      <c r="HZ143" s="61"/>
      <c r="IA143" s="61"/>
      <c r="IB143" s="61"/>
      <c r="IC143" s="61"/>
      <c r="ID143" s="61"/>
      <c r="IE143" s="61"/>
      <c r="IF143" s="61"/>
      <c r="IG143" s="61"/>
      <c r="IH143" s="61"/>
      <c r="II143" s="61"/>
      <c r="IJ143" s="61"/>
      <c r="IK143" s="61"/>
      <c r="IL143" s="61"/>
      <c r="IM143" s="61"/>
      <c r="IN143" s="61"/>
      <c r="IO143" s="61"/>
      <c r="IP143" s="61"/>
      <c r="IQ143" s="61"/>
      <c r="IR143" s="61"/>
      <c r="IS143" s="61"/>
      <c r="IT143" s="61"/>
      <c r="IU143" s="61"/>
      <c r="IV143" s="61"/>
    </row>
    <row r="144" spans="1:256" hidden="1">
      <c r="A144" s="260"/>
      <c r="B144" s="251"/>
      <c r="C144" s="39" t="s">
        <v>31</v>
      </c>
      <c r="D144" s="81">
        <f t="shared" si="58"/>
        <v>0</v>
      </c>
      <c r="E144" s="82">
        <f t="shared" si="59"/>
        <v>0</v>
      </c>
      <c r="F144" s="82">
        <f t="shared" si="60"/>
        <v>0</v>
      </c>
      <c r="G144" s="82"/>
      <c r="H144" s="82"/>
      <c r="I144" s="82"/>
      <c r="J144" s="82"/>
      <c r="K144" s="82"/>
      <c r="L144" s="82"/>
      <c r="M144" s="82">
        <f t="shared" si="61"/>
        <v>0</v>
      </c>
      <c r="N144" s="82"/>
      <c r="O144" s="82"/>
      <c r="P144" s="82"/>
      <c r="Q144" s="59"/>
      <c r="R144" s="59"/>
      <c r="S144" s="60"/>
      <c r="T144" s="60"/>
      <c r="U144" s="60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61"/>
      <c r="CO144" s="61"/>
      <c r="CP144" s="61"/>
      <c r="CQ144" s="61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61"/>
      <c r="DC144" s="61"/>
      <c r="DD144" s="61"/>
      <c r="DE144" s="61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  <c r="DP144" s="61"/>
      <c r="DQ144" s="61"/>
      <c r="DR144" s="61"/>
      <c r="DS144" s="61"/>
      <c r="DT144" s="61"/>
      <c r="DU144" s="61"/>
      <c r="DV144" s="61"/>
      <c r="DW144" s="61"/>
      <c r="DX144" s="61"/>
      <c r="DY144" s="61"/>
      <c r="DZ144" s="61"/>
      <c r="EA144" s="61"/>
      <c r="EB144" s="61"/>
      <c r="EC144" s="61"/>
      <c r="ED144" s="61"/>
      <c r="EE144" s="61"/>
      <c r="EF144" s="61"/>
      <c r="EG144" s="61"/>
      <c r="EH144" s="61"/>
      <c r="EI144" s="61"/>
      <c r="EJ144" s="61"/>
      <c r="EK144" s="61"/>
      <c r="EL144" s="61"/>
      <c r="EM144" s="61"/>
      <c r="EN144" s="61"/>
      <c r="EO144" s="61"/>
      <c r="EP144" s="61"/>
      <c r="EQ144" s="61"/>
      <c r="ER144" s="61"/>
      <c r="ES144" s="61"/>
      <c r="ET144" s="61"/>
      <c r="EU144" s="61"/>
      <c r="EV144" s="61"/>
      <c r="EW144" s="61"/>
      <c r="EX144" s="61"/>
      <c r="EY144" s="61"/>
      <c r="EZ144" s="61"/>
      <c r="FA144" s="61"/>
      <c r="FB144" s="61"/>
      <c r="FC144" s="61"/>
      <c r="FD144" s="61"/>
      <c r="FE144" s="61"/>
      <c r="FF144" s="61"/>
      <c r="FG144" s="61"/>
      <c r="FH144" s="61"/>
      <c r="FI144" s="61"/>
      <c r="FJ144" s="61"/>
      <c r="FK144" s="61"/>
      <c r="FL144" s="61"/>
      <c r="FM144" s="61"/>
      <c r="FN144" s="61"/>
      <c r="FO144" s="61"/>
      <c r="FP144" s="61"/>
      <c r="FQ144" s="61"/>
      <c r="FR144" s="61"/>
      <c r="FS144" s="61"/>
      <c r="FT144" s="61"/>
      <c r="FU144" s="61"/>
      <c r="FV144" s="61"/>
      <c r="FW144" s="61"/>
      <c r="FX144" s="61"/>
      <c r="FY144" s="61"/>
      <c r="FZ144" s="61"/>
      <c r="GA144" s="61"/>
      <c r="GB144" s="61"/>
      <c r="GC144" s="61"/>
      <c r="GD144" s="61"/>
      <c r="GE144" s="61"/>
      <c r="GF144" s="61"/>
      <c r="GG144" s="61"/>
      <c r="GH144" s="61"/>
      <c r="GI144" s="61"/>
      <c r="GJ144" s="61"/>
      <c r="GK144" s="61"/>
      <c r="GL144" s="61"/>
      <c r="GM144" s="61"/>
      <c r="GN144" s="61"/>
      <c r="GO144" s="61"/>
      <c r="GP144" s="61"/>
      <c r="GQ144" s="61"/>
      <c r="GR144" s="61"/>
      <c r="GS144" s="61"/>
      <c r="GT144" s="61"/>
      <c r="GU144" s="61"/>
      <c r="GV144" s="61"/>
      <c r="GW144" s="61"/>
      <c r="GX144" s="61"/>
      <c r="GY144" s="61"/>
      <c r="GZ144" s="61"/>
      <c r="HA144" s="61"/>
      <c r="HB144" s="61"/>
      <c r="HC144" s="61"/>
      <c r="HD144" s="61"/>
      <c r="HE144" s="61"/>
      <c r="HF144" s="61"/>
      <c r="HG144" s="61"/>
      <c r="HH144" s="61"/>
      <c r="HI144" s="61"/>
      <c r="HJ144" s="61"/>
      <c r="HK144" s="61"/>
      <c r="HL144" s="61"/>
      <c r="HM144" s="61"/>
      <c r="HN144" s="61"/>
      <c r="HO144" s="61"/>
      <c r="HP144" s="61"/>
      <c r="HQ144" s="61"/>
      <c r="HR144" s="61"/>
      <c r="HS144" s="61"/>
      <c r="HT144" s="61"/>
      <c r="HU144" s="61"/>
      <c r="HV144" s="61"/>
      <c r="HW144" s="61"/>
      <c r="HX144" s="61"/>
      <c r="HY144" s="61"/>
      <c r="HZ144" s="61"/>
      <c r="IA144" s="61"/>
      <c r="IB144" s="61"/>
      <c r="IC144" s="61"/>
      <c r="ID144" s="61"/>
      <c r="IE144" s="61"/>
      <c r="IF144" s="61"/>
      <c r="IG144" s="61"/>
      <c r="IH144" s="61"/>
      <c r="II144" s="61"/>
      <c r="IJ144" s="61"/>
      <c r="IK144" s="61"/>
      <c r="IL144" s="61"/>
      <c r="IM144" s="61"/>
      <c r="IN144" s="61"/>
      <c r="IO144" s="61"/>
      <c r="IP144" s="61"/>
      <c r="IQ144" s="61"/>
      <c r="IR144" s="61"/>
      <c r="IS144" s="61"/>
      <c r="IT144" s="61"/>
      <c r="IU144" s="61"/>
      <c r="IV144" s="61"/>
    </row>
    <row r="145" spans="1:256" hidden="1">
      <c r="A145" s="261"/>
      <c r="B145" s="252"/>
      <c r="C145" s="39" t="s">
        <v>32</v>
      </c>
      <c r="D145" s="81">
        <f t="shared" ref="D145:O145" si="62">D143+D144</f>
        <v>1954000</v>
      </c>
      <c r="E145" s="82">
        <f t="shared" si="62"/>
        <v>1954000</v>
      </c>
      <c r="F145" s="82">
        <f t="shared" si="62"/>
        <v>439000</v>
      </c>
      <c r="G145" s="82">
        <f t="shared" si="62"/>
        <v>40000</v>
      </c>
      <c r="H145" s="82">
        <f t="shared" si="62"/>
        <v>399000</v>
      </c>
      <c r="I145" s="82">
        <f t="shared" si="62"/>
        <v>0</v>
      </c>
      <c r="J145" s="82">
        <f t="shared" si="62"/>
        <v>1515000</v>
      </c>
      <c r="K145" s="82">
        <f t="shared" si="62"/>
        <v>0</v>
      </c>
      <c r="L145" s="82">
        <f t="shared" si="62"/>
        <v>0</v>
      </c>
      <c r="M145" s="82">
        <f t="shared" si="62"/>
        <v>0</v>
      </c>
      <c r="N145" s="82">
        <f t="shared" si="62"/>
        <v>0</v>
      </c>
      <c r="O145" s="82">
        <f t="shared" si="62"/>
        <v>0</v>
      </c>
      <c r="P145" s="82">
        <f>P143+P144</f>
        <v>0</v>
      </c>
      <c r="Q145" s="59"/>
      <c r="R145" s="59"/>
      <c r="S145" s="60"/>
      <c r="T145" s="60"/>
      <c r="U145" s="60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1"/>
      <c r="IC145" s="61"/>
      <c r="ID145" s="61"/>
      <c r="IE145" s="61"/>
      <c r="IF145" s="61"/>
      <c r="IG145" s="61"/>
      <c r="IH145" s="61"/>
      <c r="II145" s="61"/>
      <c r="IJ145" s="61"/>
      <c r="IK145" s="61"/>
      <c r="IL145" s="61"/>
      <c r="IM145" s="61"/>
      <c r="IN145" s="61"/>
      <c r="IO145" s="61"/>
      <c r="IP145" s="61"/>
      <c r="IQ145" s="61"/>
      <c r="IR145" s="61"/>
      <c r="IS145" s="61"/>
      <c r="IT145" s="61"/>
      <c r="IU145" s="61"/>
      <c r="IV145" s="61"/>
    </row>
    <row r="146" spans="1:256" hidden="1">
      <c r="A146" s="259" t="s">
        <v>106</v>
      </c>
      <c r="B146" s="250" t="s">
        <v>107</v>
      </c>
      <c r="C146" s="39" t="s">
        <v>30</v>
      </c>
      <c r="D146" s="81">
        <f t="shared" si="58"/>
        <v>145163290</v>
      </c>
      <c r="E146" s="82">
        <f t="shared" si="59"/>
        <v>125248420</v>
      </c>
      <c r="F146" s="82">
        <f t="shared" si="60"/>
        <v>68649852</v>
      </c>
      <c r="G146" s="82">
        <v>53915284</v>
      </c>
      <c r="H146" s="82">
        <v>14734568</v>
      </c>
      <c r="I146" s="82">
        <v>0</v>
      </c>
      <c r="J146" s="82">
        <v>151000</v>
      </c>
      <c r="K146" s="82">
        <v>56447568</v>
      </c>
      <c r="L146" s="82">
        <v>0</v>
      </c>
      <c r="M146" s="82">
        <f t="shared" si="61"/>
        <v>19914870</v>
      </c>
      <c r="N146" s="82">
        <v>19914870</v>
      </c>
      <c r="O146" s="82">
        <v>8744171</v>
      </c>
      <c r="P146" s="82">
        <v>0</v>
      </c>
      <c r="Q146" s="59"/>
      <c r="R146" s="59"/>
      <c r="S146" s="60"/>
      <c r="T146" s="60"/>
      <c r="U146" s="60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  <c r="EE146" s="61"/>
      <c r="EF146" s="61"/>
      <c r="EG146" s="61"/>
      <c r="EH146" s="61"/>
      <c r="EI146" s="61"/>
      <c r="EJ146" s="61"/>
      <c r="EK146" s="61"/>
      <c r="EL146" s="61"/>
      <c r="EM146" s="61"/>
      <c r="EN146" s="61"/>
      <c r="EO146" s="61"/>
      <c r="EP146" s="61"/>
      <c r="EQ146" s="61"/>
      <c r="ER146" s="61"/>
      <c r="ES146" s="61"/>
      <c r="ET146" s="61"/>
      <c r="EU146" s="61"/>
      <c r="EV146" s="61"/>
      <c r="EW146" s="61"/>
      <c r="EX146" s="61"/>
      <c r="EY146" s="61"/>
      <c r="EZ146" s="61"/>
      <c r="FA146" s="61"/>
      <c r="FB146" s="61"/>
      <c r="FC146" s="61"/>
      <c r="FD146" s="61"/>
      <c r="FE146" s="61"/>
      <c r="FF146" s="61"/>
      <c r="FG146" s="61"/>
      <c r="FH146" s="61"/>
      <c r="FI146" s="61"/>
      <c r="FJ146" s="61"/>
      <c r="FK146" s="61"/>
      <c r="FL146" s="61"/>
      <c r="FM146" s="61"/>
      <c r="FN146" s="61"/>
      <c r="FO146" s="61"/>
      <c r="FP146" s="61"/>
      <c r="FQ146" s="61"/>
      <c r="FR146" s="61"/>
      <c r="FS146" s="61"/>
      <c r="FT146" s="61"/>
      <c r="FU146" s="61"/>
      <c r="FV146" s="61"/>
      <c r="FW146" s="61"/>
      <c r="FX146" s="61"/>
      <c r="FY146" s="61"/>
      <c r="FZ146" s="61"/>
      <c r="GA146" s="61"/>
      <c r="GB146" s="61"/>
      <c r="GC146" s="61"/>
      <c r="GD146" s="61"/>
      <c r="GE146" s="61"/>
      <c r="GF146" s="61"/>
      <c r="GG146" s="61"/>
      <c r="GH146" s="61"/>
      <c r="GI146" s="61"/>
      <c r="GJ146" s="61"/>
      <c r="GK146" s="61"/>
      <c r="GL146" s="61"/>
      <c r="GM146" s="61"/>
      <c r="GN146" s="61"/>
      <c r="GO146" s="61"/>
      <c r="GP146" s="61"/>
      <c r="GQ146" s="61"/>
      <c r="GR146" s="61"/>
      <c r="GS146" s="61"/>
      <c r="GT146" s="61"/>
      <c r="GU146" s="61"/>
      <c r="GV146" s="61"/>
      <c r="GW146" s="61"/>
      <c r="GX146" s="61"/>
      <c r="GY146" s="61"/>
      <c r="GZ146" s="61"/>
      <c r="HA146" s="61"/>
      <c r="HB146" s="61"/>
      <c r="HC146" s="61"/>
      <c r="HD146" s="61"/>
      <c r="HE146" s="61"/>
      <c r="HF146" s="61"/>
      <c r="HG146" s="61"/>
      <c r="HH146" s="61"/>
      <c r="HI146" s="61"/>
      <c r="HJ146" s="61"/>
      <c r="HK146" s="61"/>
      <c r="HL146" s="61"/>
      <c r="HM146" s="61"/>
      <c r="HN146" s="61"/>
      <c r="HO146" s="61"/>
      <c r="HP146" s="61"/>
      <c r="HQ146" s="61"/>
      <c r="HR146" s="61"/>
      <c r="HS146" s="61"/>
      <c r="HT146" s="61"/>
      <c r="HU146" s="61"/>
      <c r="HV146" s="61"/>
      <c r="HW146" s="61"/>
      <c r="HX146" s="61"/>
      <c r="HY146" s="61"/>
      <c r="HZ146" s="61"/>
      <c r="IA146" s="61"/>
      <c r="IB146" s="61"/>
      <c r="IC146" s="61"/>
      <c r="ID146" s="61"/>
      <c r="IE146" s="61"/>
      <c r="IF146" s="61"/>
      <c r="IG146" s="61"/>
      <c r="IH146" s="61"/>
      <c r="II146" s="61"/>
      <c r="IJ146" s="61"/>
      <c r="IK146" s="61"/>
      <c r="IL146" s="61"/>
      <c r="IM146" s="61"/>
      <c r="IN146" s="61"/>
      <c r="IO146" s="61"/>
      <c r="IP146" s="61"/>
      <c r="IQ146" s="61"/>
      <c r="IR146" s="61"/>
      <c r="IS146" s="61"/>
      <c r="IT146" s="61"/>
      <c r="IU146" s="61"/>
      <c r="IV146" s="61"/>
    </row>
    <row r="147" spans="1:256" hidden="1">
      <c r="A147" s="260"/>
      <c r="B147" s="251"/>
      <c r="C147" s="39" t="s">
        <v>31</v>
      </c>
      <c r="D147" s="81">
        <f t="shared" si="58"/>
        <v>0</v>
      </c>
      <c r="E147" s="82">
        <f t="shared" si="59"/>
        <v>0</v>
      </c>
      <c r="F147" s="82">
        <f t="shared" si="60"/>
        <v>0</v>
      </c>
      <c r="G147" s="82"/>
      <c r="H147" s="82"/>
      <c r="I147" s="82"/>
      <c r="J147" s="82"/>
      <c r="K147" s="82">
        <f>890066+157070-946166-166970+42500+7500+5100+900+8500+1500</f>
        <v>0</v>
      </c>
      <c r="L147" s="82"/>
      <c r="M147" s="82">
        <f t="shared" si="61"/>
        <v>0</v>
      </c>
      <c r="N147" s="82"/>
      <c r="O147" s="82"/>
      <c r="P147" s="82"/>
      <c r="Q147" s="59"/>
      <c r="R147" s="59"/>
      <c r="S147" s="60"/>
      <c r="T147" s="60"/>
      <c r="U147" s="60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61"/>
      <c r="CV147" s="61"/>
      <c r="CW147" s="61"/>
      <c r="CX147" s="61"/>
      <c r="CY147" s="61"/>
      <c r="CZ147" s="61"/>
      <c r="DA147" s="61"/>
      <c r="DB147" s="61"/>
      <c r="DC147" s="61"/>
      <c r="DD147" s="61"/>
      <c r="DE147" s="61"/>
      <c r="DF147" s="61"/>
      <c r="DG147" s="61"/>
      <c r="DH147" s="61"/>
      <c r="DI147" s="61"/>
      <c r="DJ147" s="61"/>
      <c r="DK147" s="61"/>
      <c r="DL147" s="61"/>
      <c r="DM147" s="61"/>
      <c r="DN147" s="61"/>
      <c r="DO147" s="61"/>
      <c r="DP147" s="61"/>
      <c r="DQ147" s="61"/>
      <c r="DR147" s="61"/>
      <c r="DS147" s="61"/>
      <c r="DT147" s="61"/>
      <c r="DU147" s="61"/>
      <c r="DV147" s="61"/>
      <c r="DW147" s="61"/>
      <c r="DX147" s="61"/>
      <c r="DY147" s="61"/>
      <c r="DZ147" s="61"/>
      <c r="EA147" s="61"/>
      <c r="EB147" s="61"/>
      <c r="EC147" s="61"/>
      <c r="ED147" s="61"/>
      <c r="EE147" s="61"/>
      <c r="EF147" s="61"/>
      <c r="EG147" s="61"/>
      <c r="EH147" s="61"/>
      <c r="EI147" s="61"/>
      <c r="EJ147" s="61"/>
      <c r="EK147" s="61"/>
      <c r="EL147" s="61"/>
      <c r="EM147" s="61"/>
      <c r="EN147" s="61"/>
      <c r="EO147" s="61"/>
      <c r="EP147" s="61"/>
      <c r="EQ147" s="61"/>
      <c r="ER147" s="61"/>
      <c r="ES147" s="61"/>
      <c r="ET147" s="61"/>
      <c r="EU147" s="61"/>
      <c r="EV147" s="61"/>
      <c r="EW147" s="61"/>
      <c r="EX147" s="61"/>
      <c r="EY147" s="61"/>
      <c r="EZ147" s="61"/>
      <c r="FA147" s="61"/>
      <c r="FB147" s="61"/>
      <c r="FC147" s="61"/>
      <c r="FD147" s="61"/>
      <c r="FE147" s="61"/>
      <c r="FF147" s="61"/>
      <c r="FG147" s="61"/>
      <c r="FH147" s="61"/>
      <c r="FI147" s="61"/>
      <c r="FJ147" s="61"/>
      <c r="FK147" s="61"/>
      <c r="FL147" s="61"/>
      <c r="FM147" s="61"/>
      <c r="FN147" s="61"/>
      <c r="FO147" s="61"/>
      <c r="FP147" s="61"/>
      <c r="FQ147" s="61"/>
      <c r="FR147" s="61"/>
      <c r="FS147" s="61"/>
      <c r="FT147" s="61"/>
      <c r="FU147" s="61"/>
      <c r="FV147" s="61"/>
      <c r="FW147" s="61"/>
      <c r="FX147" s="61"/>
      <c r="FY147" s="61"/>
      <c r="FZ147" s="61"/>
      <c r="GA147" s="61"/>
      <c r="GB147" s="61"/>
      <c r="GC147" s="61"/>
      <c r="GD147" s="61"/>
      <c r="GE147" s="61"/>
      <c r="GF147" s="61"/>
      <c r="GG147" s="61"/>
      <c r="GH147" s="61"/>
      <c r="GI147" s="61"/>
      <c r="GJ147" s="61"/>
      <c r="GK147" s="61"/>
      <c r="GL147" s="61"/>
      <c r="GM147" s="61"/>
      <c r="GN147" s="61"/>
      <c r="GO147" s="61"/>
      <c r="GP147" s="61"/>
      <c r="GQ147" s="61"/>
      <c r="GR147" s="61"/>
      <c r="GS147" s="61"/>
      <c r="GT147" s="61"/>
      <c r="GU147" s="61"/>
      <c r="GV147" s="61"/>
      <c r="GW147" s="61"/>
      <c r="GX147" s="61"/>
      <c r="GY147" s="61"/>
      <c r="GZ147" s="61"/>
      <c r="HA147" s="61"/>
      <c r="HB147" s="61"/>
      <c r="HC147" s="61"/>
      <c r="HD147" s="61"/>
      <c r="HE147" s="61"/>
      <c r="HF147" s="61"/>
      <c r="HG147" s="61"/>
      <c r="HH147" s="61"/>
      <c r="HI147" s="61"/>
      <c r="HJ147" s="61"/>
      <c r="HK147" s="61"/>
      <c r="HL147" s="61"/>
      <c r="HM147" s="61"/>
      <c r="HN147" s="61"/>
      <c r="HO147" s="61"/>
      <c r="HP147" s="61"/>
      <c r="HQ147" s="61"/>
      <c r="HR147" s="61"/>
      <c r="HS147" s="61"/>
      <c r="HT147" s="61"/>
      <c r="HU147" s="61"/>
      <c r="HV147" s="61"/>
      <c r="HW147" s="61"/>
      <c r="HX147" s="61"/>
      <c r="HY147" s="61"/>
      <c r="HZ147" s="61"/>
      <c r="IA147" s="61"/>
      <c r="IB147" s="61"/>
      <c r="IC147" s="61"/>
      <c r="ID147" s="61"/>
      <c r="IE147" s="61"/>
      <c r="IF147" s="61"/>
      <c r="IG147" s="61"/>
      <c r="IH147" s="61"/>
      <c r="II147" s="61"/>
      <c r="IJ147" s="61"/>
      <c r="IK147" s="61"/>
      <c r="IL147" s="61"/>
      <c r="IM147" s="61"/>
      <c r="IN147" s="61"/>
      <c r="IO147" s="61"/>
      <c r="IP147" s="61"/>
      <c r="IQ147" s="61"/>
      <c r="IR147" s="61"/>
      <c r="IS147" s="61"/>
      <c r="IT147" s="61"/>
      <c r="IU147" s="61"/>
      <c r="IV147" s="61"/>
    </row>
    <row r="148" spans="1:256" hidden="1">
      <c r="A148" s="261"/>
      <c r="B148" s="252"/>
      <c r="C148" s="39" t="s">
        <v>32</v>
      </c>
      <c r="D148" s="81">
        <f>D146+D147</f>
        <v>145163290</v>
      </c>
      <c r="E148" s="82">
        <f t="shared" ref="E148:P148" si="63">E146+E147</f>
        <v>125248420</v>
      </c>
      <c r="F148" s="82">
        <f t="shared" si="63"/>
        <v>68649852</v>
      </c>
      <c r="G148" s="82">
        <f t="shared" si="63"/>
        <v>53915284</v>
      </c>
      <c r="H148" s="82">
        <f t="shared" si="63"/>
        <v>14734568</v>
      </c>
      <c r="I148" s="82">
        <f t="shared" si="63"/>
        <v>0</v>
      </c>
      <c r="J148" s="82">
        <f t="shared" si="63"/>
        <v>151000</v>
      </c>
      <c r="K148" s="82">
        <f t="shared" si="63"/>
        <v>56447568</v>
      </c>
      <c r="L148" s="82">
        <f t="shared" si="63"/>
        <v>0</v>
      </c>
      <c r="M148" s="82">
        <f t="shared" si="63"/>
        <v>19914870</v>
      </c>
      <c r="N148" s="82">
        <f t="shared" si="63"/>
        <v>19914870</v>
      </c>
      <c r="O148" s="82">
        <f t="shared" si="63"/>
        <v>8744171</v>
      </c>
      <c r="P148" s="82">
        <f t="shared" si="63"/>
        <v>0</v>
      </c>
      <c r="Q148" s="59"/>
      <c r="R148" s="59"/>
      <c r="S148" s="60"/>
      <c r="T148" s="60"/>
      <c r="U148" s="60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  <c r="CO148" s="61"/>
      <c r="CP148" s="61"/>
      <c r="CQ148" s="61"/>
      <c r="CR148" s="61"/>
      <c r="CS148" s="61"/>
      <c r="CT148" s="61"/>
      <c r="CU148" s="61"/>
      <c r="CV148" s="61"/>
      <c r="CW148" s="61"/>
      <c r="CX148" s="61"/>
      <c r="CY148" s="61"/>
      <c r="CZ148" s="61"/>
      <c r="DA148" s="61"/>
      <c r="DB148" s="61"/>
      <c r="DC148" s="61"/>
      <c r="DD148" s="61"/>
      <c r="DE148" s="61"/>
      <c r="DF148" s="61"/>
      <c r="DG148" s="61"/>
      <c r="DH148" s="61"/>
      <c r="DI148" s="61"/>
      <c r="DJ148" s="61"/>
      <c r="DK148" s="61"/>
      <c r="DL148" s="61"/>
      <c r="DM148" s="61"/>
      <c r="DN148" s="61"/>
      <c r="DO148" s="61"/>
      <c r="DP148" s="61"/>
      <c r="DQ148" s="61"/>
      <c r="DR148" s="61"/>
      <c r="DS148" s="61"/>
      <c r="DT148" s="61"/>
      <c r="DU148" s="61"/>
      <c r="DV148" s="61"/>
      <c r="DW148" s="61"/>
      <c r="DX148" s="61"/>
      <c r="DY148" s="61"/>
      <c r="DZ148" s="61"/>
      <c r="EA148" s="61"/>
      <c r="EB148" s="61"/>
      <c r="EC148" s="61"/>
      <c r="ED148" s="61"/>
      <c r="EE148" s="61"/>
      <c r="EF148" s="61"/>
      <c r="EG148" s="61"/>
      <c r="EH148" s="61"/>
      <c r="EI148" s="61"/>
      <c r="EJ148" s="61"/>
      <c r="EK148" s="61"/>
      <c r="EL148" s="61"/>
      <c r="EM148" s="61"/>
      <c r="EN148" s="61"/>
      <c r="EO148" s="61"/>
      <c r="EP148" s="61"/>
      <c r="EQ148" s="61"/>
      <c r="ER148" s="61"/>
      <c r="ES148" s="61"/>
      <c r="ET148" s="61"/>
      <c r="EU148" s="61"/>
      <c r="EV148" s="61"/>
      <c r="EW148" s="61"/>
      <c r="EX148" s="61"/>
      <c r="EY148" s="61"/>
      <c r="EZ148" s="61"/>
      <c r="FA148" s="61"/>
      <c r="FB148" s="61"/>
      <c r="FC148" s="61"/>
      <c r="FD148" s="61"/>
      <c r="FE148" s="61"/>
      <c r="FF148" s="61"/>
      <c r="FG148" s="61"/>
      <c r="FH148" s="61"/>
      <c r="FI148" s="61"/>
      <c r="FJ148" s="61"/>
      <c r="FK148" s="61"/>
      <c r="FL148" s="61"/>
      <c r="FM148" s="61"/>
      <c r="FN148" s="61"/>
      <c r="FO148" s="61"/>
      <c r="FP148" s="61"/>
      <c r="FQ148" s="61"/>
      <c r="FR148" s="61"/>
      <c r="FS148" s="61"/>
      <c r="FT148" s="61"/>
      <c r="FU148" s="61"/>
      <c r="FV148" s="61"/>
      <c r="FW148" s="61"/>
      <c r="FX148" s="61"/>
      <c r="FY148" s="61"/>
      <c r="FZ148" s="61"/>
      <c r="GA148" s="61"/>
      <c r="GB148" s="61"/>
      <c r="GC148" s="61"/>
      <c r="GD148" s="61"/>
      <c r="GE148" s="61"/>
      <c r="GF148" s="61"/>
      <c r="GG148" s="61"/>
      <c r="GH148" s="61"/>
      <c r="GI148" s="61"/>
      <c r="GJ148" s="61"/>
      <c r="GK148" s="61"/>
      <c r="GL148" s="61"/>
      <c r="GM148" s="61"/>
      <c r="GN148" s="61"/>
      <c r="GO148" s="61"/>
      <c r="GP148" s="61"/>
      <c r="GQ148" s="61"/>
      <c r="GR148" s="61"/>
      <c r="GS148" s="61"/>
      <c r="GT148" s="61"/>
      <c r="GU148" s="61"/>
      <c r="GV148" s="61"/>
      <c r="GW148" s="61"/>
      <c r="GX148" s="61"/>
      <c r="GY148" s="61"/>
      <c r="GZ148" s="61"/>
      <c r="HA148" s="61"/>
      <c r="HB148" s="61"/>
      <c r="HC148" s="61"/>
      <c r="HD148" s="61"/>
      <c r="HE148" s="61"/>
      <c r="HF148" s="61"/>
      <c r="HG148" s="61"/>
      <c r="HH148" s="61"/>
      <c r="HI148" s="61"/>
      <c r="HJ148" s="61"/>
      <c r="HK148" s="61"/>
      <c r="HL148" s="61"/>
      <c r="HM148" s="61"/>
      <c r="HN148" s="61"/>
      <c r="HO148" s="61"/>
      <c r="HP148" s="61"/>
      <c r="HQ148" s="61"/>
      <c r="HR148" s="61"/>
      <c r="HS148" s="61"/>
      <c r="HT148" s="61"/>
      <c r="HU148" s="61"/>
      <c r="HV148" s="61"/>
      <c r="HW148" s="61"/>
      <c r="HX148" s="61"/>
      <c r="HY148" s="61"/>
      <c r="HZ148" s="61"/>
      <c r="IA148" s="61"/>
      <c r="IB148" s="61"/>
      <c r="IC148" s="61"/>
      <c r="ID148" s="61"/>
      <c r="IE148" s="61"/>
      <c r="IF148" s="61"/>
      <c r="IG148" s="61"/>
      <c r="IH148" s="61"/>
      <c r="II148" s="61"/>
      <c r="IJ148" s="61"/>
      <c r="IK148" s="61"/>
      <c r="IL148" s="61"/>
      <c r="IM148" s="61"/>
      <c r="IN148" s="61"/>
      <c r="IO148" s="61"/>
      <c r="IP148" s="61"/>
      <c r="IQ148" s="61"/>
      <c r="IR148" s="61"/>
      <c r="IS148" s="61"/>
      <c r="IT148" s="61"/>
      <c r="IU148" s="61"/>
      <c r="IV148" s="61"/>
    </row>
    <row r="149" spans="1:256" hidden="1">
      <c r="A149" s="259" t="s">
        <v>108</v>
      </c>
      <c r="B149" s="250" t="s">
        <v>109</v>
      </c>
      <c r="C149" s="39" t="s">
        <v>30</v>
      </c>
      <c r="D149" s="81">
        <f t="shared" si="58"/>
        <v>450000</v>
      </c>
      <c r="E149" s="82">
        <f t="shared" si="59"/>
        <v>450000</v>
      </c>
      <c r="F149" s="82">
        <f t="shared" si="60"/>
        <v>450000</v>
      </c>
      <c r="G149" s="82">
        <v>3000</v>
      </c>
      <c r="H149" s="82">
        <f>450000-3000</f>
        <v>447000</v>
      </c>
      <c r="I149" s="82">
        <v>0</v>
      </c>
      <c r="J149" s="82">
        <v>0</v>
      </c>
      <c r="K149" s="82">
        <v>0</v>
      </c>
      <c r="L149" s="82">
        <v>0</v>
      </c>
      <c r="M149" s="82">
        <f t="shared" si="61"/>
        <v>0</v>
      </c>
      <c r="N149" s="82">
        <v>0</v>
      </c>
      <c r="O149" s="82">
        <v>0</v>
      </c>
      <c r="P149" s="82">
        <v>0</v>
      </c>
      <c r="Q149" s="45"/>
      <c r="R149" s="45"/>
      <c r="S149" s="40"/>
      <c r="T149" s="40"/>
      <c r="U149" s="40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  <c r="IT149" s="33"/>
      <c r="IU149" s="33"/>
      <c r="IV149" s="33"/>
    </row>
    <row r="150" spans="1:256" hidden="1">
      <c r="A150" s="260"/>
      <c r="B150" s="251"/>
      <c r="C150" s="39" t="s">
        <v>31</v>
      </c>
      <c r="D150" s="81">
        <f t="shared" si="58"/>
        <v>0</v>
      </c>
      <c r="E150" s="82">
        <f t="shared" si="59"/>
        <v>0</v>
      </c>
      <c r="F150" s="82">
        <f t="shared" si="60"/>
        <v>0</v>
      </c>
      <c r="G150" s="82"/>
      <c r="H150" s="82"/>
      <c r="I150" s="82"/>
      <c r="J150" s="82"/>
      <c r="K150" s="82"/>
      <c r="L150" s="82"/>
      <c r="M150" s="82">
        <f t="shared" si="61"/>
        <v>0</v>
      </c>
      <c r="N150" s="82"/>
      <c r="O150" s="82"/>
      <c r="P150" s="82"/>
      <c r="Q150" s="45"/>
      <c r="R150" s="45"/>
      <c r="S150" s="40"/>
      <c r="T150" s="40"/>
      <c r="U150" s="40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  <c r="IT150" s="33"/>
      <c r="IU150" s="33"/>
      <c r="IV150" s="33"/>
    </row>
    <row r="151" spans="1:256" hidden="1">
      <c r="A151" s="261"/>
      <c r="B151" s="252"/>
      <c r="C151" s="39" t="s">
        <v>32</v>
      </c>
      <c r="D151" s="81">
        <f t="shared" ref="D151:O151" si="64">D149+D150</f>
        <v>450000</v>
      </c>
      <c r="E151" s="82">
        <f t="shared" si="64"/>
        <v>450000</v>
      </c>
      <c r="F151" s="82">
        <f t="shared" si="64"/>
        <v>450000</v>
      </c>
      <c r="G151" s="82">
        <f t="shared" si="64"/>
        <v>3000</v>
      </c>
      <c r="H151" s="82">
        <f t="shared" si="64"/>
        <v>447000</v>
      </c>
      <c r="I151" s="82">
        <f t="shared" si="64"/>
        <v>0</v>
      </c>
      <c r="J151" s="82">
        <f t="shared" si="64"/>
        <v>0</v>
      </c>
      <c r="K151" s="82">
        <f t="shared" si="64"/>
        <v>0</v>
      </c>
      <c r="L151" s="82">
        <f t="shared" si="64"/>
        <v>0</v>
      </c>
      <c r="M151" s="82">
        <f t="shared" si="64"/>
        <v>0</v>
      </c>
      <c r="N151" s="82">
        <f t="shared" si="64"/>
        <v>0</v>
      </c>
      <c r="O151" s="82">
        <f t="shared" si="64"/>
        <v>0</v>
      </c>
      <c r="P151" s="82">
        <f>P149+P150</f>
        <v>0</v>
      </c>
      <c r="Q151" s="45"/>
      <c r="R151" s="45"/>
      <c r="S151" s="40"/>
      <c r="T151" s="40"/>
      <c r="U151" s="40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  <c r="IT151" s="33"/>
      <c r="IU151" s="33"/>
      <c r="IV151" s="33"/>
    </row>
    <row r="152" spans="1:256" hidden="1">
      <c r="A152" s="259" t="s">
        <v>110</v>
      </c>
      <c r="B152" s="250" t="s">
        <v>111</v>
      </c>
      <c r="C152" s="39" t="s">
        <v>30</v>
      </c>
      <c r="D152" s="81">
        <f t="shared" si="58"/>
        <v>34570410</v>
      </c>
      <c r="E152" s="82">
        <f t="shared" si="59"/>
        <v>34545410</v>
      </c>
      <c r="F152" s="82">
        <f t="shared" si="60"/>
        <v>8975000</v>
      </c>
      <c r="G152" s="82">
        <v>117000</v>
      </c>
      <c r="H152" s="82">
        <v>8858000</v>
      </c>
      <c r="I152" s="82">
        <v>0</v>
      </c>
      <c r="J152" s="82">
        <v>0</v>
      </c>
      <c r="K152" s="82">
        <v>25570410</v>
      </c>
      <c r="L152" s="82">
        <v>0</v>
      </c>
      <c r="M152" s="82">
        <f t="shared" si="61"/>
        <v>25000</v>
      </c>
      <c r="N152" s="82">
        <v>25000</v>
      </c>
      <c r="O152" s="82">
        <v>0</v>
      </c>
      <c r="P152" s="82">
        <v>0</v>
      </c>
      <c r="Q152" s="59"/>
      <c r="R152" s="59"/>
      <c r="S152" s="60"/>
      <c r="T152" s="60"/>
      <c r="U152" s="60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1"/>
      <c r="CE152" s="61"/>
      <c r="CF152" s="61"/>
      <c r="CG152" s="61"/>
      <c r="CH152" s="61"/>
      <c r="CI152" s="61"/>
      <c r="CJ152" s="61"/>
      <c r="CK152" s="61"/>
      <c r="CL152" s="61"/>
      <c r="CM152" s="61"/>
      <c r="CN152" s="61"/>
      <c r="CO152" s="61"/>
      <c r="CP152" s="61"/>
      <c r="CQ152" s="61"/>
      <c r="CR152" s="61"/>
      <c r="CS152" s="61"/>
      <c r="CT152" s="61"/>
      <c r="CU152" s="61"/>
      <c r="CV152" s="61"/>
      <c r="CW152" s="61"/>
      <c r="CX152" s="61"/>
      <c r="CY152" s="61"/>
      <c r="CZ152" s="61"/>
      <c r="DA152" s="61"/>
      <c r="DB152" s="61"/>
      <c r="DC152" s="61"/>
      <c r="DD152" s="61"/>
      <c r="DE152" s="61"/>
      <c r="DF152" s="61"/>
      <c r="DG152" s="61"/>
      <c r="DH152" s="61"/>
      <c r="DI152" s="61"/>
      <c r="DJ152" s="61"/>
      <c r="DK152" s="61"/>
      <c r="DL152" s="61"/>
      <c r="DM152" s="61"/>
      <c r="DN152" s="61"/>
      <c r="DO152" s="61"/>
      <c r="DP152" s="61"/>
      <c r="DQ152" s="61"/>
      <c r="DR152" s="61"/>
      <c r="DS152" s="61"/>
      <c r="DT152" s="61"/>
      <c r="DU152" s="61"/>
      <c r="DV152" s="61"/>
      <c r="DW152" s="61"/>
      <c r="DX152" s="61"/>
      <c r="DY152" s="61"/>
      <c r="DZ152" s="61"/>
      <c r="EA152" s="61"/>
      <c r="EB152" s="61"/>
      <c r="EC152" s="61"/>
      <c r="ED152" s="61"/>
      <c r="EE152" s="61"/>
      <c r="EF152" s="61"/>
      <c r="EG152" s="61"/>
      <c r="EH152" s="61"/>
      <c r="EI152" s="61"/>
      <c r="EJ152" s="61"/>
      <c r="EK152" s="61"/>
      <c r="EL152" s="61"/>
      <c r="EM152" s="61"/>
      <c r="EN152" s="61"/>
      <c r="EO152" s="61"/>
      <c r="EP152" s="61"/>
      <c r="EQ152" s="61"/>
      <c r="ER152" s="61"/>
      <c r="ES152" s="61"/>
      <c r="ET152" s="61"/>
      <c r="EU152" s="61"/>
      <c r="EV152" s="61"/>
      <c r="EW152" s="61"/>
      <c r="EX152" s="61"/>
      <c r="EY152" s="61"/>
      <c r="EZ152" s="61"/>
      <c r="FA152" s="61"/>
      <c r="FB152" s="61"/>
      <c r="FC152" s="61"/>
      <c r="FD152" s="61"/>
      <c r="FE152" s="61"/>
      <c r="FF152" s="61"/>
      <c r="FG152" s="61"/>
      <c r="FH152" s="61"/>
      <c r="FI152" s="61"/>
      <c r="FJ152" s="61"/>
      <c r="FK152" s="61"/>
      <c r="FL152" s="61"/>
      <c r="FM152" s="61"/>
      <c r="FN152" s="61"/>
      <c r="FO152" s="61"/>
      <c r="FP152" s="61"/>
      <c r="FQ152" s="61"/>
      <c r="FR152" s="61"/>
      <c r="FS152" s="61"/>
      <c r="FT152" s="61"/>
      <c r="FU152" s="61"/>
      <c r="FV152" s="61"/>
      <c r="FW152" s="61"/>
      <c r="FX152" s="61"/>
      <c r="FY152" s="61"/>
      <c r="FZ152" s="61"/>
      <c r="GA152" s="61"/>
      <c r="GB152" s="61"/>
      <c r="GC152" s="61"/>
      <c r="GD152" s="61"/>
      <c r="GE152" s="61"/>
      <c r="GF152" s="61"/>
      <c r="GG152" s="61"/>
      <c r="GH152" s="61"/>
      <c r="GI152" s="61"/>
      <c r="GJ152" s="61"/>
      <c r="GK152" s="61"/>
      <c r="GL152" s="61"/>
      <c r="GM152" s="61"/>
      <c r="GN152" s="61"/>
      <c r="GO152" s="61"/>
      <c r="GP152" s="61"/>
      <c r="GQ152" s="61"/>
      <c r="GR152" s="61"/>
      <c r="GS152" s="61"/>
      <c r="GT152" s="61"/>
      <c r="GU152" s="61"/>
      <c r="GV152" s="61"/>
      <c r="GW152" s="61"/>
      <c r="GX152" s="61"/>
      <c r="GY152" s="61"/>
      <c r="GZ152" s="61"/>
      <c r="HA152" s="61"/>
      <c r="HB152" s="61"/>
      <c r="HC152" s="61"/>
      <c r="HD152" s="61"/>
      <c r="HE152" s="61"/>
      <c r="HF152" s="61"/>
      <c r="HG152" s="61"/>
      <c r="HH152" s="61"/>
      <c r="HI152" s="61"/>
      <c r="HJ152" s="61"/>
      <c r="HK152" s="61"/>
      <c r="HL152" s="61"/>
      <c r="HM152" s="61"/>
      <c r="HN152" s="61"/>
      <c r="HO152" s="61"/>
      <c r="HP152" s="61"/>
      <c r="HQ152" s="61"/>
      <c r="HR152" s="61"/>
      <c r="HS152" s="61"/>
      <c r="HT152" s="61"/>
      <c r="HU152" s="61"/>
      <c r="HV152" s="61"/>
      <c r="HW152" s="61"/>
      <c r="HX152" s="61"/>
      <c r="HY152" s="61"/>
      <c r="HZ152" s="61"/>
      <c r="IA152" s="61"/>
      <c r="IB152" s="61"/>
      <c r="IC152" s="61"/>
      <c r="ID152" s="61"/>
      <c r="IE152" s="61"/>
      <c r="IF152" s="61"/>
      <c r="IG152" s="61"/>
      <c r="IH152" s="61"/>
      <c r="II152" s="61"/>
      <c r="IJ152" s="61"/>
      <c r="IK152" s="61"/>
      <c r="IL152" s="61"/>
      <c r="IM152" s="61"/>
      <c r="IN152" s="61"/>
      <c r="IO152" s="61"/>
      <c r="IP152" s="61"/>
      <c r="IQ152" s="61"/>
      <c r="IR152" s="61"/>
      <c r="IS152" s="61"/>
      <c r="IT152" s="61"/>
      <c r="IU152" s="61"/>
      <c r="IV152" s="61"/>
    </row>
    <row r="153" spans="1:256" hidden="1">
      <c r="A153" s="260"/>
      <c r="B153" s="251"/>
      <c r="C153" s="39" t="s">
        <v>31</v>
      </c>
      <c r="D153" s="81">
        <f t="shared" si="58"/>
        <v>0</v>
      </c>
      <c r="E153" s="82">
        <f t="shared" si="59"/>
        <v>0</v>
      </c>
      <c r="F153" s="82">
        <f t="shared" si="60"/>
        <v>0</v>
      </c>
      <c r="G153" s="82"/>
      <c r="H153" s="82"/>
      <c r="I153" s="82"/>
      <c r="J153" s="82"/>
      <c r="K153" s="82"/>
      <c r="L153" s="82"/>
      <c r="M153" s="82">
        <f t="shared" si="61"/>
        <v>0</v>
      </c>
      <c r="N153" s="82"/>
      <c r="O153" s="82"/>
      <c r="P153" s="82"/>
      <c r="Q153" s="59"/>
      <c r="R153" s="59"/>
      <c r="S153" s="60"/>
      <c r="T153" s="60"/>
      <c r="U153" s="60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  <c r="CD153" s="61"/>
      <c r="CE153" s="61"/>
      <c r="CF153" s="61"/>
      <c r="CG153" s="61"/>
      <c r="CH153" s="61"/>
      <c r="CI153" s="61"/>
      <c r="CJ153" s="61"/>
      <c r="CK153" s="61"/>
      <c r="CL153" s="61"/>
      <c r="CM153" s="61"/>
      <c r="CN153" s="61"/>
      <c r="CO153" s="61"/>
      <c r="CP153" s="61"/>
      <c r="CQ153" s="61"/>
      <c r="CR153" s="61"/>
      <c r="CS153" s="61"/>
      <c r="CT153" s="61"/>
      <c r="CU153" s="61"/>
      <c r="CV153" s="61"/>
      <c r="CW153" s="61"/>
      <c r="CX153" s="61"/>
      <c r="CY153" s="61"/>
      <c r="CZ153" s="61"/>
      <c r="DA153" s="61"/>
      <c r="DB153" s="61"/>
      <c r="DC153" s="61"/>
      <c r="DD153" s="61"/>
      <c r="DE153" s="61"/>
      <c r="DF153" s="61"/>
      <c r="DG153" s="61"/>
      <c r="DH153" s="61"/>
      <c r="DI153" s="61"/>
      <c r="DJ153" s="61"/>
      <c r="DK153" s="61"/>
      <c r="DL153" s="61"/>
      <c r="DM153" s="61"/>
      <c r="DN153" s="61"/>
      <c r="DO153" s="61"/>
      <c r="DP153" s="61"/>
      <c r="DQ153" s="61"/>
      <c r="DR153" s="61"/>
      <c r="DS153" s="61"/>
      <c r="DT153" s="61"/>
      <c r="DU153" s="61"/>
      <c r="DV153" s="61"/>
      <c r="DW153" s="61"/>
      <c r="DX153" s="61"/>
      <c r="DY153" s="61"/>
      <c r="DZ153" s="61"/>
      <c r="EA153" s="61"/>
      <c r="EB153" s="61"/>
      <c r="EC153" s="61"/>
      <c r="ED153" s="61"/>
      <c r="EE153" s="61"/>
      <c r="EF153" s="61"/>
      <c r="EG153" s="61"/>
      <c r="EH153" s="61"/>
      <c r="EI153" s="61"/>
      <c r="EJ153" s="61"/>
      <c r="EK153" s="61"/>
      <c r="EL153" s="61"/>
      <c r="EM153" s="61"/>
      <c r="EN153" s="61"/>
      <c r="EO153" s="61"/>
      <c r="EP153" s="61"/>
      <c r="EQ153" s="61"/>
      <c r="ER153" s="61"/>
      <c r="ES153" s="61"/>
      <c r="ET153" s="61"/>
      <c r="EU153" s="61"/>
      <c r="EV153" s="61"/>
      <c r="EW153" s="61"/>
      <c r="EX153" s="61"/>
      <c r="EY153" s="61"/>
      <c r="EZ153" s="61"/>
      <c r="FA153" s="61"/>
      <c r="FB153" s="61"/>
      <c r="FC153" s="61"/>
      <c r="FD153" s="61"/>
      <c r="FE153" s="61"/>
      <c r="FF153" s="61"/>
      <c r="FG153" s="61"/>
      <c r="FH153" s="61"/>
      <c r="FI153" s="61"/>
      <c r="FJ153" s="61"/>
      <c r="FK153" s="61"/>
      <c r="FL153" s="61"/>
      <c r="FM153" s="61"/>
      <c r="FN153" s="61"/>
      <c r="FO153" s="61"/>
      <c r="FP153" s="61"/>
      <c r="FQ153" s="61"/>
      <c r="FR153" s="61"/>
      <c r="FS153" s="61"/>
      <c r="FT153" s="61"/>
      <c r="FU153" s="61"/>
      <c r="FV153" s="61"/>
      <c r="FW153" s="61"/>
      <c r="FX153" s="61"/>
      <c r="FY153" s="61"/>
      <c r="FZ153" s="61"/>
      <c r="GA153" s="61"/>
      <c r="GB153" s="61"/>
      <c r="GC153" s="61"/>
      <c r="GD153" s="61"/>
      <c r="GE153" s="61"/>
      <c r="GF153" s="61"/>
      <c r="GG153" s="61"/>
      <c r="GH153" s="61"/>
      <c r="GI153" s="61"/>
      <c r="GJ153" s="61"/>
      <c r="GK153" s="61"/>
      <c r="GL153" s="61"/>
      <c r="GM153" s="61"/>
      <c r="GN153" s="61"/>
      <c r="GO153" s="61"/>
      <c r="GP153" s="61"/>
      <c r="GQ153" s="61"/>
      <c r="GR153" s="61"/>
      <c r="GS153" s="61"/>
      <c r="GT153" s="61"/>
      <c r="GU153" s="61"/>
      <c r="GV153" s="61"/>
      <c r="GW153" s="61"/>
      <c r="GX153" s="61"/>
      <c r="GY153" s="61"/>
      <c r="GZ153" s="61"/>
      <c r="HA153" s="61"/>
      <c r="HB153" s="61"/>
      <c r="HC153" s="61"/>
      <c r="HD153" s="61"/>
      <c r="HE153" s="61"/>
      <c r="HF153" s="61"/>
      <c r="HG153" s="61"/>
      <c r="HH153" s="61"/>
      <c r="HI153" s="61"/>
      <c r="HJ153" s="61"/>
      <c r="HK153" s="61"/>
      <c r="HL153" s="61"/>
      <c r="HM153" s="61"/>
      <c r="HN153" s="61"/>
      <c r="HO153" s="61"/>
      <c r="HP153" s="61"/>
      <c r="HQ153" s="61"/>
      <c r="HR153" s="61"/>
      <c r="HS153" s="61"/>
      <c r="HT153" s="61"/>
      <c r="HU153" s="61"/>
      <c r="HV153" s="61"/>
      <c r="HW153" s="61"/>
      <c r="HX153" s="61"/>
      <c r="HY153" s="61"/>
      <c r="HZ153" s="61"/>
      <c r="IA153" s="61"/>
      <c r="IB153" s="61"/>
      <c r="IC153" s="61"/>
      <c r="ID153" s="61"/>
      <c r="IE153" s="61"/>
      <c r="IF153" s="61"/>
      <c r="IG153" s="61"/>
      <c r="IH153" s="61"/>
      <c r="II153" s="61"/>
      <c r="IJ153" s="61"/>
      <c r="IK153" s="61"/>
      <c r="IL153" s="61"/>
      <c r="IM153" s="61"/>
      <c r="IN153" s="61"/>
      <c r="IO153" s="61"/>
      <c r="IP153" s="61"/>
      <c r="IQ153" s="61"/>
      <c r="IR153" s="61"/>
      <c r="IS153" s="61"/>
      <c r="IT153" s="61"/>
      <c r="IU153" s="61"/>
      <c r="IV153" s="61"/>
    </row>
    <row r="154" spans="1:256" hidden="1">
      <c r="A154" s="261"/>
      <c r="B154" s="252"/>
      <c r="C154" s="39" t="s">
        <v>32</v>
      </c>
      <c r="D154" s="81">
        <f>D152+D153</f>
        <v>34570410</v>
      </c>
      <c r="E154" s="82">
        <f t="shared" ref="E154:P154" si="65">E152+E153</f>
        <v>34545410</v>
      </c>
      <c r="F154" s="82">
        <f t="shared" si="65"/>
        <v>8975000</v>
      </c>
      <c r="G154" s="82">
        <f t="shared" si="65"/>
        <v>117000</v>
      </c>
      <c r="H154" s="82">
        <f t="shared" si="65"/>
        <v>8858000</v>
      </c>
      <c r="I154" s="82">
        <f t="shared" si="65"/>
        <v>0</v>
      </c>
      <c r="J154" s="82">
        <f t="shared" si="65"/>
        <v>0</v>
      </c>
      <c r="K154" s="82">
        <f t="shared" si="65"/>
        <v>25570410</v>
      </c>
      <c r="L154" s="82">
        <f t="shared" si="65"/>
        <v>0</v>
      </c>
      <c r="M154" s="82">
        <f t="shared" si="65"/>
        <v>25000</v>
      </c>
      <c r="N154" s="82">
        <f t="shared" si="65"/>
        <v>25000</v>
      </c>
      <c r="O154" s="82">
        <f t="shared" si="65"/>
        <v>0</v>
      </c>
      <c r="P154" s="82">
        <f t="shared" si="65"/>
        <v>0</v>
      </c>
      <c r="Q154" s="59"/>
      <c r="R154" s="59"/>
      <c r="S154" s="60"/>
      <c r="T154" s="60"/>
      <c r="U154" s="60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61"/>
      <c r="CQ154" s="61"/>
      <c r="CR154" s="61"/>
      <c r="CS154" s="61"/>
      <c r="CT154" s="61"/>
      <c r="CU154" s="61"/>
      <c r="CV154" s="61"/>
      <c r="CW154" s="61"/>
      <c r="CX154" s="61"/>
      <c r="CY154" s="61"/>
      <c r="CZ154" s="61"/>
      <c r="DA154" s="61"/>
      <c r="DB154" s="61"/>
      <c r="DC154" s="61"/>
      <c r="DD154" s="61"/>
      <c r="DE154" s="61"/>
      <c r="DF154" s="61"/>
      <c r="DG154" s="61"/>
      <c r="DH154" s="61"/>
      <c r="DI154" s="61"/>
      <c r="DJ154" s="61"/>
      <c r="DK154" s="61"/>
      <c r="DL154" s="61"/>
      <c r="DM154" s="61"/>
      <c r="DN154" s="61"/>
      <c r="DO154" s="61"/>
      <c r="DP154" s="61"/>
      <c r="DQ154" s="61"/>
      <c r="DR154" s="61"/>
      <c r="DS154" s="61"/>
      <c r="DT154" s="61"/>
      <c r="DU154" s="61"/>
      <c r="DV154" s="61"/>
      <c r="DW154" s="61"/>
      <c r="DX154" s="61"/>
      <c r="DY154" s="61"/>
      <c r="DZ154" s="61"/>
      <c r="EA154" s="61"/>
      <c r="EB154" s="61"/>
      <c r="EC154" s="61"/>
      <c r="ED154" s="61"/>
      <c r="EE154" s="61"/>
      <c r="EF154" s="61"/>
      <c r="EG154" s="61"/>
      <c r="EH154" s="61"/>
      <c r="EI154" s="61"/>
      <c r="EJ154" s="61"/>
      <c r="EK154" s="61"/>
      <c r="EL154" s="61"/>
      <c r="EM154" s="61"/>
      <c r="EN154" s="61"/>
      <c r="EO154" s="61"/>
      <c r="EP154" s="61"/>
      <c r="EQ154" s="61"/>
      <c r="ER154" s="61"/>
      <c r="ES154" s="61"/>
      <c r="ET154" s="61"/>
      <c r="EU154" s="61"/>
      <c r="EV154" s="61"/>
      <c r="EW154" s="61"/>
      <c r="EX154" s="61"/>
      <c r="EY154" s="61"/>
      <c r="EZ154" s="61"/>
      <c r="FA154" s="61"/>
      <c r="FB154" s="61"/>
      <c r="FC154" s="61"/>
      <c r="FD154" s="61"/>
      <c r="FE154" s="61"/>
      <c r="FF154" s="61"/>
      <c r="FG154" s="61"/>
      <c r="FH154" s="61"/>
      <c r="FI154" s="61"/>
      <c r="FJ154" s="61"/>
      <c r="FK154" s="61"/>
      <c r="FL154" s="61"/>
      <c r="FM154" s="61"/>
      <c r="FN154" s="61"/>
      <c r="FO154" s="61"/>
      <c r="FP154" s="61"/>
      <c r="FQ154" s="61"/>
      <c r="FR154" s="61"/>
      <c r="FS154" s="61"/>
      <c r="FT154" s="61"/>
      <c r="FU154" s="61"/>
      <c r="FV154" s="61"/>
      <c r="FW154" s="61"/>
      <c r="FX154" s="61"/>
      <c r="FY154" s="61"/>
      <c r="FZ154" s="61"/>
      <c r="GA154" s="61"/>
      <c r="GB154" s="61"/>
      <c r="GC154" s="61"/>
      <c r="GD154" s="61"/>
      <c r="GE154" s="61"/>
      <c r="GF154" s="61"/>
      <c r="GG154" s="61"/>
      <c r="GH154" s="61"/>
      <c r="GI154" s="61"/>
      <c r="GJ154" s="61"/>
      <c r="GK154" s="61"/>
      <c r="GL154" s="61"/>
      <c r="GM154" s="61"/>
      <c r="GN154" s="61"/>
      <c r="GO154" s="61"/>
      <c r="GP154" s="61"/>
      <c r="GQ154" s="61"/>
      <c r="GR154" s="61"/>
      <c r="GS154" s="61"/>
      <c r="GT154" s="61"/>
      <c r="GU154" s="61"/>
      <c r="GV154" s="61"/>
      <c r="GW154" s="61"/>
      <c r="GX154" s="61"/>
      <c r="GY154" s="61"/>
      <c r="GZ154" s="61"/>
      <c r="HA154" s="61"/>
      <c r="HB154" s="61"/>
      <c r="HC154" s="61"/>
      <c r="HD154" s="61"/>
      <c r="HE154" s="61"/>
      <c r="HF154" s="61"/>
      <c r="HG154" s="61"/>
      <c r="HH154" s="61"/>
      <c r="HI154" s="61"/>
      <c r="HJ154" s="61"/>
      <c r="HK154" s="61"/>
      <c r="HL154" s="61"/>
      <c r="HM154" s="61"/>
      <c r="HN154" s="61"/>
      <c r="HO154" s="61"/>
      <c r="HP154" s="61"/>
      <c r="HQ154" s="61"/>
      <c r="HR154" s="61"/>
      <c r="HS154" s="61"/>
      <c r="HT154" s="61"/>
      <c r="HU154" s="61"/>
      <c r="HV154" s="61"/>
      <c r="HW154" s="61"/>
      <c r="HX154" s="61"/>
      <c r="HY154" s="61"/>
      <c r="HZ154" s="61"/>
      <c r="IA154" s="61"/>
      <c r="IB154" s="61"/>
      <c r="IC154" s="61"/>
      <c r="ID154" s="61"/>
      <c r="IE154" s="61"/>
      <c r="IF154" s="61"/>
      <c r="IG154" s="61"/>
      <c r="IH154" s="61"/>
      <c r="II154" s="61"/>
      <c r="IJ154" s="61"/>
      <c r="IK154" s="61"/>
      <c r="IL154" s="61"/>
      <c r="IM154" s="61"/>
      <c r="IN154" s="61"/>
      <c r="IO154" s="61"/>
      <c r="IP154" s="61"/>
      <c r="IQ154" s="61"/>
      <c r="IR154" s="61"/>
      <c r="IS154" s="61"/>
      <c r="IT154" s="61"/>
      <c r="IU154" s="61"/>
      <c r="IV154" s="61"/>
    </row>
    <row r="155" spans="1:256" hidden="1">
      <c r="A155" s="259" t="s">
        <v>112</v>
      </c>
      <c r="B155" s="250" t="s">
        <v>113</v>
      </c>
      <c r="C155" s="39" t="s">
        <v>30</v>
      </c>
      <c r="D155" s="81">
        <f t="shared" si="58"/>
        <v>202000</v>
      </c>
      <c r="E155" s="82">
        <f t="shared" si="59"/>
        <v>202000</v>
      </c>
      <c r="F155" s="82">
        <f t="shared" si="60"/>
        <v>200000</v>
      </c>
      <c r="G155" s="82">
        <v>110600</v>
      </c>
      <c r="H155" s="82">
        <f>16500+8000+64000+500+400</f>
        <v>89400</v>
      </c>
      <c r="I155" s="82">
        <v>0</v>
      </c>
      <c r="J155" s="82">
        <v>2000</v>
      </c>
      <c r="K155" s="82">
        <v>0</v>
      </c>
      <c r="L155" s="82">
        <v>0</v>
      </c>
      <c r="M155" s="82">
        <f t="shared" si="61"/>
        <v>0</v>
      </c>
      <c r="N155" s="82">
        <v>0</v>
      </c>
      <c r="O155" s="82">
        <v>0</v>
      </c>
      <c r="P155" s="82">
        <v>0</v>
      </c>
      <c r="Q155" s="45"/>
      <c r="R155" s="45"/>
      <c r="S155" s="40"/>
      <c r="T155" s="40"/>
      <c r="U155" s="40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  <c r="IT155" s="33"/>
      <c r="IU155" s="33"/>
      <c r="IV155" s="33"/>
    </row>
    <row r="156" spans="1:256" hidden="1">
      <c r="A156" s="260"/>
      <c r="B156" s="251"/>
      <c r="C156" s="39" t="s">
        <v>31</v>
      </c>
      <c r="D156" s="81">
        <f t="shared" si="58"/>
        <v>0</v>
      </c>
      <c r="E156" s="82">
        <f t="shared" si="59"/>
        <v>0</v>
      </c>
      <c r="F156" s="82">
        <f t="shared" si="60"/>
        <v>0</v>
      </c>
      <c r="G156" s="82"/>
      <c r="H156" s="82"/>
      <c r="I156" s="82"/>
      <c r="J156" s="82"/>
      <c r="K156" s="82"/>
      <c r="L156" s="82"/>
      <c r="M156" s="82">
        <f t="shared" si="61"/>
        <v>0</v>
      </c>
      <c r="N156" s="82"/>
      <c r="O156" s="82"/>
      <c r="P156" s="82"/>
      <c r="Q156" s="45"/>
      <c r="R156" s="45"/>
      <c r="S156" s="40"/>
      <c r="T156" s="40"/>
      <c r="U156" s="40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  <c r="IT156" s="33"/>
      <c r="IU156" s="33"/>
      <c r="IV156" s="33"/>
    </row>
    <row r="157" spans="1:256" hidden="1">
      <c r="A157" s="261"/>
      <c r="B157" s="252"/>
      <c r="C157" s="39" t="s">
        <v>32</v>
      </c>
      <c r="D157" s="81">
        <f t="shared" ref="D157:O157" si="66">D155+D156</f>
        <v>202000</v>
      </c>
      <c r="E157" s="82">
        <f t="shared" si="66"/>
        <v>202000</v>
      </c>
      <c r="F157" s="82">
        <f t="shared" si="66"/>
        <v>200000</v>
      </c>
      <c r="G157" s="82">
        <f t="shared" si="66"/>
        <v>110600</v>
      </c>
      <c r="H157" s="82">
        <f t="shared" si="66"/>
        <v>89400</v>
      </c>
      <c r="I157" s="82">
        <f t="shared" si="66"/>
        <v>0</v>
      </c>
      <c r="J157" s="82">
        <f t="shared" si="66"/>
        <v>2000</v>
      </c>
      <c r="K157" s="82">
        <f t="shared" si="66"/>
        <v>0</v>
      </c>
      <c r="L157" s="82">
        <f t="shared" si="66"/>
        <v>0</v>
      </c>
      <c r="M157" s="82">
        <f t="shared" si="66"/>
        <v>0</v>
      </c>
      <c r="N157" s="82">
        <f t="shared" si="66"/>
        <v>0</v>
      </c>
      <c r="O157" s="82">
        <f t="shared" si="66"/>
        <v>0</v>
      </c>
      <c r="P157" s="82">
        <f>P155+P156</f>
        <v>0</v>
      </c>
      <c r="Q157" s="45"/>
      <c r="R157" s="45"/>
      <c r="S157" s="40"/>
      <c r="T157" s="40"/>
      <c r="U157" s="40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  <c r="IT157" s="33"/>
      <c r="IU157" s="33"/>
      <c r="IV157" s="33"/>
    </row>
    <row r="158" spans="1:256" hidden="1">
      <c r="A158" s="259" t="s">
        <v>114</v>
      </c>
      <c r="B158" s="250" t="s">
        <v>42</v>
      </c>
      <c r="C158" s="39" t="s">
        <v>30</v>
      </c>
      <c r="D158" s="81">
        <f t="shared" si="58"/>
        <v>4256978</v>
      </c>
      <c r="E158" s="82">
        <f t="shared" si="59"/>
        <v>4256978</v>
      </c>
      <c r="F158" s="82">
        <f t="shared" si="60"/>
        <v>1996784</v>
      </c>
      <c r="G158" s="82">
        <v>32300</v>
      </c>
      <c r="H158" s="82">
        <v>1964484</v>
      </c>
      <c r="I158" s="82">
        <v>135000</v>
      </c>
      <c r="J158" s="82">
        <v>207000</v>
      </c>
      <c r="K158" s="82">
        <v>1918194</v>
      </c>
      <c r="L158" s="82">
        <v>0</v>
      </c>
      <c r="M158" s="82">
        <f t="shared" si="61"/>
        <v>0</v>
      </c>
      <c r="N158" s="82">
        <v>0</v>
      </c>
      <c r="O158" s="82">
        <v>0</v>
      </c>
      <c r="P158" s="82">
        <v>0</v>
      </c>
      <c r="Q158" s="59"/>
      <c r="R158" s="59"/>
      <c r="S158" s="60"/>
      <c r="T158" s="60"/>
      <c r="U158" s="60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  <c r="CN158" s="61"/>
      <c r="CO158" s="61"/>
      <c r="CP158" s="61"/>
      <c r="CQ158" s="61"/>
      <c r="CR158" s="61"/>
      <c r="CS158" s="61"/>
      <c r="CT158" s="61"/>
      <c r="CU158" s="61"/>
      <c r="CV158" s="61"/>
      <c r="CW158" s="61"/>
      <c r="CX158" s="61"/>
      <c r="CY158" s="61"/>
      <c r="CZ158" s="61"/>
      <c r="DA158" s="61"/>
      <c r="DB158" s="61"/>
      <c r="DC158" s="61"/>
      <c r="DD158" s="61"/>
      <c r="DE158" s="61"/>
      <c r="DF158" s="61"/>
      <c r="DG158" s="61"/>
      <c r="DH158" s="61"/>
      <c r="DI158" s="61"/>
      <c r="DJ158" s="61"/>
      <c r="DK158" s="61"/>
      <c r="DL158" s="61"/>
      <c r="DM158" s="61"/>
      <c r="DN158" s="61"/>
      <c r="DO158" s="61"/>
      <c r="DP158" s="61"/>
      <c r="DQ158" s="61"/>
      <c r="DR158" s="61"/>
      <c r="DS158" s="61"/>
      <c r="DT158" s="61"/>
      <c r="DU158" s="61"/>
      <c r="DV158" s="61"/>
      <c r="DW158" s="61"/>
      <c r="DX158" s="61"/>
      <c r="DY158" s="61"/>
      <c r="DZ158" s="61"/>
      <c r="EA158" s="61"/>
      <c r="EB158" s="61"/>
      <c r="EC158" s="61"/>
      <c r="ED158" s="61"/>
      <c r="EE158" s="61"/>
      <c r="EF158" s="61"/>
      <c r="EG158" s="61"/>
      <c r="EH158" s="61"/>
      <c r="EI158" s="61"/>
      <c r="EJ158" s="61"/>
      <c r="EK158" s="61"/>
      <c r="EL158" s="61"/>
      <c r="EM158" s="61"/>
      <c r="EN158" s="61"/>
      <c r="EO158" s="61"/>
      <c r="EP158" s="61"/>
      <c r="EQ158" s="61"/>
      <c r="ER158" s="61"/>
      <c r="ES158" s="61"/>
      <c r="ET158" s="61"/>
      <c r="EU158" s="61"/>
      <c r="EV158" s="61"/>
      <c r="EW158" s="61"/>
      <c r="EX158" s="61"/>
      <c r="EY158" s="61"/>
      <c r="EZ158" s="61"/>
      <c r="FA158" s="61"/>
      <c r="FB158" s="61"/>
      <c r="FC158" s="61"/>
      <c r="FD158" s="61"/>
      <c r="FE158" s="61"/>
      <c r="FF158" s="61"/>
      <c r="FG158" s="61"/>
      <c r="FH158" s="61"/>
      <c r="FI158" s="61"/>
      <c r="FJ158" s="61"/>
      <c r="FK158" s="61"/>
      <c r="FL158" s="61"/>
      <c r="FM158" s="61"/>
      <c r="FN158" s="61"/>
      <c r="FO158" s="61"/>
      <c r="FP158" s="61"/>
      <c r="FQ158" s="61"/>
      <c r="FR158" s="61"/>
      <c r="FS158" s="61"/>
      <c r="FT158" s="61"/>
      <c r="FU158" s="61"/>
      <c r="FV158" s="61"/>
      <c r="FW158" s="61"/>
      <c r="FX158" s="61"/>
      <c r="FY158" s="61"/>
      <c r="FZ158" s="61"/>
      <c r="GA158" s="61"/>
      <c r="GB158" s="61"/>
      <c r="GC158" s="61"/>
      <c r="GD158" s="61"/>
      <c r="GE158" s="61"/>
      <c r="GF158" s="61"/>
      <c r="GG158" s="61"/>
      <c r="GH158" s="61"/>
      <c r="GI158" s="61"/>
      <c r="GJ158" s="61"/>
      <c r="GK158" s="61"/>
      <c r="GL158" s="61"/>
      <c r="GM158" s="61"/>
      <c r="GN158" s="61"/>
      <c r="GO158" s="61"/>
      <c r="GP158" s="61"/>
      <c r="GQ158" s="61"/>
      <c r="GR158" s="61"/>
      <c r="GS158" s="61"/>
      <c r="GT158" s="61"/>
      <c r="GU158" s="61"/>
      <c r="GV158" s="61"/>
      <c r="GW158" s="61"/>
      <c r="GX158" s="61"/>
      <c r="GY158" s="61"/>
      <c r="GZ158" s="61"/>
      <c r="HA158" s="61"/>
      <c r="HB158" s="61"/>
      <c r="HC158" s="61"/>
      <c r="HD158" s="61"/>
      <c r="HE158" s="61"/>
      <c r="HF158" s="61"/>
      <c r="HG158" s="61"/>
      <c r="HH158" s="61"/>
      <c r="HI158" s="61"/>
      <c r="HJ158" s="61"/>
      <c r="HK158" s="61"/>
      <c r="HL158" s="61"/>
      <c r="HM158" s="61"/>
      <c r="HN158" s="61"/>
      <c r="HO158" s="61"/>
      <c r="HP158" s="61"/>
      <c r="HQ158" s="61"/>
      <c r="HR158" s="61"/>
      <c r="HS158" s="61"/>
      <c r="HT158" s="61"/>
      <c r="HU158" s="61"/>
      <c r="HV158" s="61"/>
      <c r="HW158" s="61"/>
      <c r="HX158" s="61"/>
      <c r="HY158" s="61"/>
      <c r="HZ158" s="61"/>
      <c r="IA158" s="61"/>
      <c r="IB158" s="61"/>
      <c r="IC158" s="61"/>
      <c r="ID158" s="61"/>
      <c r="IE158" s="61"/>
      <c r="IF158" s="61"/>
      <c r="IG158" s="61"/>
      <c r="IH158" s="61"/>
      <c r="II158" s="61"/>
      <c r="IJ158" s="61"/>
      <c r="IK158" s="61"/>
      <c r="IL158" s="61"/>
      <c r="IM158" s="61"/>
      <c r="IN158" s="61"/>
      <c r="IO158" s="61"/>
      <c r="IP158" s="61"/>
      <c r="IQ158" s="61"/>
      <c r="IR158" s="61"/>
      <c r="IS158" s="61"/>
      <c r="IT158" s="61"/>
      <c r="IU158" s="61"/>
      <c r="IV158" s="61"/>
    </row>
    <row r="159" spans="1:256" hidden="1">
      <c r="A159" s="260"/>
      <c r="B159" s="251"/>
      <c r="C159" s="39" t="s">
        <v>31</v>
      </c>
      <c r="D159" s="81">
        <f t="shared" si="58"/>
        <v>0</v>
      </c>
      <c r="E159" s="82">
        <f t="shared" si="59"/>
        <v>0</v>
      </c>
      <c r="F159" s="82">
        <f t="shared" si="60"/>
        <v>0</v>
      </c>
      <c r="G159" s="82"/>
      <c r="H159" s="82"/>
      <c r="I159" s="82"/>
      <c r="J159" s="82"/>
      <c r="K159" s="82"/>
      <c r="L159" s="82"/>
      <c r="M159" s="82">
        <f t="shared" si="61"/>
        <v>0</v>
      </c>
      <c r="N159" s="82"/>
      <c r="O159" s="82"/>
      <c r="P159" s="82"/>
      <c r="Q159" s="59"/>
      <c r="R159" s="59"/>
      <c r="S159" s="60"/>
      <c r="T159" s="60"/>
      <c r="U159" s="60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  <c r="DB159" s="61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1"/>
      <c r="DZ159" s="61"/>
      <c r="EA159" s="61"/>
      <c r="EB159" s="61"/>
      <c r="EC159" s="61"/>
      <c r="ED159" s="61"/>
      <c r="EE159" s="61"/>
      <c r="EF159" s="61"/>
      <c r="EG159" s="61"/>
      <c r="EH159" s="61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61"/>
      <c r="FG159" s="61"/>
      <c r="FH159" s="61"/>
      <c r="FI159" s="61"/>
      <c r="FJ159" s="61"/>
      <c r="FK159" s="61"/>
      <c r="FL159" s="61"/>
      <c r="FM159" s="61"/>
      <c r="FN159" s="61"/>
      <c r="FO159" s="61"/>
      <c r="FP159" s="61"/>
      <c r="FQ159" s="61"/>
      <c r="FR159" s="61"/>
      <c r="FS159" s="61"/>
      <c r="FT159" s="61"/>
      <c r="FU159" s="61"/>
      <c r="FV159" s="61"/>
      <c r="FW159" s="61"/>
      <c r="FX159" s="61"/>
      <c r="FY159" s="61"/>
      <c r="FZ159" s="61"/>
      <c r="GA159" s="61"/>
      <c r="GB159" s="61"/>
      <c r="GC159" s="61"/>
      <c r="GD159" s="61"/>
      <c r="GE159" s="61"/>
      <c r="GF159" s="61"/>
      <c r="GG159" s="61"/>
      <c r="GH159" s="61"/>
      <c r="GI159" s="61"/>
      <c r="GJ159" s="61"/>
      <c r="GK159" s="61"/>
      <c r="GL159" s="61"/>
      <c r="GM159" s="61"/>
      <c r="GN159" s="61"/>
      <c r="GO159" s="61"/>
      <c r="GP159" s="61"/>
      <c r="GQ159" s="61"/>
      <c r="GR159" s="61"/>
      <c r="GS159" s="61"/>
      <c r="GT159" s="61"/>
      <c r="GU159" s="61"/>
      <c r="GV159" s="61"/>
      <c r="GW159" s="61"/>
      <c r="GX159" s="61"/>
      <c r="GY159" s="61"/>
      <c r="GZ159" s="61"/>
      <c r="HA159" s="61"/>
      <c r="HB159" s="61"/>
      <c r="HC159" s="61"/>
      <c r="HD159" s="61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  <c r="HS159" s="61"/>
      <c r="HT159" s="61"/>
      <c r="HU159" s="61"/>
      <c r="HV159" s="61"/>
      <c r="HW159" s="61"/>
      <c r="HX159" s="61"/>
      <c r="HY159" s="61"/>
      <c r="HZ159" s="61"/>
      <c r="IA159" s="61"/>
      <c r="IB159" s="61"/>
      <c r="IC159" s="61"/>
      <c r="ID159" s="61"/>
      <c r="IE159" s="61"/>
      <c r="IF159" s="61"/>
      <c r="IG159" s="61"/>
      <c r="IH159" s="61"/>
      <c r="II159" s="61"/>
      <c r="IJ159" s="61"/>
      <c r="IK159" s="61"/>
      <c r="IL159" s="61"/>
      <c r="IM159" s="61"/>
      <c r="IN159" s="61"/>
      <c r="IO159" s="61"/>
      <c r="IP159" s="61"/>
      <c r="IQ159" s="61"/>
      <c r="IR159" s="61"/>
      <c r="IS159" s="61"/>
      <c r="IT159" s="61"/>
      <c r="IU159" s="61"/>
      <c r="IV159" s="61"/>
    </row>
    <row r="160" spans="1:256" hidden="1">
      <c r="A160" s="261"/>
      <c r="B160" s="252"/>
      <c r="C160" s="39" t="s">
        <v>32</v>
      </c>
      <c r="D160" s="81">
        <f>D158+D159</f>
        <v>4256978</v>
      </c>
      <c r="E160" s="82">
        <f t="shared" ref="E160:P160" si="67">E158+E159</f>
        <v>4256978</v>
      </c>
      <c r="F160" s="82">
        <f t="shared" si="67"/>
        <v>1996784</v>
      </c>
      <c r="G160" s="82">
        <f t="shared" si="67"/>
        <v>32300</v>
      </c>
      <c r="H160" s="82">
        <f t="shared" si="67"/>
        <v>1964484</v>
      </c>
      <c r="I160" s="82">
        <f t="shared" si="67"/>
        <v>135000</v>
      </c>
      <c r="J160" s="82">
        <f t="shared" si="67"/>
        <v>207000</v>
      </c>
      <c r="K160" s="82">
        <f t="shared" si="67"/>
        <v>1918194</v>
      </c>
      <c r="L160" s="82">
        <f t="shared" si="67"/>
        <v>0</v>
      </c>
      <c r="M160" s="82">
        <f t="shared" si="67"/>
        <v>0</v>
      </c>
      <c r="N160" s="82">
        <f t="shared" si="67"/>
        <v>0</v>
      </c>
      <c r="O160" s="82">
        <f t="shared" si="67"/>
        <v>0</v>
      </c>
      <c r="P160" s="82">
        <f t="shared" si="67"/>
        <v>0</v>
      </c>
      <c r="Q160" s="59"/>
      <c r="R160" s="59"/>
      <c r="S160" s="60"/>
      <c r="T160" s="60"/>
      <c r="U160" s="60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  <c r="CO160" s="61"/>
      <c r="CP160" s="61"/>
      <c r="CQ160" s="61"/>
      <c r="CR160" s="61"/>
      <c r="CS160" s="61"/>
      <c r="CT160" s="61"/>
      <c r="CU160" s="61"/>
      <c r="CV160" s="61"/>
      <c r="CW160" s="61"/>
      <c r="CX160" s="61"/>
      <c r="CY160" s="61"/>
      <c r="CZ160" s="61"/>
      <c r="DA160" s="61"/>
      <c r="DB160" s="61"/>
      <c r="DC160" s="61"/>
      <c r="DD160" s="61"/>
      <c r="DE160" s="61"/>
      <c r="DF160" s="61"/>
      <c r="DG160" s="61"/>
      <c r="DH160" s="61"/>
      <c r="DI160" s="61"/>
      <c r="DJ160" s="61"/>
      <c r="DK160" s="61"/>
      <c r="DL160" s="61"/>
      <c r="DM160" s="61"/>
      <c r="DN160" s="61"/>
      <c r="DO160" s="61"/>
      <c r="DP160" s="61"/>
      <c r="DQ160" s="61"/>
      <c r="DR160" s="61"/>
      <c r="DS160" s="61"/>
      <c r="DT160" s="61"/>
      <c r="DU160" s="61"/>
      <c r="DV160" s="61"/>
      <c r="DW160" s="61"/>
      <c r="DX160" s="61"/>
      <c r="DY160" s="61"/>
      <c r="DZ160" s="61"/>
      <c r="EA160" s="61"/>
      <c r="EB160" s="61"/>
      <c r="EC160" s="61"/>
      <c r="ED160" s="61"/>
      <c r="EE160" s="61"/>
      <c r="EF160" s="61"/>
      <c r="EG160" s="61"/>
      <c r="EH160" s="61"/>
      <c r="EI160" s="61"/>
      <c r="EJ160" s="61"/>
      <c r="EK160" s="61"/>
      <c r="EL160" s="61"/>
      <c r="EM160" s="61"/>
      <c r="EN160" s="61"/>
      <c r="EO160" s="61"/>
      <c r="EP160" s="61"/>
      <c r="EQ160" s="61"/>
      <c r="ER160" s="61"/>
      <c r="ES160" s="61"/>
      <c r="ET160" s="61"/>
      <c r="EU160" s="61"/>
      <c r="EV160" s="61"/>
      <c r="EW160" s="61"/>
      <c r="EX160" s="61"/>
      <c r="EY160" s="61"/>
      <c r="EZ160" s="61"/>
      <c r="FA160" s="61"/>
      <c r="FB160" s="61"/>
      <c r="FC160" s="61"/>
      <c r="FD160" s="61"/>
      <c r="FE160" s="61"/>
      <c r="FF160" s="61"/>
      <c r="FG160" s="61"/>
      <c r="FH160" s="61"/>
      <c r="FI160" s="61"/>
      <c r="FJ160" s="61"/>
      <c r="FK160" s="61"/>
      <c r="FL160" s="61"/>
      <c r="FM160" s="61"/>
      <c r="FN160" s="61"/>
      <c r="FO160" s="61"/>
      <c r="FP160" s="61"/>
      <c r="FQ160" s="61"/>
      <c r="FR160" s="61"/>
      <c r="FS160" s="61"/>
      <c r="FT160" s="61"/>
      <c r="FU160" s="61"/>
      <c r="FV160" s="61"/>
      <c r="FW160" s="61"/>
      <c r="FX160" s="61"/>
      <c r="FY160" s="61"/>
      <c r="FZ160" s="61"/>
      <c r="GA160" s="61"/>
      <c r="GB160" s="61"/>
      <c r="GC160" s="61"/>
      <c r="GD160" s="61"/>
      <c r="GE160" s="61"/>
      <c r="GF160" s="61"/>
      <c r="GG160" s="61"/>
      <c r="GH160" s="61"/>
      <c r="GI160" s="61"/>
      <c r="GJ160" s="61"/>
      <c r="GK160" s="61"/>
      <c r="GL160" s="61"/>
      <c r="GM160" s="61"/>
      <c r="GN160" s="61"/>
      <c r="GO160" s="61"/>
      <c r="GP160" s="61"/>
      <c r="GQ160" s="61"/>
      <c r="GR160" s="61"/>
      <c r="GS160" s="61"/>
      <c r="GT160" s="61"/>
      <c r="GU160" s="61"/>
      <c r="GV160" s="61"/>
      <c r="GW160" s="61"/>
      <c r="GX160" s="61"/>
      <c r="GY160" s="61"/>
      <c r="GZ160" s="61"/>
      <c r="HA160" s="61"/>
      <c r="HB160" s="61"/>
      <c r="HC160" s="61"/>
      <c r="HD160" s="61"/>
      <c r="HE160" s="61"/>
      <c r="HF160" s="61"/>
      <c r="HG160" s="61"/>
      <c r="HH160" s="61"/>
      <c r="HI160" s="61"/>
      <c r="HJ160" s="61"/>
      <c r="HK160" s="61"/>
      <c r="HL160" s="61"/>
      <c r="HM160" s="61"/>
      <c r="HN160" s="61"/>
      <c r="HO160" s="61"/>
      <c r="HP160" s="61"/>
      <c r="HQ160" s="61"/>
      <c r="HR160" s="61"/>
      <c r="HS160" s="61"/>
      <c r="HT160" s="61"/>
      <c r="HU160" s="61"/>
      <c r="HV160" s="61"/>
      <c r="HW160" s="61"/>
      <c r="HX160" s="61"/>
      <c r="HY160" s="61"/>
      <c r="HZ160" s="61"/>
      <c r="IA160" s="61"/>
      <c r="IB160" s="61"/>
      <c r="IC160" s="61"/>
      <c r="ID160" s="61"/>
      <c r="IE160" s="61"/>
      <c r="IF160" s="61"/>
      <c r="IG160" s="61"/>
      <c r="IH160" s="61"/>
      <c r="II160" s="61"/>
      <c r="IJ160" s="61"/>
      <c r="IK160" s="61"/>
      <c r="IL160" s="61"/>
      <c r="IM160" s="61"/>
      <c r="IN160" s="61"/>
      <c r="IO160" s="61"/>
      <c r="IP160" s="61"/>
      <c r="IQ160" s="61"/>
      <c r="IR160" s="61"/>
      <c r="IS160" s="61"/>
      <c r="IT160" s="61"/>
      <c r="IU160" s="61"/>
      <c r="IV160" s="61"/>
    </row>
    <row r="161" spans="1:256" ht="15" hidden="1">
      <c r="A161" s="268" t="s">
        <v>115</v>
      </c>
      <c r="B161" s="256" t="s">
        <v>116</v>
      </c>
      <c r="C161" s="41" t="s">
        <v>30</v>
      </c>
      <c r="D161" s="83">
        <f t="shared" ref="D161:P162" si="68">D164</f>
        <v>5000</v>
      </c>
      <c r="E161" s="84">
        <f t="shared" si="68"/>
        <v>5000</v>
      </c>
      <c r="F161" s="84">
        <f t="shared" si="68"/>
        <v>5000</v>
      </c>
      <c r="G161" s="84">
        <f t="shared" si="68"/>
        <v>0</v>
      </c>
      <c r="H161" s="84">
        <f t="shared" si="68"/>
        <v>5000</v>
      </c>
      <c r="I161" s="84">
        <f t="shared" si="68"/>
        <v>0</v>
      </c>
      <c r="J161" s="84">
        <f t="shared" si="68"/>
        <v>0</v>
      </c>
      <c r="K161" s="84">
        <f t="shared" si="68"/>
        <v>0</v>
      </c>
      <c r="L161" s="84">
        <f t="shared" si="68"/>
        <v>0</v>
      </c>
      <c r="M161" s="84">
        <f t="shared" si="68"/>
        <v>0</v>
      </c>
      <c r="N161" s="84">
        <f t="shared" si="68"/>
        <v>0</v>
      </c>
      <c r="O161" s="84">
        <f>O164</f>
        <v>0</v>
      </c>
      <c r="P161" s="84">
        <f t="shared" si="68"/>
        <v>0</v>
      </c>
      <c r="Q161" s="50"/>
      <c r="R161" s="50"/>
      <c r="S161" s="51"/>
      <c r="T161" s="51"/>
      <c r="U161" s="51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  <c r="FR161" s="52"/>
      <c r="FS161" s="52"/>
      <c r="FT161" s="52"/>
      <c r="FU161" s="52"/>
      <c r="FV161" s="52"/>
      <c r="FW161" s="52"/>
      <c r="FX161" s="52"/>
      <c r="FY161" s="52"/>
      <c r="FZ161" s="52"/>
      <c r="GA161" s="52"/>
      <c r="GB161" s="52"/>
      <c r="GC161" s="52"/>
      <c r="GD161" s="52"/>
      <c r="GE161" s="52"/>
      <c r="GF161" s="52"/>
      <c r="GG161" s="52"/>
      <c r="GH161" s="52"/>
      <c r="GI161" s="52"/>
      <c r="GJ161" s="52"/>
      <c r="GK161" s="52"/>
      <c r="GL161" s="52"/>
      <c r="GM161" s="52"/>
      <c r="GN161" s="52"/>
      <c r="GO161" s="52"/>
      <c r="GP161" s="52"/>
      <c r="GQ161" s="52"/>
      <c r="GR161" s="52"/>
      <c r="GS161" s="52"/>
      <c r="GT161" s="52"/>
      <c r="GU161" s="52"/>
      <c r="GV161" s="52"/>
      <c r="GW161" s="52"/>
      <c r="GX161" s="52"/>
      <c r="GY161" s="52"/>
      <c r="GZ161" s="52"/>
      <c r="HA161" s="52"/>
      <c r="HB161" s="52"/>
      <c r="HC161" s="52"/>
      <c r="HD161" s="52"/>
      <c r="HE161" s="52"/>
      <c r="HF161" s="52"/>
      <c r="HG161" s="52"/>
      <c r="HH161" s="52"/>
      <c r="HI161" s="52"/>
      <c r="HJ161" s="52"/>
      <c r="HK161" s="52"/>
      <c r="HL161" s="52"/>
      <c r="HM161" s="52"/>
      <c r="HN161" s="52"/>
      <c r="HO161" s="52"/>
      <c r="HP161" s="52"/>
      <c r="HQ161" s="52"/>
      <c r="HR161" s="52"/>
      <c r="HS161" s="52"/>
      <c r="HT161" s="52"/>
      <c r="HU161" s="52"/>
      <c r="HV161" s="52"/>
      <c r="HW161" s="52"/>
      <c r="HX161" s="52"/>
      <c r="HY161" s="52"/>
      <c r="HZ161" s="52"/>
      <c r="IA161" s="52"/>
      <c r="IB161" s="52"/>
      <c r="IC161" s="52"/>
      <c r="ID161" s="52"/>
      <c r="IE161" s="52"/>
      <c r="IF161" s="52"/>
      <c r="IG161" s="52"/>
      <c r="IH161" s="52"/>
      <c r="II161" s="52"/>
      <c r="IJ161" s="52"/>
      <c r="IK161" s="52"/>
      <c r="IL161" s="52"/>
      <c r="IM161" s="52"/>
      <c r="IN161" s="52"/>
      <c r="IO161" s="52"/>
      <c r="IP161" s="52"/>
      <c r="IQ161" s="52"/>
      <c r="IR161" s="52"/>
      <c r="IS161" s="52"/>
      <c r="IT161" s="52"/>
      <c r="IU161" s="52"/>
      <c r="IV161" s="52"/>
    </row>
    <row r="162" spans="1:256" ht="15" hidden="1">
      <c r="A162" s="269"/>
      <c r="B162" s="257"/>
      <c r="C162" s="41" t="s">
        <v>31</v>
      </c>
      <c r="D162" s="83">
        <f t="shared" si="68"/>
        <v>0</v>
      </c>
      <c r="E162" s="84">
        <f t="shared" si="68"/>
        <v>0</v>
      </c>
      <c r="F162" s="84">
        <f t="shared" si="68"/>
        <v>0</v>
      </c>
      <c r="G162" s="84">
        <f t="shared" si="68"/>
        <v>0</v>
      </c>
      <c r="H162" s="84">
        <f t="shared" si="68"/>
        <v>0</v>
      </c>
      <c r="I162" s="84">
        <f t="shared" si="68"/>
        <v>0</v>
      </c>
      <c r="J162" s="84">
        <f t="shared" si="68"/>
        <v>0</v>
      </c>
      <c r="K162" s="84">
        <f t="shared" si="68"/>
        <v>0</v>
      </c>
      <c r="L162" s="84">
        <f t="shared" si="68"/>
        <v>0</v>
      </c>
      <c r="M162" s="84">
        <f t="shared" si="68"/>
        <v>0</v>
      </c>
      <c r="N162" s="84">
        <f t="shared" si="68"/>
        <v>0</v>
      </c>
      <c r="O162" s="84">
        <f>O165</f>
        <v>0</v>
      </c>
      <c r="P162" s="84">
        <f t="shared" si="68"/>
        <v>0</v>
      </c>
      <c r="Q162" s="50"/>
      <c r="R162" s="50"/>
      <c r="S162" s="51"/>
      <c r="T162" s="51"/>
      <c r="U162" s="51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  <c r="FR162" s="52"/>
      <c r="FS162" s="52"/>
      <c r="FT162" s="52"/>
      <c r="FU162" s="52"/>
      <c r="FV162" s="52"/>
      <c r="FW162" s="52"/>
      <c r="FX162" s="52"/>
      <c r="FY162" s="52"/>
      <c r="FZ162" s="52"/>
      <c r="GA162" s="52"/>
      <c r="GB162" s="52"/>
      <c r="GC162" s="52"/>
      <c r="GD162" s="52"/>
      <c r="GE162" s="52"/>
      <c r="GF162" s="52"/>
      <c r="GG162" s="52"/>
      <c r="GH162" s="52"/>
      <c r="GI162" s="52"/>
      <c r="GJ162" s="52"/>
      <c r="GK162" s="52"/>
      <c r="GL162" s="52"/>
      <c r="GM162" s="52"/>
      <c r="GN162" s="52"/>
      <c r="GO162" s="52"/>
      <c r="GP162" s="52"/>
      <c r="GQ162" s="52"/>
      <c r="GR162" s="52"/>
      <c r="GS162" s="52"/>
      <c r="GT162" s="52"/>
      <c r="GU162" s="52"/>
      <c r="GV162" s="52"/>
      <c r="GW162" s="52"/>
      <c r="GX162" s="52"/>
      <c r="GY162" s="52"/>
      <c r="GZ162" s="52"/>
      <c r="HA162" s="52"/>
      <c r="HB162" s="52"/>
      <c r="HC162" s="52"/>
      <c r="HD162" s="52"/>
      <c r="HE162" s="52"/>
      <c r="HF162" s="52"/>
      <c r="HG162" s="52"/>
      <c r="HH162" s="52"/>
      <c r="HI162" s="52"/>
      <c r="HJ162" s="52"/>
      <c r="HK162" s="52"/>
      <c r="HL162" s="52"/>
      <c r="HM162" s="52"/>
      <c r="HN162" s="52"/>
      <c r="HO162" s="52"/>
      <c r="HP162" s="52"/>
      <c r="HQ162" s="52"/>
      <c r="HR162" s="52"/>
      <c r="HS162" s="52"/>
      <c r="HT162" s="52"/>
      <c r="HU162" s="52"/>
      <c r="HV162" s="52"/>
      <c r="HW162" s="52"/>
      <c r="HX162" s="52"/>
      <c r="HY162" s="52"/>
      <c r="HZ162" s="52"/>
      <c r="IA162" s="52"/>
      <c r="IB162" s="52"/>
      <c r="IC162" s="52"/>
      <c r="ID162" s="52"/>
      <c r="IE162" s="52"/>
      <c r="IF162" s="52"/>
      <c r="IG162" s="52"/>
      <c r="IH162" s="52"/>
      <c r="II162" s="52"/>
      <c r="IJ162" s="52"/>
      <c r="IK162" s="52"/>
      <c r="IL162" s="52"/>
      <c r="IM162" s="52"/>
      <c r="IN162" s="52"/>
      <c r="IO162" s="52"/>
      <c r="IP162" s="52"/>
      <c r="IQ162" s="52"/>
      <c r="IR162" s="52"/>
      <c r="IS162" s="52"/>
      <c r="IT162" s="52"/>
      <c r="IU162" s="52"/>
      <c r="IV162" s="52"/>
    </row>
    <row r="163" spans="1:256" ht="15" hidden="1">
      <c r="A163" s="270"/>
      <c r="B163" s="258"/>
      <c r="C163" s="41" t="s">
        <v>32</v>
      </c>
      <c r="D163" s="83">
        <f t="shared" ref="D163:O163" si="69">D161+D162</f>
        <v>5000</v>
      </c>
      <c r="E163" s="84">
        <f t="shared" si="69"/>
        <v>5000</v>
      </c>
      <c r="F163" s="84">
        <f t="shared" si="69"/>
        <v>5000</v>
      </c>
      <c r="G163" s="84">
        <f t="shared" si="69"/>
        <v>0</v>
      </c>
      <c r="H163" s="84">
        <f t="shared" si="69"/>
        <v>5000</v>
      </c>
      <c r="I163" s="84">
        <f t="shared" si="69"/>
        <v>0</v>
      </c>
      <c r="J163" s="84">
        <f t="shared" si="69"/>
        <v>0</v>
      </c>
      <c r="K163" s="84">
        <f t="shared" si="69"/>
        <v>0</v>
      </c>
      <c r="L163" s="84">
        <f t="shared" si="69"/>
        <v>0</v>
      </c>
      <c r="M163" s="84">
        <f t="shared" si="69"/>
        <v>0</v>
      </c>
      <c r="N163" s="84">
        <f t="shared" si="69"/>
        <v>0</v>
      </c>
      <c r="O163" s="84">
        <f t="shared" si="69"/>
        <v>0</v>
      </c>
      <c r="P163" s="84">
        <f>P161+P162</f>
        <v>0</v>
      </c>
      <c r="Q163" s="50"/>
      <c r="R163" s="50"/>
      <c r="S163" s="51"/>
      <c r="T163" s="51"/>
      <c r="U163" s="51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  <c r="FR163" s="52"/>
      <c r="FS163" s="52"/>
      <c r="FT163" s="52"/>
      <c r="FU163" s="52"/>
      <c r="FV163" s="52"/>
      <c r="FW163" s="52"/>
      <c r="FX163" s="52"/>
      <c r="FY163" s="52"/>
      <c r="FZ163" s="52"/>
      <c r="GA163" s="52"/>
      <c r="GB163" s="52"/>
      <c r="GC163" s="52"/>
      <c r="GD163" s="52"/>
      <c r="GE163" s="52"/>
      <c r="GF163" s="52"/>
      <c r="GG163" s="52"/>
      <c r="GH163" s="52"/>
      <c r="GI163" s="52"/>
      <c r="GJ163" s="52"/>
      <c r="GK163" s="52"/>
      <c r="GL163" s="52"/>
      <c r="GM163" s="52"/>
      <c r="GN163" s="52"/>
      <c r="GO163" s="52"/>
      <c r="GP163" s="52"/>
      <c r="GQ163" s="52"/>
      <c r="GR163" s="52"/>
      <c r="GS163" s="52"/>
      <c r="GT163" s="52"/>
      <c r="GU163" s="52"/>
      <c r="GV163" s="52"/>
      <c r="GW163" s="52"/>
      <c r="GX163" s="52"/>
      <c r="GY163" s="52"/>
      <c r="GZ163" s="52"/>
      <c r="HA163" s="52"/>
      <c r="HB163" s="52"/>
      <c r="HC163" s="52"/>
      <c r="HD163" s="52"/>
      <c r="HE163" s="52"/>
      <c r="HF163" s="52"/>
      <c r="HG163" s="52"/>
      <c r="HH163" s="52"/>
      <c r="HI163" s="52"/>
      <c r="HJ163" s="52"/>
      <c r="HK163" s="52"/>
      <c r="HL163" s="52"/>
      <c r="HM163" s="52"/>
      <c r="HN163" s="52"/>
      <c r="HO163" s="52"/>
      <c r="HP163" s="52"/>
      <c r="HQ163" s="52"/>
      <c r="HR163" s="52"/>
      <c r="HS163" s="52"/>
      <c r="HT163" s="52"/>
      <c r="HU163" s="52"/>
      <c r="HV163" s="52"/>
      <c r="HW163" s="52"/>
      <c r="HX163" s="52"/>
      <c r="HY163" s="52"/>
      <c r="HZ163" s="52"/>
      <c r="IA163" s="52"/>
      <c r="IB163" s="52"/>
      <c r="IC163" s="52"/>
      <c r="ID163" s="52"/>
      <c r="IE163" s="52"/>
      <c r="IF163" s="52"/>
      <c r="IG163" s="52"/>
      <c r="IH163" s="52"/>
      <c r="II163" s="52"/>
      <c r="IJ163" s="52"/>
      <c r="IK163" s="52"/>
      <c r="IL163" s="52"/>
      <c r="IM163" s="52"/>
      <c r="IN163" s="52"/>
      <c r="IO163" s="52"/>
      <c r="IP163" s="52"/>
      <c r="IQ163" s="52"/>
      <c r="IR163" s="52"/>
      <c r="IS163" s="52"/>
      <c r="IT163" s="52"/>
      <c r="IU163" s="52"/>
      <c r="IV163" s="52"/>
    </row>
    <row r="164" spans="1:256" hidden="1">
      <c r="A164" s="259" t="s">
        <v>117</v>
      </c>
      <c r="B164" s="250" t="s">
        <v>118</v>
      </c>
      <c r="C164" s="39" t="s">
        <v>30</v>
      </c>
      <c r="D164" s="81">
        <f>E164+M164</f>
        <v>5000</v>
      </c>
      <c r="E164" s="82">
        <f>F164+I164+J164+K164+L164</f>
        <v>5000</v>
      </c>
      <c r="F164" s="82">
        <f>G164+H164</f>
        <v>5000</v>
      </c>
      <c r="G164" s="82">
        <v>0</v>
      </c>
      <c r="H164" s="82">
        <v>5000</v>
      </c>
      <c r="I164" s="82">
        <v>0</v>
      </c>
      <c r="J164" s="82">
        <v>0</v>
      </c>
      <c r="K164" s="82">
        <v>0</v>
      </c>
      <c r="L164" s="82">
        <v>0</v>
      </c>
      <c r="M164" s="82">
        <f>N164+P164</f>
        <v>0</v>
      </c>
      <c r="N164" s="82">
        <v>0</v>
      </c>
      <c r="O164" s="82">
        <v>0</v>
      </c>
      <c r="P164" s="82">
        <v>0</v>
      </c>
      <c r="Q164" s="59"/>
      <c r="R164" s="59"/>
      <c r="S164" s="60"/>
      <c r="T164" s="60"/>
      <c r="U164" s="60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1"/>
      <c r="CK164" s="61"/>
      <c r="CL164" s="61"/>
      <c r="CM164" s="61"/>
      <c r="CN164" s="61"/>
      <c r="CO164" s="61"/>
      <c r="CP164" s="61"/>
      <c r="CQ164" s="61"/>
      <c r="CR164" s="61"/>
      <c r="CS164" s="61"/>
      <c r="CT164" s="61"/>
      <c r="CU164" s="61"/>
      <c r="CV164" s="61"/>
      <c r="CW164" s="61"/>
      <c r="CX164" s="61"/>
      <c r="CY164" s="61"/>
      <c r="CZ164" s="61"/>
      <c r="DA164" s="61"/>
      <c r="DB164" s="61"/>
      <c r="DC164" s="61"/>
      <c r="DD164" s="61"/>
      <c r="DE164" s="61"/>
      <c r="DF164" s="61"/>
      <c r="DG164" s="61"/>
      <c r="DH164" s="61"/>
      <c r="DI164" s="61"/>
      <c r="DJ164" s="61"/>
      <c r="DK164" s="61"/>
      <c r="DL164" s="61"/>
      <c r="DM164" s="61"/>
      <c r="DN164" s="61"/>
      <c r="DO164" s="61"/>
      <c r="DP164" s="61"/>
      <c r="DQ164" s="61"/>
      <c r="DR164" s="61"/>
      <c r="DS164" s="61"/>
      <c r="DT164" s="61"/>
      <c r="DU164" s="61"/>
      <c r="DV164" s="61"/>
      <c r="DW164" s="61"/>
      <c r="DX164" s="61"/>
      <c r="DY164" s="61"/>
      <c r="DZ164" s="61"/>
      <c r="EA164" s="61"/>
      <c r="EB164" s="61"/>
      <c r="EC164" s="61"/>
      <c r="ED164" s="61"/>
      <c r="EE164" s="61"/>
      <c r="EF164" s="61"/>
      <c r="EG164" s="61"/>
      <c r="EH164" s="61"/>
      <c r="EI164" s="61"/>
      <c r="EJ164" s="61"/>
      <c r="EK164" s="61"/>
      <c r="EL164" s="61"/>
      <c r="EM164" s="61"/>
      <c r="EN164" s="61"/>
      <c r="EO164" s="61"/>
      <c r="EP164" s="61"/>
      <c r="EQ164" s="61"/>
      <c r="ER164" s="61"/>
      <c r="ES164" s="61"/>
      <c r="ET164" s="61"/>
      <c r="EU164" s="61"/>
      <c r="EV164" s="61"/>
      <c r="EW164" s="61"/>
      <c r="EX164" s="61"/>
      <c r="EY164" s="61"/>
      <c r="EZ164" s="61"/>
      <c r="FA164" s="61"/>
      <c r="FB164" s="61"/>
      <c r="FC164" s="61"/>
      <c r="FD164" s="61"/>
      <c r="FE164" s="61"/>
      <c r="FF164" s="61"/>
      <c r="FG164" s="61"/>
      <c r="FH164" s="61"/>
      <c r="FI164" s="61"/>
      <c r="FJ164" s="61"/>
      <c r="FK164" s="61"/>
      <c r="FL164" s="61"/>
      <c r="FM164" s="61"/>
      <c r="FN164" s="61"/>
      <c r="FO164" s="61"/>
      <c r="FP164" s="61"/>
      <c r="FQ164" s="61"/>
      <c r="FR164" s="61"/>
      <c r="FS164" s="61"/>
      <c r="FT164" s="61"/>
      <c r="FU164" s="61"/>
      <c r="FV164" s="61"/>
      <c r="FW164" s="61"/>
      <c r="FX164" s="61"/>
      <c r="FY164" s="61"/>
      <c r="FZ164" s="61"/>
      <c r="GA164" s="61"/>
      <c r="GB164" s="61"/>
      <c r="GC164" s="61"/>
      <c r="GD164" s="61"/>
      <c r="GE164" s="61"/>
      <c r="GF164" s="61"/>
      <c r="GG164" s="61"/>
      <c r="GH164" s="61"/>
      <c r="GI164" s="61"/>
      <c r="GJ164" s="61"/>
      <c r="GK164" s="61"/>
      <c r="GL164" s="61"/>
      <c r="GM164" s="61"/>
      <c r="GN164" s="61"/>
      <c r="GO164" s="61"/>
      <c r="GP164" s="61"/>
      <c r="GQ164" s="61"/>
      <c r="GR164" s="61"/>
      <c r="GS164" s="61"/>
      <c r="GT164" s="61"/>
      <c r="GU164" s="61"/>
      <c r="GV164" s="61"/>
      <c r="GW164" s="61"/>
      <c r="GX164" s="61"/>
      <c r="GY164" s="61"/>
      <c r="GZ164" s="61"/>
      <c r="HA164" s="61"/>
      <c r="HB164" s="61"/>
      <c r="HC164" s="61"/>
      <c r="HD164" s="61"/>
      <c r="HE164" s="61"/>
      <c r="HF164" s="61"/>
      <c r="HG164" s="61"/>
      <c r="HH164" s="61"/>
      <c r="HI164" s="61"/>
      <c r="HJ164" s="61"/>
      <c r="HK164" s="61"/>
      <c r="HL164" s="61"/>
      <c r="HM164" s="61"/>
      <c r="HN164" s="61"/>
      <c r="HO164" s="61"/>
      <c r="HP164" s="61"/>
      <c r="HQ164" s="61"/>
      <c r="HR164" s="61"/>
      <c r="HS164" s="61"/>
      <c r="HT164" s="61"/>
      <c r="HU164" s="61"/>
      <c r="HV164" s="61"/>
      <c r="HW164" s="61"/>
      <c r="HX164" s="61"/>
      <c r="HY164" s="61"/>
      <c r="HZ164" s="61"/>
      <c r="IA164" s="61"/>
      <c r="IB164" s="61"/>
      <c r="IC164" s="61"/>
      <c r="ID164" s="61"/>
      <c r="IE164" s="61"/>
      <c r="IF164" s="61"/>
      <c r="IG164" s="61"/>
      <c r="IH164" s="61"/>
      <c r="II164" s="61"/>
      <c r="IJ164" s="61"/>
      <c r="IK164" s="61"/>
      <c r="IL164" s="61"/>
      <c r="IM164" s="61"/>
      <c r="IN164" s="61"/>
      <c r="IO164" s="61"/>
      <c r="IP164" s="61"/>
      <c r="IQ164" s="61"/>
      <c r="IR164" s="61"/>
      <c r="IS164" s="61"/>
      <c r="IT164" s="61"/>
      <c r="IU164" s="61"/>
      <c r="IV164" s="61"/>
    </row>
    <row r="165" spans="1:256" hidden="1">
      <c r="A165" s="260"/>
      <c r="B165" s="251"/>
      <c r="C165" s="39" t="s">
        <v>31</v>
      </c>
      <c r="D165" s="81">
        <f>E165+M165</f>
        <v>0</v>
      </c>
      <c r="E165" s="82">
        <f>F165+I165+J165+K165+L165</f>
        <v>0</v>
      </c>
      <c r="F165" s="82">
        <f>G165+H165</f>
        <v>0</v>
      </c>
      <c r="G165" s="82"/>
      <c r="H165" s="82"/>
      <c r="I165" s="82"/>
      <c r="J165" s="82"/>
      <c r="K165" s="82"/>
      <c r="L165" s="82"/>
      <c r="M165" s="82">
        <f>N165+P165</f>
        <v>0</v>
      </c>
      <c r="N165" s="82"/>
      <c r="O165" s="82"/>
      <c r="P165" s="82"/>
      <c r="Q165" s="59"/>
      <c r="R165" s="59"/>
      <c r="S165" s="60"/>
      <c r="T165" s="60"/>
      <c r="U165" s="60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  <c r="DB165" s="61"/>
      <c r="DC165" s="61"/>
      <c r="DD165" s="61"/>
      <c r="DE165" s="61"/>
      <c r="DF165" s="61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61"/>
      <c r="DU165" s="61"/>
      <c r="DV165" s="61"/>
      <c r="DW165" s="61"/>
      <c r="DX165" s="61"/>
      <c r="DY165" s="61"/>
      <c r="DZ165" s="61"/>
      <c r="EA165" s="61"/>
      <c r="EB165" s="61"/>
      <c r="EC165" s="61"/>
      <c r="ED165" s="61"/>
      <c r="EE165" s="61"/>
      <c r="EF165" s="61"/>
      <c r="EG165" s="61"/>
      <c r="EH165" s="61"/>
      <c r="EI165" s="61"/>
      <c r="EJ165" s="61"/>
      <c r="EK165" s="61"/>
      <c r="EL165" s="61"/>
      <c r="EM165" s="61"/>
      <c r="EN165" s="61"/>
      <c r="EO165" s="61"/>
      <c r="EP165" s="61"/>
      <c r="EQ165" s="61"/>
      <c r="ER165" s="61"/>
      <c r="ES165" s="61"/>
      <c r="ET165" s="61"/>
      <c r="EU165" s="61"/>
      <c r="EV165" s="61"/>
      <c r="EW165" s="61"/>
      <c r="EX165" s="61"/>
      <c r="EY165" s="61"/>
      <c r="EZ165" s="61"/>
      <c r="FA165" s="61"/>
      <c r="FB165" s="61"/>
      <c r="FC165" s="61"/>
      <c r="FD165" s="61"/>
      <c r="FE165" s="61"/>
      <c r="FF165" s="61"/>
      <c r="FG165" s="61"/>
      <c r="FH165" s="61"/>
      <c r="FI165" s="61"/>
      <c r="FJ165" s="61"/>
      <c r="FK165" s="61"/>
      <c r="FL165" s="61"/>
      <c r="FM165" s="61"/>
      <c r="FN165" s="61"/>
      <c r="FO165" s="61"/>
      <c r="FP165" s="61"/>
      <c r="FQ165" s="61"/>
      <c r="FR165" s="61"/>
      <c r="FS165" s="61"/>
      <c r="FT165" s="61"/>
      <c r="FU165" s="61"/>
      <c r="FV165" s="61"/>
      <c r="FW165" s="61"/>
      <c r="FX165" s="61"/>
      <c r="FY165" s="61"/>
      <c r="FZ165" s="61"/>
      <c r="GA165" s="61"/>
      <c r="GB165" s="61"/>
      <c r="GC165" s="61"/>
      <c r="GD165" s="61"/>
      <c r="GE165" s="61"/>
      <c r="GF165" s="61"/>
      <c r="GG165" s="61"/>
      <c r="GH165" s="61"/>
      <c r="GI165" s="61"/>
      <c r="GJ165" s="61"/>
      <c r="GK165" s="61"/>
      <c r="GL165" s="61"/>
      <c r="GM165" s="61"/>
      <c r="GN165" s="61"/>
      <c r="GO165" s="61"/>
      <c r="GP165" s="61"/>
      <c r="GQ165" s="61"/>
      <c r="GR165" s="61"/>
      <c r="GS165" s="61"/>
      <c r="GT165" s="61"/>
      <c r="GU165" s="61"/>
      <c r="GV165" s="61"/>
      <c r="GW165" s="61"/>
      <c r="GX165" s="61"/>
      <c r="GY165" s="61"/>
      <c r="GZ165" s="61"/>
      <c r="HA165" s="61"/>
      <c r="HB165" s="61"/>
      <c r="HC165" s="61"/>
      <c r="HD165" s="61"/>
      <c r="HE165" s="61"/>
      <c r="HF165" s="61"/>
      <c r="HG165" s="61"/>
      <c r="HH165" s="61"/>
      <c r="HI165" s="61"/>
      <c r="HJ165" s="61"/>
      <c r="HK165" s="61"/>
      <c r="HL165" s="61"/>
      <c r="HM165" s="61"/>
      <c r="HN165" s="61"/>
      <c r="HO165" s="61"/>
      <c r="HP165" s="61"/>
      <c r="HQ165" s="61"/>
      <c r="HR165" s="61"/>
      <c r="HS165" s="61"/>
      <c r="HT165" s="61"/>
      <c r="HU165" s="61"/>
      <c r="HV165" s="61"/>
      <c r="HW165" s="61"/>
      <c r="HX165" s="61"/>
      <c r="HY165" s="61"/>
      <c r="HZ165" s="61"/>
      <c r="IA165" s="61"/>
      <c r="IB165" s="61"/>
      <c r="IC165" s="61"/>
      <c r="ID165" s="61"/>
      <c r="IE165" s="61"/>
      <c r="IF165" s="61"/>
      <c r="IG165" s="61"/>
      <c r="IH165" s="61"/>
      <c r="II165" s="61"/>
      <c r="IJ165" s="61"/>
      <c r="IK165" s="61"/>
      <c r="IL165" s="61"/>
      <c r="IM165" s="61"/>
      <c r="IN165" s="61"/>
      <c r="IO165" s="61"/>
      <c r="IP165" s="61"/>
      <c r="IQ165" s="61"/>
      <c r="IR165" s="61"/>
      <c r="IS165" s="61"/>
      <c r="IT165" s="61"/>
      <c r="IU165" s="61"/>
      <c r="IV165" s="61"/>
    </row>
    <row r="166" spans="1:256" hidden="1">
      <c r="A166" s="261"/>
      <c r="B166" s="252"/>
      <c r="C166" s="39" t="s">
        <v>32</v>
      </c>
      <c r="D166" s="81">
        <f>D164+D165</f>
        <v>5000</v>
      </c>
      <c r="E166" s="82">
        <f t="shared" ref="E166:P166" si="70">E164+E165</f>
        <v>5000</v>
      </c>
      <c r="F166" s="82">
        <f t="shared" si="70"/>
        <v>5000</v>
      </c>
      <c r="G166" s="82">
        <f t="shared" si="70"/>
        <v>0</v>
      </c>
      <c r="H166" s="82">
        <f t="shared" si="70"/>
        <v>5000</v>
      </c>
      <c r="I166" s="82">
        <f t="shared" si="70"/>
        <v>0</v>
      </c>
      <c r="J166" s="82">
        <f t="shared" si="70"/>
        <v>0</v>
      </c>
      <c r="K166" s="82">
        <f t="shared" si="70"/>
        <v>0</v>
      </c>
      <c r="L166" s="82">
        <f t="shared" si="70"/>
        <v>0</v>
      </c>
      <c r="M166" s="82">
        <f t="shared" si="70"/>
        <v>0</v>
      </c>
      <c r="N166" s="82">
        <f t="shared" si="70"/>
        <v>0</v>
      </c>
      <c r="O166" s="82">
        <f t="shared" si="70"/>
        <v>0</v>
      </c>
      <c r="P166" s="82">
        <f t="shared" si="70"/>
        <v>0</v>
      </c>
      <c r="Q166" s="59"/>
      <c r="R166" s="59"/>
      <c r="S166" s="60"/>
      <c r="T166" s="60"/>
      <c r="U166" s="60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1"/>
      <c r="CK166" s="61"/>
      <c r="CL166" s="61"/>
      <c r="CM166" s="61"/>
      <c r="CN166" s="61"/>
      <c r="CO166" s="61"/>
      <c r="CP166" s="61"/>
      <c r="CQ166" s="61"/>
      <c r="CR166" s="61"/>
      <c r="CS166" s="61"/>
      <c r="CT166" s="61"/>
      <c r="CU166" s="61"/>
      <c r="CV166" s="61"/>
      <c r="CW166" s="61"/>
      <c r="CX166" s="61"/>
      <c r="CY166" s="61"/>
      <c r="CZ166" s="61"/>
      <c r="DA166" s="61"/>
      <c r="DB166" s="61"/>
      <c r="DC166" s="61"/>
      <c r="DD166" s="61"/>
      <c r="DE166" s="61"/>
      <c r="DF166" s="61"/>
      <c r="DG166" s="61"/>
      <c r="DH166" s="61"/>
      <c r="DI166" s="61"/>
      <c r="DJ166" s="61"/>
      <c r="DK166" s="61"/>
      <c r="DL166" s="61"/>
      <c r="DM166" s="61"/>
      <c r="DN166" s="61"/>
      <c r="DO166" s="61"/>
      <c r="DP166" s="61"/>
      <c r="DQ166" s="61"/>
      <c r="DR166" s="61"/>
      <c r="DS166" s="61"/>
      <c r="DT166" s="61"/>
      <c r="DU166" s="61"/>
      <c r="DV166" s="61"/>
      <c r="DW166" s="61"/>
      <c r="DX166" s="61"/>
      <c r="DY166" s="61"/>
      <c r="DZ166" s="61"/>
      <c r="EA166" s="61"/>
      <c r="EB166" s="61"/>
      <c r="EC166" s="61"/>
      <c r="ED166" s="61"/>
      <c r="EE166" s="61"/>
      <c r="EF166" s="61"/>
      <c r="EG166" s="61"/>
      <c r="EH166" s="61"/>
      <c r="EI166" s="61"/>
      <c r="EJ166" s="61"/>
      <c r="EK166" s="61"/>
      <c r="EL166" s="61"/>
      <c r="EM166" s="61"/>
      <c r="EN166" s="61"/>
      <c r="EO166" s="61"/>
      <c r="EP166" s="61"/>
      <c r="EQ166" s="61"/>
      <c r="ER166" s="61"/>
      <c r="ES166" s="61"/>
      <c r="ET166" s="61"/>
      <c r="EU166" s="61"/>
      <c r="EV166" s="61"/>
      <c r="EW166" s="61"/>
      <c r="EX166" s="61"/>
      <c r="EY166" s="61"/>
      <c r="EZ166" s="61"/>
      <c r="FA166" s="61"/>
      <c r="FB166" s="61"/>
      <c r="FC166" s="61"/>
      <c r="FD166" s="61"/>
      <c r="FE166" s="61"/>
      <c r="FF166" s="61"/>
      <c r="FG166" s="61"/>
      <c r="FH166" s="61"/>
      <c r="FI166" s="61"/>
      <c r="FJ166" s="61"/>
      <c r="FK166" s="61"/>
      <c r="FL166" s="61"/>
      <c r="FM166" s="61"/>
      <c r="FN166" s="61"/>
      <c r="FO166" s="61"/>
      <c r="FP166" s="61"/>
      <c r="FQ166" s="61"/>
      <c r="FR166" s="61"/>
      <c r="FS166" s="61"/>
      <c r="FT166" s="61"/>
      <c r="FU166" s="61"/>
      <c r="FV166" s="61"/>
      <c r="FW166" s="61"/>
      <c r="FX166" s="61"/>
      <c r="FY166" s="61"/>
      <c r="FZ166" s="61"/>
      <c r="GA166" s="61"/>
      <c r="GB166" s="61"/>
      <c r="GC166" s="61"/>
      <c r="GD166" s="61"/>
      <c r="GE166" s="61"/>
      <c r="GF166" s="61"/>
      <c r="GG166" s="61"/>
      <c r="GH166" s="61"/>
      <c r="GI166" s="61"/>
      <c r="GJ166" s="61"/>
      <c r="GK166" s="61"/>
      <c r="GL166" s="61"/>
      <c r="GM166" s="61"/>
      <c r="GN166" s="61"/>
      <c r="GO166" s="61"/>
      <c r="GP166" s="61"/>
      <c r="GQ166" s="61"/>
      <c r="GR166" s="61"/>
      <c r="GS166" s="61"/>
      <c r="GT166" s="61"/>
      <c r="GU166" s="61"/>
      <c r="GV166" s="61"/>
      <c r="GW166" s="61"/>
      <c r="GX166" s="61"/>
      <c r="GY166" s="61"/>
      <c r="GZ166" s="61"/>
      <c r="HA166" s="61"/>
      <c r="HB166" s="61"/>
      <c r="HC166" s="61"/>
      <c r="HD166" s="61"/>
      <c r="HE166" s="61"/>
      <c r="HF166" s="61"/>
      <c r="HG166" s="61"/>
      <c r="HH166" s="61"/>
      <c r="HI166" s="61"/>
      <c r="HJ166" s="61"/>
      <c r="HK166" s="61"/>
      <c r="HL166" s="61"/>
      <c r="HM166" s="61"/>
      <c r="HN166" s="61"/>
      <c r="HO166" s="61"/>
      <c r="HP166" s="61"/>
      <c r="HQ166" s="61"/>
      <c r="HR166" s="61"/>
      <c r="HS166" s="61"/>
      <c r="HT166" s="61"/>
      <c r="HU166" s="61"/>
      <c r="HV166" s="61"/>
      <c r="HW166" s="61"/>
      <c r="HX166" s="61"/>
      <c r="HY166" s="61"/>
      <c r="HZ166" s="61"/>
      <c r="IA166" s="61"/>
      <c r="IB166" s="61"/>
      <c r="IC166" s="61"/>
      <c r="ID166" s="61"/>
      <c r="IE166" s="61"/>
      <c r="IF166" s="61"/>
      <c r="IG166" s="61"/>
      <c r="IH166" s="61"/>
      <c r="II166" s="61"/>
      <c r="IJ166" s="61"/>
      <c r="IK166" s="61"/>
      <c r="IL166" s="61"/>
      <c r="IM166" s="61"/>
      <c r="IN166" s="61"/>
      <c r="IO166" s="61"/>
      <c r="IP166" s="61"/>
      <c r="IQ166" s="61"/>
      <c r="IR166" s="61"/>
      <c r="IS166" s="61"/>
      <c r="IT166" s="61"/>
      <c r="IU166" s="61"/>
      <c r="IV166" s="61"/>
    </row>
    <row r="167" spans="1:256" ht="15" hidden="1">
      <c r="A167" s="268" t="s">
        <v>119</v>
      </c>
      <c r="B167" s="256" t="s">
        <v>120</v>
      </c>
      <c r="C167" s="41" t="s">
        <v>30</v>
      </c>
      <c r="D167" s="83">
        <f>D179+D170+D173+D176</f>
        <v>3415570.4</v>
      </c>
      <c r="E167" s="84">
        <f>E179+E170+E173+E176</f>
        <v>3365148.4</v>
      </c>
      <c r="F167" s="84">
        <f t="shared" ref="F167:P168" si="71">F179+F170+F173+F176</f>
        <v>3365148.4</v>
      </c>
      <c r="G167" s="84">
        <f t="shared" si="71"/>
        <v>0</v>
      </c>
      <c r="H167" s="84">
        <f t="shared" si="71"/>
        <v>3365148.4</v>
      </c>
      <c r="I167" s="84">
        <f t="shared" si="71"/>
        <v>0</v>
      </c>
      <c r="J167" s="84">
        <f t="shared" si="71"/>
        <v>0</v>
      </c>
      <c r="K167" s="84">
        <f t="shared" si="71"/>
        <v>0</v>
      </c>
      <c r="L167" s="84">
        <f t="shared" si="71"/>
        <v>0</v>
      </c>
      <c r="M167" s="84">
        <f t="shared" si="71"/>
        <v>50422</v>
      </c>
      <c r="N167" s="84">
        <f t="shared" si="71"/>
        <v>50422</v>
      </c>
      <c r="O167" s="84">
        <f t="shared" si="71"/>
        <v>50422</v>
      </c>
      <c r="P167" s="84">
        <f t="shared" si="71"/>
        <v>0</v>
      </c>
      <c r="Q167" s="50"/>
      <c r="R167" s="50"/>
      <c r="S167" s="51"/>
      <c r="T167" s="51"/>
      <c r="U167" s="51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  <c r="FR167" s="52"/>
      <c r="FS167" s="52"/>
      <c r="FT167" s="52"/>
      <c r="FU167" s="52"/>
      <c r="FV167" s="52"/>
      <c r="FW167" s="52"/>
      <c r="FX167" s="52"/>
      <c r="FY167" s="52"/>
      <c r="FZ167" s="52"/>
      <c r="GA167" s="52"/>
      <c r="GB167" s="52"/>
      <c r="GC167" s="52"/>
      <c r="GD167" s="52"/>
      <c r="GE167" s="52"/>
      <c r="GF167" s="52"/>
      <c r="GG167" s="52"/>
      <c r="GH167" s="52"/>
      <c r="GI167" s="52"/>
      <c r="GJ167" s="52"/>
      <c r="GK167" s="52"/>
      <c r="GL167" s="52"/>
      <c r="GM167" s="52"/>
      <c r="GN167" s="52"/>
      <c r="GO167" s="52"/>
      <c r="GP167" s="52"/>
      <c r="GQ167" s="52"/>
      <c r="GR167" s="52"/>
      <c r="GS167" s="52"/>
      <c r="GT167" s="52"/>
      <c r="GU167" s="52"/>
      <c r="GV167" s="52"/>
      <c r="GW167" s="52"/>
      <c r="GX167" s="52"/>
      <c r="GY167" s="52"/>
      <c r="GZ167" s="52"/>
      <c r="HA167" s="52"/>
      <c r="HB167" s="52"/>
      <c r="HC167" s="52"/>
      <c r="HD167" s="52"/>
      <c r="HE167" s="52"/>
      <c r="HF167" s="52"/>
      <c r="HG167" s="52"/>
      <c r="HH167" s="52"/>
      <c r="HI167" s="52"/>
      <c r="HJ167" s="52"/>
      <c r="HK167" s="52"/>
      <c r="HL167" s="52"/>
      <c r="HM167" s="52"/>
      <c r="HN167" s="52"/>
      <c r="HO167" s="52"/>
      <c r="HP167" s="52"/>
      <c r="HQ167" s="52"/>
      <c r="HR167" s="52"/>
      <c r="HS167" s="52"/>
      <c r="HT167" s="52"/>
      <c r="HU167" s="52"/>
      <c r="HV167" s="52"/>
      <c r="HW167" s="52"/>
      <c r="HX167" s="52"/>
      <c r="HY167" s="52"/>
      <c r="HZ167" s="52"/>
      <c r="IA167" s="52"/>
      <c r="IB167" s="52"/>
      <c r="IC167" s="52"/>
      <c r="ID167" s="52"/>
      <c r="IE167" s="52"/>
      <c r="IF167" s="52"/>
      <c r="IG167" s="52"/>
      <c r="IH167" s="52"/>
      <c r="II167" s="52"/>
      <c r="IJ167" s="52"/>
      <c r="IK167" s="52"/>
      <c r="IL167" s="52"/>
      <c r="IM167" s="52"/>
      <c r="IN167" s="52"/>
      <c r="IO167" s="52"/>
      <c r="IP167" s="52"/>
      <c r="IQ167" s="52"/>
      <c r="IR167" s="52"/>
      <c r="IS167" s="52"/>
      <c r="IT167" s="52"/>
      <c r="IU167" s="52"/>
      <c r="IV167" s="52"/>
    </row>
    <row r="168" spans="1:256" ht="15" hidden="1">
      <c r="A168" s="269"/>
      <c r="B168" s="257"/>
      <c r="C168" s="41" t="s">
        <v>31</v>
      </c>
      <c r="D168" s="83">
        <f>D180+D171+D174+D177</f>
        <v>0</v>
      </c>
      <c r="E168" s="84">
        <f>E180+E171+E174+E177</f>
        <v>0</v>
      </c>
      <c r="F168" s="84">
        <f t="shared" si="71"/>
        <v>0</v>
      </c>
      <c r="G168" s="84">
        <f t="shared" si="71"/>
        <v>0</v>
      </c>
      <c r="H168" s="84">
        <f t="shared" si="71"/>
        <v>0</v>
      </c>
      <c r="I168" s="84">
        <f t="shared" si="71"/>
        <v>0</v>
      </c>
      <c r="J168" s="84">
        <f t="shared" si="71"/>
        <v>0</v>
      </c>
      <c r="K168" s="84">
        <f t="shared" si="71"/>
        <v>0</v>
      </c>
      <c r="L168" s="84">
        <f t="shared" si="71"/>
        <v>0</v>
      </c>
      <c r="M168" s="84">
        <f t="shared" si="71"/>
        <v>0</v>
      </c>
      <c r="N168" s="84">
        <f t="shared" si="71"/>
        <v>0</v>
      </c>
      <c r="O168" s="84">
        <f t="shared" si="71"/>
        <v>0</v>
      </c>
      <c r="P168" s="84">
        <f t="shared" si="71"/>
        <v>0</v>
      </c>
      <c r="Q168" s="50"/>
      <c r="R168" s="50"/>
      <c r="S168" s="51"/>
      <c r="T168" s="51"/>
      <c r="U168" s="51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  <c r="FR168" s="52"/>
      <c r="FS168" s="52"/>
      <c r="FT168" s="52"/>
      <c r="FU168" s="52"/>
      <c r="FV168" s="52"/>
      <c r="FW168" s="52"/>
      <c r="FX168" s="52"/>
      <c r="FY168" s="52"/>
      <c r="FZ168" s="52"/>
      <c r="GA168" s="52"/>
      <c r="GB168" s="52"/>
      <c r="GC168" s="52"/>
      <c r="GD168" s="52"/>
      <c r="GE168" s="52"/>
      <c r="GF168" s="52"/>
      <c r="GG168" s="52"/>
      <c r="GH168" s="52"/>
      <c r="GI168" s="52"/>
      <c r="GJ168" s="52"/>
      <c r="GK168" s="52"/>
      <c r="GL168" s="52"/>
      <c r="GM168" s="52"/>
      <c r="GN168" s="52"/>
      <c r="GO168" s="52"/>
      <c r="GP168" s="52"/>
      <c r="GQ168" s="52"/>
      <c r="GR168" s="52"/>
      <c r="GS168" s="52"/>
      <c r="GT168" s="52"/>
      <c r="GU168" s="52"/>
      <c r="GV168" s="52"/>
      <c r="GW168" s="52"/>
      <c r="GX168" s="52"/>
      <c r="GY168" s="52"/>
      <c r="GZ168" s="52"/>
      <c r="HA168" s="52"/>
      <c r="HB168" s="52"/>
      <c r="HC168" s="52"/>
      <c r="HD168" s="52"/>
      <c r="HE168" s="52"/>
      <c r="HF168" s="52"/>
      <c r="HG168" s="52"/>
      <c r="HH168" s="52"/>
      <c r="HI168" s="52"/>
      <c r="HJ168" s="52"/>
      <c r="HK168" s="52"/>
      <c r="HL168" s="52"/>
      <c r="HM168" s="52"/>
      <c r="HN168" s="52"/>
      <c r="HO168" s="52"/>
      <c r="HP168" s="52"/>
      <c r="HQ168" s="52"/>
      <c r="HR168" s="52"/>
      <c r="HS168" s="52"/>
      <c r="HT168" s="52"/>
      <c r="HU168" s="52"/>
      <c r="HV168" s="52"/>
      <c r="HW168" s="52"/>
      <c r="HX168" s="52"/>
      <c r="HY168" s="52"/>
      <c r="HZ168" s="52"/>
      <c r="IA168" s="52"/>
      <c r="IB168" s="52"/>
      <c r="IC168" s="52"/>
      <c r="ID168" s="52"/>
      <c r="IE168" s="52"/>
      <c r="IF168" s="52"/>
      <c r="IG168" s="52"/>
      <c r="IH168" s="52"/>
      <c r="II168" s="52"/>
      <c r="IJ168" s="52"/>
      <c r="IK168" s="52"/>
      <c r="IL168" s="52"/>
      <c r="IM168" s="52"/>
      <c r="IN168" s="52"/>
      <c r="IO168" s="52"/>
      <c r="IP168" s="52"/>
      <c r="IQ168" s="52"/>
      <c r="IR168" s="52"/>
      <c r="IS168" s="52"/>
      <c r="IT168" s="52"/>
      <c r="IU168" s="52"/>
      <c r="IV168" s="52"/>
    </row>
    <row r="169" spans="1:256" ht="15" hidden="1">
      <c r="A169" s="270"/>
      <c r="B169" s="258"/>
      <c r="C169" s="41" t="s">
        <v>32</v>
      </c>
      <c r="D169" s="83">
        <f t="shared" ref="D169:O169" si="72">D167+D168</f>
        <v>3415570.4</v>
      </c>
      <c r="E169" s="84">
        <f t="shared" si="72"/>
        <v>3365148.4</v>
      </c>
      <c r="F169" s="84">
        <f t="shared" si="72"/>
        <v>3365148.4</v>
      </c>
      <c r="G169" s="84">
        <f t="shared" si="72"/>
        <v>0</v>
      </c>
      <c r="H169" s="84">
        <f t="shared" si="72"/>
        <v>3365148.4</v>
      </c>
      <c r="I169" s="84">
        <f t="shared" si="72"/>
        <v>0</v>
      </c>
      <c r="J169" s="84">
        <f t="shared" si="72"/>
        <v>0</v>
      </c>
      <c r="K169" s="84">
        <f t="shared" si="72"/>
        <v>0</v>
      </c>
      <c r="L169" s="84">
        <f t="shared" si="72"/>
        <v>0</v>
      </c>
      <c r="M169" s="84">
        <f t="shared" si="72"/>
        <v>50422</v>
      </c>
      <c r="N169" s="84">
        <f t="shared" si="72"/>
        <v>50422</v>
      </c>
      <c r="O169" s="84">
        <f t="shared" si="72"/>
        <v>50422</v>
      </c>
      <c r="P169" s="84">
        <f>P167+P168</f>
        <v>0</v>
      </c>
      <c r="Q169" s="50"/>
      <c r="R169" s="50"/>
      <c r="S169" s="51"/>
      <c r="T169" s="51"/>
      <c r="U169" s="51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  <c r="FR169" s="52"/>
      <c r="FS169" s="52"/>
      <c r="FT169" s="52"/>
      <c r="FU169" s="52"/>
      <c r="FV169" s="52"/>
      <c r="FW169" s="52"/>
      <c r="FX169" s="52"/>
      <c r="FY169" s="52"/>
      <c r="FZ169" s="52"/>
      <c r="GA169" s="52"/>
      <c r="GB169" s="52"/>
      <c r="GC169" s="52"/>
      <c r="GD169" s="52"/>
      <c r="GE169" s="52"/>
      <c r="GF169" s="52"/>
      <c r="GG169" s="52"/>
      <c r="GH169" s="52"/>
      <c r="GI169" s="52"/>
      <c r="GJ169" s="52"/>
      <c r="GK169" s="52"/>
      <c r="GL169" s="52"/>
      <c r="GM169" s="52"/>
      <c r="GN169" s="52"/>
      <c r="GO169" s="52"/>
      <c r="GP169" s="52"/>
      <c r="GQ169" s="52"/>
      <c r="GR169" s="52"/>
      <c r="GS169" s="52"/>
      <c r="GT169" s="52"/>
      <c r="GU169" s="52"/>
      <c r="GV169" s="52"/>
      <c r="GW169" s="52"/>
      <c r="GX169" s="52"/>
      <c r="GY169" s="52"/>
      <c r="GZ169" s="52"/>
      <c r="HA169" s="52"/>
      <c r="HB169" s="52"/>
      <c r="HC169" s="52"/>
      <c r="HD169" s="52"/>
      <c r="HE169" s="52"/>
      <c r="HF169" s="52"/>
      <c r="HG169" s="52"/>
      <c r="HH169" s="52"/>
      <c r="HI169" s="52"/>
      <c r="HJ169" s="52"/>
      <c r="HK169" s="52"/>
      <c r="HL169" s="52"/>
      <c r="HM169" s="52"/>
      <c r="HN169" s="52"/>
      <c r="HO169" s="52"/>
      <c r="HP169" s="52"/>
      <c r="HQ169" s="52"/>
      <c r="HR169" s="52"/>
      <c r="HS169" s="52"/>
      <c r="HT169" s="52"/>
      <c r="HU169" s="52"/>
      <c r="HV169" s="52"/>
      <c r="HW169" s="52"/>
      <c r="HX169" s="52"/>
      <c r="HY169" s="52"/>
      <c r="HZ169" s="52"/>
      <c r="IA169" s="52"/>
      <c r="IB169" s="52"/>
      <c r="IC169" s="52"/>
      <c r="ID169" s="52"/>
      <c r="IE169" s="52"/>
      <c r="IF169" s="52"/>
      <c r="IG169" s="52"/>
      <c r="IH169" s="52"/>
      <c r="II169" s="52"/>
      <c r="IJ169" s="52"/>
      <c r="IK169" s="52"/>
      <c r="IL169" s="52"/>
      <c r="IM169" s="52"/>
      <c r="IN169" s="52"/>
      <c r="IO169" s="52"/>
      <c r="IP169" s="52"/>
      <c r="IQ169" s="52"/>
      <c r="IR169" s="52"/>
      <c r="IS169" s="52"/>
      <c r="IT169" s="52"/>
      <c r="IU169" s="52"/>
      <c r="IV169" s="52"/>
    </row>
    <row r="170" spans="1:256" hidden="1">
      <c r="A170" s="262">
        <v>75412</v>
      </c>
      <c r="B170" s="250" t="s">
        <v>121</v>
      </c>
      <c r="C170" s="39" t="s">
        <v>30</v>
      </c>
      <c r="D170" s="81">
        <f>E170+M170</f>
        <v>50422</v>
      </c>
      <c r="E170" s="82">
        <f>F170+I170+J170+K170+L170</f>
        <v>0</v>
      </c>
      <c r="F170" s="82">
        <f>G170+H170</f>
        <v>0</v>
      </c>
      <c r="G170" s="82">
        <v>0</v>
      </c>
      <c r="H170" s="82">
        <v>0</v>
      </c>
      <c r="I170" s="82">
        <v>0</v>
      </c>
      <c r="J170" s="82">
        <v>0</v>
      </c>
      <c r="K170" s="82">
        <v>0</v>
      </c>
      <c r="L170" s="82">
        <v>0</v>
      </c>
      <c r="M170" s="82">
        <f>N170+P170</f>
        <v>50422</v>
      </c>
      <c r="N170" s="82">
        <v>50422</v>
      </c>
      <c r="O170" s="82">
        <v>50422</v>
      </c>
      <c r="P170" s="82">
        <v>0</v>
      </c>
      <c r="Q170" s="59"/>
      <c r="R170" s="59"/>
      <c r="S170" s="60"/>
      <c r="T170" s="60"/>
      <c r="U170" s="60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N170" s="61"/>
      <c r="BO170" s="61"/>
      <c r="BP170" s="61"/>
      <c r="BQ170" s="61"/>
      <c r="BR170" s="61"/>
      <c r="BS170" s="61"/>
      <c r="BT170" s="61"/>
      <c r="BU170" s="61"/>
      <c r="BV170" s="61"/>
      <c r="BW170" s="61"/>
      <c r="BX170" s="61"/>
      <c r="BY170" s="61"/>
      <c r="BZ170" s="61"/>
      <c r="CA170" s="61"/>
      <c r="CB170" s="61"/>
      <c r="CC170" s="61"/>
      <c r="CD170" s="61"/>
      <c r="CE170" s="61"/>
      <c r="CF170" s="61"/>
      <c r="CG170" s="61"/>
      <c r="CH170" s="61"/>
      <c r="CI170" s="61"/>
      <c r="CJ170" s="61"/>
      <c r="CK170" s="61"/>
      <c r="CL170" s="61"/>
      <c r="CM170" s="61"/>
      <c r="CN170" s="61"/>
      <c r="CO170" s="61"/>
      <c r="CP170" s="61"/>
      <c r="CQ170" s="61"/>
      <c r="CR170" s="61"/>
      <c r="CS170" s="61"/>
      <c r="CT170" s="61"/>
      <c r="CU170" s="61"/>
      <c r="CV170" s="61"/>
      <c r="CW170" s="61"/>
      <c r="CX170" s="61"/>
      <c r="CY170" s="61"/>
      <c r="CZ170" s="61"/>
      <c r="DA170" s="61"/>
      <c r="DB170" s="61"/>
      <c r="DC170" s="61"/>
      <c r="DD170" s="61"/>
      <c r="DE170" s="61"/>
      <c r="DF170" s="61"/>
      <c r="DG170" s="61"/>
      <c r="DH170" s="61"/>
      <c r="DI170" s="61"/>
      <c r="DJ170" s="61"/>
      <c r="DK170" s="61"/>
      <c r="DL170" s="61"/>
      <c r="DM170" s="61"/>
      <c r="DN170" s="61"/>
      <c r="DO170" s="61"/>
      <c r="DP170" s="61"/>
      <c r="DQ170" s="61"/>
      <c r="DR170" s="61"/>
      <c r="DS170" s="61"/>
      <c r="DT170" s="61"/>
      <c r="DU170" s="61"/>
      <c r="DV170" s="61"/>
      <c r="DW170" s="61"/>
      <c r="DX170" s="61"/>
      <c r="DY170" s="61"/>
      <c r="DZ170" s="61"/>
      <c r="EA170" s="61"/>
      <c r="EB170" s="61"/>
      <c r="EC170" s="61"/>
      <c r="ED170" s="61"/>
      <c r="EE170" s="61"/>
      <c r="EF170" s="61"/>
      <c r="EG170" s="61"/>
      <c r="EH170" s="61"/>
      <c r="EI170" s="61"/>
      <c r="EJ170" s="61"/>
      <c r="EK170" s="61"/>
      <c r="EL170" s="61"/>
      <c r="EM170" s="61"/>
      <c r="EN170" s="61"/>
      <c r="EO170" s="61"/>
      <c r="EP170" s="61"/>
      <c r="EQ170" s="61"/>
      <c r="ER170" s="61"/>
      <c r="ES170" s="61"/>
      <c r="ET170" s="61"/>
      <c r="EU170" s="61"/>
      <c r="EV170" s="61"/>
      <c r="EW170" s="61"/>
      <c r="EX170" s="61"/>
      <c r="EY170" s="61"/>
      <c r="EZ170" s="61"/>
      <c r="FA170" s="61"/>
      <c r="FB170" s="61"/>
      <c r="FC170" s="61"/>
      <c r="FD170" s="61"/>
      <c r="FE170" s="61"/>
      <c r="FF170" s="61"/>
      <c r="FG170" s="61"/>
      <c r="FH170" s="61"/>
      <c r="FI170" s="61"/>
      <c r="FJ170" s="61"/>
      <c r="FK170" s="61"/>
      <c r="FL170" s="61"/>
      <c r="FM170" s="61"/>
      <c r="FN170" s="61"/>
      <c r="FO170" s="61"/>
      <c r="FP170" s="61"/>
      <c r="FQ170" s="61"/>
      <c r="FR170" s="61"/>
      <c r="FS170" s="61"/>
      <c r="FT170" s="61"/>
      <c r="FU170" s="61"/>
      <c r="FV170" s="61"/>
      <c r="FW170" s="61"/>
      <c r="FX170" s="61"/>
      <c r="FY170" s="61"/>
      <c r="FZ170" s="61"/>
      <c r="GA170" s="61"/>
      <c r="GB170" s="61"/>
      <c r="GC170" s="61"/>
      <c r="GD170" s="61"/>
      <c r="GE170" s="61"/>
      <c r="GF170" s="61"/>
      <c r="GG170" s="61"/>
      <c r="GH170" s="61"/>
      <c r="GI170" s="61"/>
      <c r="GJ170" s="61"/>
      <c r="GK170" s="61"/>
      <c r="GL170" s="61"/>
      <c r="GM170" s="61"/>
      <c r="GN170" s="61"/>
      <c r="GO170" s="61"/>
      <c r="GP170" s="61"/>
      <c r="GQ170" s="61"/>
      <c r="GR170" s="61"/>
      <c r="GS170" s="61"/>
      <c r="GT170" s="61"/>
      <c r="GU170" s="61"/>
      <c r="GV170" s="61"/>
      <c r="GW170" s="61"/>
      <c r="GX170" s="61"/>
      <c r="GY170" s="61"/>
      <c r="GZ170" s="61"/>
      <c r="HA170" s="61"/>
      <c r="HB170" s="61"/>
      <c r="HC170" s="61"/>
      <c r="HD170" s="61"/>
      <c r="HE170" s="61"/>
      <c r="HF170" s="61"/>
      <c r="HG170" s="61"/>
      <c r="HH170" s="61"/>
      <c r="HI170" s="61"/>
      <c r="HJ170" s="61"/>
      <c r="HK170" s="61"/>
      <c r="HL170" s="61"/>
      <c r="HM170" s="61"/>
      <c r="HN170" s="61"/>
      <c r="HO170" s="61"/>
      <c r="HP170" s="61"/>
      <c r="HQ170" s="61"/>
      <c r="HR170" s="61"/>
      <c r="HS170" s="61"/>
      <c r="HT170" s="61"/>
      <c r="HU170" s="61"/>
      <c r="HV170" s="61"/>
      <c r="HW170" s="61"/>
      <c r="HX170" s="61"/>
      <c r="HY170" s="61"/>
      <c r="HZ170" s="61"/>
      <c r="IA170" s="61"/>
      <c r="IB170" s="61"/>
      <c r="IC170" s="61"/>
      <c r="ID170" s="61"/>
      <c r="IE170" s="61"/>
      <c r="IF170" s="61"/>
      <c r="IG170" s="61"/>
      <c r="IH170" s="61"/>
      <c r="II170" s="61"/>
      <c r="IJ170" s="61"/>
      <c r="IK170" s="61"/>
      <c r="IL170" s="61"/>
      <c r="IM170" s="61"/>
      <c r="IN170" s="61"/>
      <c r="IO170" s="61"/>
      <c r="IP170" s="61"/>
      <c r="IQ170" s="61"/>
      <c r="IR170" s="61"/>
      <c r="IS170" s="61"/>
      <c r="IT170" s="61"/>
      <c r="IU170" s="61"/>
      <c r="IV170" s="61"/>
    </row>
    <row r="171" spans="1:256" hidden="1">
      <c r="A171" s="263"/>
      <c r="B171" s="251"/>
      <c r="C171" s="39" t="s">
        <v>31</v>
      </c>
      <c r="D171" s="81">
        <f>E171+M171</f>
        <v>0</v>
      </c>
      <c r="E171" s="82">
        <f>F171+I171+J171+K171+L171</f>
        <v>0</v>
      </c>
      <c r="F171" s="82">
        <f>G171+H171</f>
        <v>0</v>
      </c>
      <c r="G171" s="82"/>
      <c r="H171" s="82"/>
      <c r="I171" s="82"/>
      <c r="J171" s="82"/>
      <c r="K171" s="82"/>
      <c r="L171" s="82"/>
      <c r="M171" s="82">
        <f>N171+P171</f>
        <v>0</v>
      </c>
      <c r="N171" s="82"/>
      <c r="O171" s="82"/>
      <c r="P171" s="82"/>
      <c r="Q171" s="59"/>
      <c r="R171" s="59"/>
      <c r="S171" s="60"/>
      <c r="T171" s="60"/>
      <c r="U171" s="60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  <c r="BR171" s="61"/>
      <c r="BS171" s="61"/>
      <c r="BT171" s="61"/>
      <c r="BU171" s="61"/>
      <c r="BV171" s="61"/>
      <c r="BW171" s="61"/>
      <c r="BX171" s="61"/>
      <c r="BY171" s="61"/>
      <c r="BZ171" s="61"/>
      <c r="CA171" s="61"/>
      <c r="CB171" s="61"/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  <c r="CN171" s="61"/>
      <c r="CO171" s="61"/>
      <c r="CP171" s="61"/>
      <c r="CQ171" s="61"/>
      <c r="CR171" s="61"/>
      <c r="CS171" s="61"/>
      <c r="CT171" s="61"/>
      <c r="CU171" s="61"/>
      <c r="CV171" s="61"/>
      <c r="CW171" s="61"/>
      <c r="CX171" s="61"/>
      <c r="CY171" s="61"/>
      <c r="CZ171" s="61"/>
      <c r="DA171" s="61"/>
      <c r="DB171" s="61"/>
      <c r="DC171" s="61"/>
      <c r="DD171" s="61"/>
      <c r="DE171" s="61"/>
      <c r="DF171" s="61"/>
      <c r="DG171" s="61"/>
      <c r="DH171" s="61"/>
      <c r="DI171" s="61"/>
      <c r="DJ171" s="61"/>
      <c r="DK171" s="61"/>
      <c r="DL171" s="61"/>
      <c r="DM171" s="61"/>
      <c r="DN171" s="61"/>
      <c r="DO171" s="61"/>
      <c r="DP171" s="61"/>
      <c r="DQ171" s="61"/>
      <c r="DR171" s="61"/>
      <c r="DS171" s="61"/>
      <c r="DT171" s="61"/>
      <c r="DU171" s="61"/>
      <c r="DV171" s="61"/>
      <c r="DW171" s="61"/>
      <c r="DX171" s="61"/>
      <c r="DY171" s="61"/>
      <c r="DZ171" s="61"/>
      <c r="EA171" s="61"/>
      <c r="EB171" s="61"/>
      <c r="EC171" s="61"/>
      <c r="ED171" s="61"/>
      <c r="EE171" s="61"/>
      <c r="EF171" s="61"/>
      <c r="EG171" s="61"/>
      <c r="EH171" s="61"/>
      <c r="EI171" s="61"/>
      <c r="EJ171" s="61"/>
      <c r="EK171" s="61"/>
      <c r="EL171" s="61"/>
      <c r="EM171" s="61"/>
      <c r="EN171" s="61"/>
      <c r="EO171" s="61"/>
      <c r="EP171" s="61"/>
      <c r="EQ171" s="61"/>
      <c r="ER171" s="61"/>
      <c r="ES171" s="61"/>
      <c r="ET171" s="61"/>
      <c r="EU171" s="61"/>
      <c r="EV171" s="61"/>
      <c r="EW171" s="61"/>
      <c r="EX171" s="61"/>
      <c r="EY171" s="61"/>
      <c r="EZ171" s="61"/>
      <c r="FA171" s="61"/>
      <c r="FB171" s="61"/>
      <c r="FC171" s="61"/>
      <c r="FD171" s="61"/>
      <c r="FE171" s="61"/>
      <c r="FF171" s="61"/>
      <c r="FG171" s="61"/>
      <c r="FH171" s="61"/>
      <c r="FI171" s="61"/>
      <c r="FJ171" s="61"/>
      <c r="FK171" s="61"/>
      <c r="FL171" s="61"/>
      <c r="FM171" s="61"/>
      <c r="FN171" s="61"/>
      <c r="FO171" s="61"/>
      <c r="FP171" s="61"/>
      <c r="FQ171" s="61"/>
      <c r="FR171" s="61"/>
      <c r="FS171" s="61"/>
      <c r="FT171" s="61"/>
      <c r="FU171" s="61"/>
      <c r="FV171" s="61"/>
      <c r="FW171" s="61"/>
      <c r="FX171" s="61"/>
      <c r="FY171" s="61"/>
      <c r="FZ171" s="61"/>
      <c r="GA171" s="61"/>
      <c r="GB171" s="61"/>
      <c r="GC171" s="61"/>
      <c r="GD171" s="61"/>
      <c r="GE171" s="61"/>
      <c r="GF171" s="61"/>
      <c r="GG171" s="61"/>
      <c r="GH171" s="61"/>
      <c r="GI171" s="61"/>
      <c r="GJ171" s="61"/>
      <c r="GK171" s="61"/>
      <c r="GL171" s="61"/>
      <c r="GM171" s="61"/>
      <c r="GN171" s="61"/>
      <c r="GO171" s="61"/>
      <c r="GP171" s="61"/>
      <c r="GQ171" s="61"/>
      <c r="GR171" s="61"/>
      <c r="GS171" s="61"/>
      <c r="GT171" s="61"/>
      <c r="GU171" s="61"/>
      <c r="GV171" s="61"/>
      <c r="GW171" s="61"/>
      <c r="GX171" s="61"/>
      <c r="GY171" s="61"/>
      <c r="GZ171" s="61"/>
      <c r="HA171" s="61"/>
      <c r="HB171" s="61"/>
      <c r="HC171" s="61"/>
      <c r="HD171" s="61"/>
      <c r="HE171" s="61"/>
      <c r="HF171" s="61"/>
      <c r="HG171" s="61"/>
      <c r="HH171" s="61"/>
      <c r="HI171" s="61"/>
      <c r="HJ171" s="61"/>
      <c r="HK171" s="61"/>
      <c r="HL171" s="61"/>
      <c r="HM171" s="61"/>
      <c r="HN171" s="61"/>
      <c r="HO171" s="61"/>
      <c r="HP171" s="61"/>
      <c r="HQ171" s="61"/>
      <c r="HR171" s="61"/>
      <c r="HS171" s="61"/>
      <c r="HT171" s="61"/>
      <c r="HU171" s="61"/>
      <c r="HV171" s="61"/>
      <c r="HW171" s="61"/>
      <c r="HX171" s="61"/>
      <c r="HY171" s="61"/>
      <c r="HZ171" s="61"/>
      <c r="IA171" s="61"/>
      <c r="IB171" s="61"/>
      <c r="IC171" s="61"/>
      <c r="ID171" s="61"/>
      <c r="IE171" s="61"/>
      <c r="IF171" s="61"/>
      <c r="IG171" s="61"/>
      <c r="IH171" s="61"/>
      <c r="II171" s="61"/>
      <c r="IJ171" s="61"/>
      <c r="IK171" s="61"/>
      <c r="IL171" s="61"/>
      <c r="IM171" s="61"/>
      <c r="IN171" s="61"/>
      <c r="IO171" s="61"/>
      <c r="IP171" s="61"/>
      <c r="IQ171" s="61"/>
      <c r="IR171" s="61"/>
      <c r="IS171" s="61"/>
      <c r="IT171" s="61"/>
      <c r="IU171" s="61"/>
      <c r="IV171" s="61"/>
    </row>
    <row r="172" spans="1:256" hidden="1">
      <c r="A172" s="264"/>
      <c r="B172" s="252"/>
      <c r="C172" s="39" t="s">
        <v>32</v>
      </c>
      <c r="D172" s="81">
        <f>D170+D171</f>
        <v>50422</v>
      </c>
      <c r="E172" s="82">
        <f t="shared" ref="E172:P172" si="73">E170+E171</f>
        <v>0</v>
      </c>
      <c r="F172" s="82">
        <f t="shared" si="73"/>
        <v>0</v>
      </c>
      <c r="G172" s="82">
        <f t="shared" si="73"/>
        <v>0</v>
      </c>
      <c r="H172" s="82">
        <f t="shared" si="73"/>
        <v>0</v>
      </c>
      <c r="I172" s="82">
        <f t="shared" si="73"/>
        <v>0</v>
      </c>
      <c r="J172" s="82">
        <f t="shared" si="73"/>
        <v>0</v>
      </c>
      <c r="K172" s="82">
        <f t="shared" si="73"/>
        <v>0</v>
      </c>
      <c r="L172" s="82">
        <f t="shared" si="73"/>
        <v>0</v>
      </c>
      <c r="M172" s="82">
        <f t="shared" si="73"/>
        <v>50422</v>
      </c>
      <c r="N172" s="82">
        <f t="shared" si="73"/>
        <v>50422</v>
      </c>
      <c r="O172" s="82">
        <f t="shared" si="73"/>
        <v>50422</v>
      </c>
      <c r="P172" s="82">
        <f t="shared" si="73"/>
        <v>0</v>
      </c>
      <c r="Q172" s="59"/>
      <c r="R172" s="59"/>
      <c r="S172" s="60"/>
      <c r="T172" s="60"/>
      <c r="U172" s="60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61"/>
      <c r="BN172" s="61"/>
      <c r="BO172" s="61"/>
      <c r="BP172" s="61"/>
      <c r="BQ172" s="61"/>
      <c r="BR172" s="61"/>
      <c r="BS172" s="61"/>
      <c r="BT172" s="61"/>
      <c r="BU172" s="61"/>
      <c r="BV172" s="61"/>
      <c r="BW172" s="61"/>
      <c r="BX172" s="61"/>
      <c r="BY172" s="61"/>
      <c r="BZ172" s="61"/>
      <c r="CA172" s="61"/>
      <c r="CB172" s="61"/>
      <c r="CC172" s="61"/>
      <c r="CD172" s="61"/>
      <c r="CE172" s="61"/>
      <c r="CF172" s="61"/>
      <c r="CG172" s="61"/>
      <c r="CH172" s="61"/>
      <c r="CI172" s="61"/>
      <c r="CJ172" s="61"/>
      <c r="CK172" s="61"/>
      <c r="CL172" s="61"/>
      <c r="CM172" s="61"/>
      <c r="CN172" s="61"/>
      <c r="CO172" s="61"/>
      <c r="CP172" s="61"/>
      <c r="CQ172" s="61"/>
      <c r="CR172" s="61"/>
      <c r="CS172" s="61"/>
      <c r="CT172" s="61"/>
      <c r="CU172" s="61"/>
      <c r="CV172" s="61"/>
      <c r="CW172" s="61"/>
      <c r="CX172" s="61"/>
      <c r="CY172" s="61"/>
      <c r="CZ172" s="61"/>
      <c r="DA172" s="61"/>
      <c r="DB172" s="61"/>
      <c r="DC172" s="61"/>
      <c r="DD172" s="61"/>
      <c r="DE172" s="61"/>
      <c r="DF172" s="61"/>
      <c r="DG172" s="61"/>
      <c r="DH172" s="61"/>
      <c r="DI172" s="61"/>
      <c r="DJ172" s="61"/>
      <c r="DK172" s="61"/>
      <c r="DL172" s="61"/>
      <c r="DM172" s="61"/>
      <c r="DN172" s="61"/>
      <c r="DO172" s="61"/>
      <c r="DP172" s="61"/>
      <c r="DQ172" s="61"/>
      <c r="DR172" s="61"/>
      <c r="DS172" s="61"/>
      <c r="DT172" s="61"/>
      <c r="DU172" s="61"/>
      <c r="DV172" s="61"/>
      <c r="DW172" s="61"/>
      <c r="DX172" s="61"/>
      <c r="DY172" s="61"/>
      <c r="DZ172" s="61"/>
      <c r="EA172" s="61"/>
      <c r="EB172" s="61"/>
      <c r="EC172" s="61"/>
      <c r="ED172" s="61"/>
      <c r="EE172" s="61"/>
      <c r="EF172" s="61"/>
      <c r="EG172" s="61"/>
      <c r="EH172" s="61"/>
      <c r="EI172" s="61"/>
      <c r="EJ172" s="61"/>
      <c r="EK172" s="61"/>
      <c r="EL172" s="61"/>
      <c r="EM172" s="61"/>
      <c r="EN172" s="61"/>
      <c r="EO172" s="61"/>
      <c r="EP172" s="61"/>
      <c r="EQ172" s="61"/>
      <c r="ER172" s="61"/>
      <c r="ES172" s="61"/>
      <c r="ET172" s="61"/>
      <c r="EU172" s="61"/>
      <c r="EV172" s="61"/>
      <c r="EW172" s="61"/>
      <c r="EX172" s="61"/>
      <c r="EY172" s="61"/>
      <c r="EZ172" s="61"/>
      <c r="FA172" s="61"/>
      <c r="FB172" s="61"/>
      <c r="FC172" s="61"/>
      <c r="FD172" s="61"/>
      <c r="FE172" s="61"/>
      <c r="FF172" s="61"/>
      <c r="FG172" s="61"/>
      <c r="FH172" s="61"/>
      <c r="FI172" s="61"/>
      <c r="FJ172" s="61"/>
      <c r="FK172" s="61"/>
      <c r="FL172" s="61"/>
      <c r="FM172" s="61"/>
      <c r="FN172" s="61"/>
      <c r="FO172" s="61"/>
      <c r="FP172" s="61"/>
      <c r="FQ172" s="61"/>
      <c r="FR172" s="61"/>
      <c r="FS172" s="61"/>
      <c r="FT172" s="61"/>
      <c r="FU172" s="61"/>
      <c r="FV172" s="61"/>
      <c r="FW172" s="61"/>
      <c r="FX172" s="61"/>
      <c r="FY172" s="61"/>
      <c r="FZ172" s="61"/>
      <c r="GA172" s="61"/>
      <c r="GB172" s="61"/>
      <c r="GC172" s="61"/>
      <c r="GD172" s="61"/>
      <c r="GE172" s="61"/>
      <c r="GF172" s="61"/>
      <c r="GG172" s="61"/>
      <c r="GH172" s="61"/>
      <c r="GI172" s="61"/>
      <c r="GJ172" s="61"/>
      <c r="GK172" s="61"/>
      <c r="GL172" s="61"/>
      <c r="GM172" s="61"/>
      <c r="GN172" s="61"/>
      <c r="GO172" s="61"/>
      <c r="GP172" s="61"/>
      <c r="GQ172" s="61"/>
      <c r="GR172" s="61"/>
      <c r="GS172" s="61"/>
      <c r="GT172" s="61"/>
      <c r="GU172" s="61"/>
      <c r="GV172" s="61"/>
      <c r="GW172" s="61"/>
      <c r="GX172" s="61"/>
      <c r="GY172" s="61"/>
      <c r="GZ172" s="61"/>
      <c r="HA172" s="61"/>
      <c r="HB172" s="61"/>
      <c r="HC172" s="61"/>
      <c r="HD172" s="61"/>
      <c r="HE172" s="61"/>
      <c r="HF172" s="61"/>
      <c r="HG172" s="61"/>
      <c r="HH172" s="61"/>
      <c r="HI172" s="61"/>
      <c r="HJ172" s="61"/>
      <c r="HK172" s="61"/>
      <c r="HL172" s="61"/>
      <c r="HM172" s="61"/>
      <c r="HN172" s="61"/>
      <c r="HO172" s="61"/>
      <c r="HP172" s="61"/>
      <c r="HQ172" s="61"/>
      <c r="HR172" s="61"/>
      <c r="HS172" s="61"/>
      <c r="HT172" s="61"/>
      <c r="HU172" s="61"/>
      <c r="HV172" s="61"/>
      <c r="HW172" s="61"/>
      <c r="HX172" s="61"/>
      <c r="HY172" s="61"/>
      <c r="HZ172" s="61"/>
      <c r="IA172" s="61"/>
      <c r="IB172" s="61"/>
      <c r="IC172" s="61"/>
      <c r="ID172" s="61"/>
      <c r="IE172" s="61"/>
      <c r="IF172" s="61"/>
      <c r="IG172" s="61"/>
      <c r="IH172" s="61"/>
      <c r="II172" s="61"/>
      <c r="IJ172" s="61"/>
      <c r="IK172" s="61"/>
      <c r="IL172" s="61"/>
      <c r="IM172" s="61"/>
      <c r="IN172" s="61"/>
      <c r="IO172" s="61"/>
      <c r="IP172" s="61"/>
      <c r="IQ172" s="61"/>
      <c r="IR172" s="61"/>
      <c r="IS172" s="61"/>
      <c r="IT172" s="61"/>
      <c r="IU172" s="61"/>
      <c r="IV172" s="61"/>
    </row>
    <row r="173" spans="1:256" hidden="1">
      <c r="A173" s="262" t="s">
        <v>214</v>
      </c>
      <c r="B173" s="250" t="s">
        <v>215</v>
      </c>
      <c r="C173" s="39" t="s">
        <v>30</v>
      </c>
      <c r="D173" s="81">
        <f>E173+M173</f>
        <v>1400000</v>
      </c>
      <c r="E173" s="82">
        <f>F173+I173+J173+K173+L173</f>
        <v>1400000</v>
      </c>
      <c r="F173" s="82">
        <f>G173+H173</f>
        <v>1400000</v>
      </c>
      <c r="G173" s="82">
        <v>0</v>
      </c>
      <c r="H173" s="82">
        <v>1400000</v>
      </c>
      <c r="I173" s="82">
        <v>0</v>
      </c>
      <c r="J173" s="82">
        <v>0</v>
      </c>
      <c r="K173" s="82">
        <v>0</v>
      </c>
      <c r="L173" s="82">
        <v>0</v>
      </c>
      <c r="M173" s="82">
        <f>N173+P173</f>
        <v>0</v>
      </c>
      <c r="N173" s="82">
        <v>0</v>
      </c>
      <c r="O173" s="82">
        <v>0</v>
      </c>
      <c r="P173" s="82">
        <v>0</v>
      </c>
      <c r="Q173" s="59"/>
      <c r="R173" s="59"/>
      <c r="S173" s="60"/>
      <c r="T173" s="60"/>
      <c r="U173" s="60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N173" s="61"/>
      <c r="BO173" s="61"/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61"/>
      <c r="CQ173" s="61"/>
      <c r="CR173" s="61"/>
      <c r="CS173" s="61"/>
      <c r="CT173" s="61"/>
      <c r="CU173" s="61"/>
      <c r="CV173" s="61"/>
      <c r="CW173" s="61"/>
      <c r="CX173" s="61"/>
      <c r="CY173" s="61"/>
      <c r="CZ173" s="61"/>
      <c r="DA173" s="61"/>
      <c r="DB173" s="61"/>
      <c r="DC173" s="61"/>
      <c r="DD173" s="61"/>
      <c r="DE173" s="61"/>
      <c r="DF173" s="61"/>
      <c r="DG173" s="61"/>
      <c r="DH173" s="61"/>
      <c r="DI173" s="61"/>
      <c r="DJ173" s="61"/>
      <c r="DK173" s="61"/>
      <c r="DL173" s="61"/>
      <c r="DM173" s="61"/>
      <c r="DN173" s="61"/>
      <c r="DO173" s="61"/>
      <c r="DP173" s="61"/>
      <c r="DQ173" s="61"/>
      <c r="DR173" s="61"/>
      <c r="DS173" s="61"/>
      <c r="DT173" s="61"/>
      <c r="DU173" s="61"/>
      <c r="DV173" s="61"/>
      <c r="DW173" s="61"/>
      <c r="DX173" s="61"/>
      <c r="DY173" s="61"/>
      <c r="DZ173" s="61"/>
      <c r="EA173" s="61"/>
      <c r="EB173" s="61"/>
      <c r="EC173" s="61"/>
      <c r="ED173" s="61"/>
      <c r="EE173" s="61"/>
      <c r="EF173" s="61"/>
      <c r="EG173" s="61"/>
      <c r="EH173" s="61"/>
      <c r="EI173" s="61"/>
      <c r="EJ173" s="61"/>
      <c r="EK173" s="61"/>
      <c r="EL173" s="61"/>
      <c r="EM173" s="61"/>
      <c r="EN173" s="61"/>
      <c r="EO173" s="61"/>
      <c r="EP173" s="61"/>
      <c r="EQ173" s="61"/>
      <c r="ER173" s="61"/>
      <c r="ES173" s="61"/>
      <c r="ET173" s="61"/>
      <c r="EU173" s="61"/>
      <c r="EV173" s="61"/>
      <c r="EW173" s="61"/>
      <c r="EX173" s="61"/>
      <c r="EY173" s="61"/>
      <c r="EZ173" s="61"/>
      <c r="FA173" s="61"/>
      <c r="FB173" s="61"/>
      <c r="FC173" s="61"/>
      <c r="FD173" s="61"/>
      <c r="FE173" s="61"/>
      <c r="FF173" s="61"/>
      <c r="FG173" s="61"/>
      <c r="FH173" s="61"/>
      <c r="FI173" s="61"/>
      <c r="FJ173" s="61"/>
      <c r="FK173" s="61"/>
      <c r="FL173" s="61"/>
      <c r="FM173" s="61"/>
      <c r="FN173" s="61"/>
      <c r="FO173" s="61"/>
      <c r="FP173" s="61"/>
      <c r="FQ173" s="61"/>
      <c r="FR173" s="61"/>
      <c r="FS173" s="61"/>
      <c r="FT173" s="61"/>
      <c r="FU173" s="61"/>
      <c r="FV173" s="61"/>
      <c r="FW173" s="61"/>
      <c r="FX173" s="61"/>
      <c r="FY173" s="61"/>
      <c r="FZ173" s="61"/>
      <c r="GA173" s="61"/>
      <c r="GB173" s="61"/>
      <c r="GC173" s="61"/>
      <c r="GD173" s="61"/>
      <c r="GE173" s="61"/>
      <c r="GF173" s="61"/>
      <c r="GG173" s="61"/>
      <c r="GH173" s="61"/>
      <c r="GI173" s="61"/>
      <c r="GJ173" s="61"/>
      <c r="GK173" s="61"/>
      <c r="GL173" s="61"/>
      <c r="GM173" s="61"/>
      <c r="GN173" s="61"/>
      <c r="GO173" s="61"/>
      <c r="GP173" s="61"/>
      <c r="GQ173" s="61"/>
      <c r="GR173" s="61"/>
      <c r="GS173" s="61"/>
      <c r="GT173" s="61"/>
      <c r="GU173" s="61"/>
      <c r="GV173" s="61"/>
      <c r="GW173" s="61"/>
      <c r="GX173" s="61"/>
      <c r="GY173" s="61"/>
      <c r="GZ173" s="61"/>
      <c r="HA173" s="61"/>
      <c r="HB173" s="61"/>
      <c r="HC173" s="61"/>
      <c r="HD173" s="61"/>
      <c r="HE173" s="61"/>
      <c r="HF173" s="61"/>
      <c r="HG173" s="61"/>
      <c r="HH173" s="61"/>
      <c r="HI173" s="61"/>
      <c r="HJ173" s="61"/>
      <c r="HK173" s="61"/>
      <c r="HL173" s="61"/>
      <c r="HM173" s="61"/>
      <c r="HN173" s="61"/>
      <c r="HO173" s="61"/>
      <c r="HP173" s="61"/>
      <c r="HQ173" s="61"/>
      <c r="HR173" s="61"/>
      <c r="HS173" s="61"/>
      <c r="HT173" s="61"/>
      <c r="HU173" s="61"/>
      <c r="HV173" s="61"/>
      <c r="HW173" s="61"/>
      <c r="HX173" s="61"/>
      <c r="HY173" s="61"/>
      <c r="HZ173" s="61"/>
      <c r="IA173" s="61"/>
      <c r="IB173" s="61"/>
      <c r="IC173" s="61"/>
      <c r="ID173" s="61"/>
      <c r="IE173" s="61"/>
      <c r="IF173" s="61"/>
      <c r="IG173" s="61"/>
      <c r="IH173" s="61"/>
      <c r="II173" s="61"/>
      <c r="IJ173" s="61"/>
      <c r="IK173" s="61"/>
      <c r="IL173" s="61"/>
      <c r="IM173" s="61"/>
      <c r="IN173" s="61"/>
      <c r="IO173" s="61"/>
      <c r="IP173" s="61"/>
      <c r="IQ173" s="61"/>
      <c r="IR173" s="61"/>
      <c r="IS173" s="61"/>
      <c r="IT173" s="61"/>
      <c r="IU173" s="61"/>
      <c r="IV173" s="61"/>
    </row>
    <row r="174" spans="1:256" hidden="1">
      <c r="A174" s="263"/>
      <c r="B174" s="251"/>
      <c r="C174" s="39" t="s">
        <v>31</v>
      </c>
      <c r="D174" s="81">
        <f>E174+M174</f>
        <v>0</v>
      </c>
      <c r="E174" s="82">
        <f>F174+I174+J174+K174+L174</f>
        <v>0</v>
      </c>
      <c r="F174" s="82">
        <f>G174+H174</f>
        <v>0</v>
      </c>
      <c r="G174" s="82"/>
      <c r="H174" s="82"/>
      <c r="I174" s="82"/>
      <c r="J174" s="82"/>
      <c r="K174" s="82"/>
      <c r="L174" s="82"/>
      <c r="M174" s="82">
        <f>N174+P174</f>
        <v>0</v>
      </c>
      <c r="N174" s="82"/>
      <c r="O174" s="82"/>
      <c r="P174" s="82"/>
      <c r="Q174" s="59"/>
      <c r="R174" s="59"/>
      <c r="S174" s="60"/>
      <c r="T174" s="60"/>
      <c r="U174" s="60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61"/>
      <c r="CQ174" s="61"/>
      <c r="CR174" s="61"/>
      <c r="CS174" s="61"/>
      <c r="CT174" s="61"/>
      <c r="CU174" s="61"/>
      <c r="CV174" s="61"/>
      <c r="CW174" s="61"/>
      <c r="CX174" s="61"/>
      <c r="CY174" s="61"/>
      <c r="CZ174" s="61"/>
      <c r="DA174" s="61"/>
      <c r="DB174" s="61"/>
      <c r="DC174" s="61"/>
      <c r="DD174" s="61"/>
      <c r="DE174" s="61"/>
      <c r="DF174" s="61"/>
      <c r="DG174" s="61"/>
      <c r="DH174" s="61"/>
      <c r="DI174" s="61"/>
      <c r="DJ174" s="61"/>
      <c r="DK174" s="61"/>
      <c r="DL174" s="61"/>
      <c r="DM174" s="61"/>
      <c r="DN174" s="61"/>
      <c r="DO174" s="61"/>
      <c r="DP174" s="61"/>
      <c r="DQ174" s="61"/>
      <c r="DR174" s="61"/>
      <c r="DS174" s="61"/>
      <c r="DT174" s="61"/>
      <c r="DU174" s="61"/>
      <c r="DV174" s="61"/>
      <c r="DW174" s="61"/>
      <c r="DX174" s="61"/>
      <c r="DY174" s="61"/>
      <c r="DZ174" s="61"/>
      <c r="EA174" s="61"/>
      <c r="EB174" s="61"/>
      <c r="EC174" s="61"/>
      <c r="ED174" s="61"/>
      <c r="EE174" s="61"/>
      <c r="EF174" s="61"/>
      <c r="EG174" s="61"/>
      <c r="EH174" s="61"/>
      <c r="EI174" s="61"/>
      <c r="EJ174" s="61"/>
      <c r="EK174" s="61"/>
      <c r="EL174" s="61"/>
      <c r="EM174" s="61"/>
      <c r="EN174" s="61"/>
      <c r="EO174" s="61"/>
      <c r="EP174" s="61"/>
      <c r="EQ174" s="61"/>
      <c r="ER174" s="61"/>
      <c r="ES174" s="61"/>
      <c r="ET174" s="61"/>
      <c r="EU174" s="61"/>
      <c r="EV174" s="61"/>
      <c r="EW174" s="61"/>
      <c r="EX174" s="61"/>
      <c r="EY174" s="61"/>
      <c r="EZ174" s="61"/>
      <c r="FA174" s="61"/>
      <c r="FB174" s="61"/>
      <c r="FC174" s="61"/>
      <c r="FD174" s="61"/>
      <c r="FE174" s="61"/>
      <c r="FF174" s="61"/>
      <c r="FG174" s="61"/>
      <c r="FH174" s="61"/>
      <c r="FI174" s="61"/>
      <c r="FJ174" s="61"/>
      <c r="FK174" s="61"/>
      <c r="FL174" s="61"/>
      <c r="FM174" s="61"/>
      <c r="FN174" s="61"/>
      <c r="FO174" s="61"/>
      <c r="FP174" s="61"/>
      <c r="FQ174" s="61"/>
      <c r="FR174" s="61"/>
      <c r="FS174" s="61"/>
      <c r="FT174" s="61"/>
      <c r="FU174" s="61"/>
      <c r="FV174" s="61"/>
      <c r="FW174" s="61"/>
      <c r="FX174" s="61"/>
      <c r="FY174" s="61"/>
      <c r="FZ174" s="61"/>
      <c r="GA174" s="61"/>
      <c r="GB174" s="61"/>
      <c r="GC174" s="61"/>
      <c r="GD174" s="61"/>
      <c r="GE174" s="61"/>
      <c r="GF174" s="61"/>
      <c r="GG174" s="61"/>
      <c r="GH174" s="61"/>
      <c r="GI174" s="61"/>
      <c r="GJ174" s="61"/>
      <c r="GK174" s="61"/>
      <c r="GL174" s="61"/>
      <c r="GM174" s="61"/>
      <c r="GN174" s="61"/>
      <c r="GO174" s="61"/>
      <c r="GP174" s="61"/>
      <c r="GQ174" s="61"/>
      <c r="GR174" s="61"/>
      <c r="GS174" s="61"/>
      <c r="GT174" s="61"/>
      <c r="GU174" s="61"/>
      <c r="GV174" s="61"/>
      <c r="GW174" s="61"/>
      <c r="GX174" s="61"/>
      <c r="GY174" s="61"/>
      <c r="GZ174" s="61"/>
      <c r="HA174" s="61"/>
      <c r="HB174" s="61"/>
      <c r="HC174" s="61"/>
      <c r="HD174" s="61"/>
      <c r="HE174" s="61"/>
      <c r="HF174" s="61"/>
      <c r="HG174" s="61"/>
      <c r="HH174" s="61"/>
      <c r="HI174" s="61"/>
      <c r="HJ174" s="61"/>
      <c r="HK174" s="61"/>
      <c r="HL174" s="61"/>
      <c r="HM174" s="61"/>
      <c r="HN174" s="61"/>
      <c r="HO174" s="61"/>
      <c r="HP174" s="61"/>
      <c r="HQ174" s="61"/>
      <c r="HR174" s="61"/>
      <c r="HS174" s="61"/>
      <c r="HT174" s="61"/>
      <c r="HU174" s="61"/>
      <c r="HV174" s="61"/>
      <c r="HW174" s="61"/>
      <c r="HX174" s="61"/>
      <c r="HY174" s="61"/>
      <c r="HZ174" s="61"/>
      <c r="IA174" s="61"/>
      <c r="IB174" s="61"/>
      <c r="IC174" s="61"/>
      <c r="ID174" s="61"/>
      <c r="IE174" s="61"/>
      <c r="IF174" s="61"/>
      <c r="IG174" s="61"/>
      <c r="IH174" s="61"/>
      <c r="II174" s="61"/>
      <c r="IJ174" s="61"/>
      <c r="IK174" s="61"/>
      <c r="IL174" s="61"/>
      <c r="IM174" s="61"/>
      <c r="IN174" s="61"/>
      <c r="IO174" s="61"/>
      <c r="IP174" s="61"/>
      <c r="IQ174" s="61"/>
      <c r="IR174" s="61"/>
      <c r="IS174" s="61"/>
      <c r="IT174" s="61"/>
      <c r="IU174" s="61"/>
      <c r="IV174" s="61"/>
    </row>
    <row r="175" spans="1:256" hidden="1">
      <c r="A175" s="264"/>
      <c r="B175" s="252"/>
      <c r="C175" s="39" t="s">
        <v>32</v>
      </c>
      <c r="D175" s="81">
        <f>D173+D174</f>
        <v>1400000</v>
      </c>
      <c r="E175" s="82">
        <f t="shared" ref="E175:P175" si="74">E173+E174</f>
        <v>1400000</v>
      </c>
      <c r="F175" s="82">
        <f t="shared" si="74"/>
        <v>1400000</v>
      </c>
      <c r="G175" s="82">
        <f t="shared" si="74"/>
        <v>0</v>
      </c>
      <c r="H175" s="82">
        <f t="shared" si="74"/>
        <v>1400000</v>
      </c>
      <c r="I175" s="82">
        <f t="shared" si="74"/>
        <v>0</v>
      </c>
      <c r="J175" s="82">
        <f t="shared" si="74"/>
        <v>0</v>
      </c>
      <c r="K175" s="82">
        <f t="shared" si="74"/>
        <v>0</v>
      </c>
      <c r="L175" s="82">
        <f t="shared" si="74"/>
        <v>0</v>
      </c>
      <c r="M175" s="82">
        <f t="shared" si="74"/>
        <v>0</v>
      </c>
      <c r="N175" s="82">
        <f t="shared" si="74"/>
        <v>0</v>
      </c>
      <c r="O175" s="82">
        <f t="shared" si="74"/>
        <v>0</v>
      </c>
      <c r="P175" s="82">
        <f t="shared" si="74"/>
        <v>0</v>
      </c>
      <c r="Q175" s="59"/>
      <c r="R175" s="59"/>
      <c r="S175" s="60"/>
      <c r="T175" s="60"/>
      <c r="U175" s="60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61"/>
      <c r="BO175" s="61"/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1"/>
      <c r="CV175" s="61"/>
      <c r="CW175" s="61"/>
      <c r="CX175" s="61"/>
      <c r="CY175" s="61"/>
      <c r="CZ175" s="61"/>
      <c r="DA175" s="61"/>
      <c r="DB175" s="61"/>
      <c r="DC175" s="61"/>
      <c r="DD175" s="61"/>
      <c r="DE175" s="61"/>
      <c r="DF175" s="61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61"/>
      <c r="DU175" s="61"/>
      <c r="DV175" s="61"/>
      <c r="DW175" s="61"/>
      <c r="DX175" s="61"/>
      <c r="DY175" s="61"/>
      <c r="DZ175" s="61"/>
      <c r="EA175" s="61"/>
      <c r="EB175" s="61"/>
      <c r="EC175" s="61"/>
      <c r="ED175" s="61"/>
      <c r="EE175" s="61"/>
      <c r="EF175" s="61"/>
      <c r="EG175" s="61"/>
      <c r="EH175" s="61"/>
      <c r="EI175" s="61"/>
      <c r="EJ175" s="61"/>
      <c r="EK175" s="61"/>
      <c r="EL175" s="61"/>
      <c r="EM175" s="61"/>
      <c r="EN175" s="61"/>
      <c r="EO175" s="61"/>
      <c r="EP175" s="61"/>
      <c r="EQ175" s="61"/>
      <c r="ER175" s="61"/>
      <c r="ES175" s="61"/>
      <c r="ET175" s="61"/>
      <c r="EU175" s="61"/>
      <c r="EV175" s="61"/>
      <c r="EW175" s="61"/>
      <c r="EX175" s="61"/>
      <c r="EY175" s="61"/>
      <c r="EZ175" s="61"/>
      <c r="FA175" s="61"/>
      <c r="FB175" s="61"/>
      <c r="FC175" s="61"/>
      <c r="FD175" s="61"/>
      <c r="FE175" s="61"/>
      <c r="FF175" s="61"/>
      <c r="FG175" s="61"/>
      <c r="FH175" s="61"/>
      <c r="FI175" s="61"/>
      <c r="FJ175" s="61"/>
      <c r="FK175" s="61"/>
      <c r="FL175" s="61"/>
      <c r="FM175" s="61"/>
      <c r="FN175" s="61"/>
      <c r="FO175" s="61"/>
      <c r="FP175" s="61"/>
      <c r="FQ175" s="61"/>
      <c r="FR175" s="61"/>
      <c r="FS175" s="61"/>
      <c r="FT175" s="61"/>
      <c r="FU175" s="61"/>
      <c r="FV175" s="61"/>
      <c r="FW175" s="61"/>
      <c r="FX175" s="61"/>
      <c r="FY175" s="61"/>
      <c r="FZ175" s="61"/>
      <c r="GA175" s="61"/>
      <c r="GB175" s="61"/>
      <c r="GC175" s="61"/>
      <c r="GD175" s="61"/>
      <c r="GE175" s="61"/>
      <c r="GF175" s="61"/>
      <c r="GG175" s="61"/>
      <c r="GH175" s="61"/>
      <c r="GI175" s="61"/>
      <c r="GJ175" s="61"/>
      <c r="GK175" s="61"/>
      <c r="GL175" s="61"/>
      <c r="GM175" s="61"/>
      <c r="GN175" s="61"/>
      <c r="GO175" s="61"/>
      <c r="GP175" s="61"/>
      <c r="GQ175" s="61"/>
      <c r="GR175" s="61"/>
      <c r="GS175" s="61"/>
      <c r="GT175" s="61"/>
      <c r="GU175" s="61"/>
      <c r="GV175" s="61"/>
      <c r="GW175" s="61"/>
      <c r="GX175" s="61"/>
      <c r="GY175" s="61"/>
      <c r="GZ175" s="61"/>
      <c r="HA175" s="61"/>
      <c r="HB175" s="61"/>
      <c r="HC175" s="61"/>
      <c r="HD175" s="61"/>
      <c r="HE175" s="61"/>
      <c r="HF175" s="61"/>
      <c r="HG175" s="61"/>
      <c r="HH175" s="61"/>
      <c r="HI175" s="61"/>
      <c r="HJ175" s="61"/>
      <c r="HK175" s="61"/>
      <c r="HL175" s="61"/>
      <c r="HM175" s="61"/>
      <c r="HN175" s="61"/>
      <c r="HO175" s="61"/>
      <c r="HP175" s="61"/>
      <c r="HQ175" s="61"/>
      <c r="HR175" s="61"/>
      <c r="HS175" s="61"/>
      <c r="HT175" s="61"/>
      <c r="HU175" s="61"/>
      <c r="HV175" s="61"/>
      <c r="HW175" s="61"/>
      <c r="HX175" s="61"/>
      <c r="HY175" s="61"/>
      <c r="HZ175" s="61"/>
      <c r="IA175" s="61"/>
      <c r="IB175" s="61"/>
      <c r="IC175" s="61"/>
      <c r="ID175" s="61"/>
      <c r="IE175" s="61"/>
      <c r="IF175" s="61"/>
      <c r="IG175" s="61"/>
      <c r="IH175" s="61"/>
      <c r="II175" s="61"/>
      <c r="IJ175" s="61"/>
      <c r="IK175" s="61"/>
      <c r="IL175" s="61"/>
      <c r="IM175" s="61"/>
      <c r="IN175" s="61"/>
      <c r="IO175" s="61"/>
      <c r="IP175" s="61"/>
      <c r="IQ175" s="61"/>
      <c r="IR175" s="61"/>
      <c r="IS175" s="61"/>
      <c r="IT175" s="61"/>
      <c r="IU175" s="61"/>
      <c r="IV175" s="61"/>
    </row>
    <row r="176" spans="1:256" hidden="1">
      <c r="A176" s="262" t="s">
        <v>218</v>
      </c>
      <c r="B176" s="250" t="s">
        <v>219</v>
      </c>
      <c r="C176" s="39" t="s">
        <v>30</v>
      </c>
      <c r="D176" s="81">
        <f>E176+M176</f>
        <v>330000</v>
      </c>
      <c r="E176" s="82">
        <f>F176+I176+J176+K176+L176</f>
        <v>330000</v>
      </c>
      <c r="F176" s="82">
        <f>G176+H176</f>
        <v>330000</v>
      </c>
      <c r="G176" s="82">
        <v>0</v>
      </c>
      <c r="H176" s="82">
        <v>330000</v>
      </c>
      <c r="I176" s="82">
        <v>0</v>
      </c>
      <c r="J176" s="82">
        <v>0</v>
      </c>
      <c r="K176" s="82">
        <v>0</v>
      </c>
      <c r="L176" s="82">
        <v>0</v>
      </c>
      <c r="M176" s="82">
        <f>N176+P176</f>
        <v>0</v>
      </c>
      <c r="N176" s="82">
        <v>0</v>
      </c>
      <c r="O176" s="82">
        <v>0</v>
      </c>
      <c r="P176" s="82">
        <v>0</v>
      </c>
      <c r="Q176" s="59"/>
      <c r="R176" s="59"/>
      <c r="S176" s="60"/>
      <c r="T176" s="60"/>
      <c r="U176" s="60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61"/>
      <c r="BN176" s="61"/>
      <c r="BO176" s="61"/>
      <c r="BP176" s="61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1"/>
      <c r="CQ176" s="61"/>
      <c r="CR176" s="61"/>
      <c r="CS176" s="61"/>
      <c r="CT176" s="61"/>
      <c r="CU176" s="61"/>
      <c r="CV176" s="61"/>
      <c r="CW176" s="61"/>
      <c r="CX176" s="61"/>
      <c r="CY176" s="61"/>
      <c r="CZ176" s="61"/>
      <c r="DA176" s="61"/>
      <c r="DB176" s="61"/>
      <c r="DC176" s="61"/>
      <c r="DD176" s="61"/>
      <c r="DE176" s="61"/>
      <c r="DF176" s="61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61"/>
      <c r="DU176" s="61"/>
      <c r="DV176" s="61"/>
      <c r="DW176" s="61"/>
      <c r="DX176" s="61"/>
      <c r="DY176" s="61"/>
      <c r="DZ176" s="61"/>
      <c r="EA176" s="61"/>
      <c r="EB176" s="61"/>
      <c r="EC176" s="61"/>
      <c r="ED176" s="61"/>
      <c r="EE176" s="61"/>
      <c r="EF176" s="61"/>
      <c r="EG176" s="61"/>
      <c r="EH176" s="61"/>
      <c r="EI176" s="61"/>
      <c r="EJ176" s="61"/>
      <c r="EK176" s="61"/>
      <c r="EL176" s="61"/>
      <c r="EM176" s="61"/>
      <c r="EN176" s="61"/>
      <c r="EO176" s="61"/>
      <c r="EP176" s="61"/>
      <c r="EQ176" s="61"/>
      <c r="ER176" s="61"/>
      <c r="ES176" s="61"/>
      <c r="ET176" s="61"/>
      <c r="EU176" s="61"/>
      <c r="EV176" s="61"/>
      <c r="EW176" s="61"/>
      <c r="EX176" s="61"/>
      <c r="EY176" s="61"/>
      <c r="EZ176" s="61"/>
      <c r="FA176" s="61"/>
      <c r="FB176" s="61"/>
      <c r="FC176" s="61"/>
      <c r="FD176" s="61"/>
      <c r="FE176" s="61"/>
      <c r="FF176" s="61"/>
      <c r="FG176" s="61"/>
      <c r="FH176" s="61"/>
      <c r="FI176" s="61"/>
      <c r="FJ176" s="61"/>
      <c r="FK176" s="61"/>
      <c r="FL176" s="61"/>
      <c r="FM176" s="61"/>
      <c r="FN176" s="61"/>
      <c r="FO176" s="61"/>
      <c r="FP176" s="61"/>
      <c r="FQ176" s="61"/>
      <c r="FR176" s="61"/>
      <c r="FS176" s="61"/>
      <c r="FT176" s="61"/>
      <c r="FU176" s="61"/>
      <c r="FV176" s="61"/>
      <c r="FW176" s="61"/>
      <c r="FX176" s="61"/>
      <c r="FY176" s="61"/>
      <c r="FZ176" s="61"/>
      <c r="GA176" s="61"/>
      <c r="GB176" s="61"/>
      <c r="GC176" s="61"/>
      <c r="GD176" s="61"/>
      <c r="GE176" s="61"/>
      <c r="GF176" s="61"/>
      <c r="GG176" s="61"/>
      <c r="GH176" s="61"/>
      <c r="GI176" s="61"/>
      <c r="GJ176" s="61"/>
      <c r="GK176" s="61"/>
      <c r="GL176" s="61"/>
      <c r="GM176" s="61"/>
      <c r="GN176" s="61"/>
      <c r="GO176" s="61"/>
      <c r="GP176" s="61"/>
      <c r="GQ176" s="61"/>
      <c r="GR176" s="61"/>
      <c r="GS176" s="61"/>
      <c r="GT176" s="61"/>
      <c r="GU176" s="61"/>
      <c r="GV176" s="61"/>
      <c r="GW176" s="61"/>
      <c r="GX176" s="61"/>
      <c r="GY176" s="61"/>
      <c r="GZ176" s="61"/>
      <c r="HA176" s="61"/>
      <c r="HB176" s="61"/>
      <c r="HC176" s="61"/>
      <c r="HD176" s="61"/>
      <c r="HE176" s="61"/>
      <c r="HF176" s="61"/>
      <c r="HG176" s="61"/>
      <c r="HH176" s="61"/>
      <c r="HI176" s="61"/>
      <c r="HJ176" s="61"/>
      <c r="HK176" s="61"/>
      <c r="HL176" s="61"/>
      <c r="HM176" s="61"/>
      <c r="HN176" s="61"/>
      <c r="HO176" s="61"/>
      <c r="HP176" s="61"/>
      <c r="HQ176" s="61"/>
      <c r="HR176" s="61"/>
      <c r="HS176" s="61"/>
      <c r="HT176" s="61"/>
      <c r="HU176" s="61"/>
      <c r="HV176" s="61"/>
      <c r="HW176" s="61"/>
      <c r="HX176" s="61"/>
      <c r="HY176" s="61"/>
      <c r="HZ176" s="61"/>
      <c r="IA176" s="61"/>
      <c r="IB176" s="61"/>
      <c r="IC176" s="61"/>
      <c r="ID176" s="61"/>
      <c r="IE176" s="61"/>
      <c r="IF176" s="61"/>
      <c r="IG176" s="61"/>
      <c r="IH176" s="61"/>
      <c r="II176" s="61"/>
      <c r="IJ176" s="61"/>
      <c r="IK176" s="61"/>
      <c r="IL176" s="61"/>
      <c r="IM176" s="61"/>
      <c r="IN176" s="61"/>
      <c r="IO176" s="61"/>
      <c r="IP176" s="61"/>
      <c r="IQ176" s="61"/>
      <c r="IR176" s="61"/>
      <c r="IS176" s="61"/>
      <c r="IT176" s="61"/>
      <c r="IU176" s="61"/>
      <c r="IV176" s="61"/>
    </row>
    <row r="177" spans="1:256" hidden="1">
      <c r="A177" s="263"/>
      <c r="B177" s="251"/>
      <c r="C177" s="39" t="s">
        <v>31</v>
      </c>
      <c r="D177" s="81">
        <f>E177+M177</f>
        <v>0</v>
      </c>
      <c r="E177" s="82">
        <f>F177+I177+J177+K177+L177</f>
        <v>0</v>
      </c>
      <c r="F177" s="82">
        <f>G177+H177</f>
        <v>0</v>
      </c>
      <c r="G177" s="82"/>
      <c r="H177" s="82"/>
      <c r="I177" s="82"/>
      <c r="J177" s="82"/>
      <c r="K177" s="82"/>
      <c r="L177" s="82"/>
      <c r="M177" s="82">
        <f>N177+P177</f>
        <v>0</v>
      </c>
      <c r="N177" s="82"/>
      <c r="O177" s="82"/>
      <c r="P177" s="82"/>
      <c r="Q177" s="59"/>
      <c r="R177" s="59"/>
      <c r="S177" s="60"/>
      <c r="T177" s="60"/>
      <c r="U177" s="60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  <c r="EE177" s="61"/>
      <c r="EF177" s="61"/>
      <c r="EG177" s="61"/>
      <c r="EH177" s="61"/>
      <c r="EI177" s="61"/>
      <c r="EJ177" s="61"/>
      <c r="EK177" s="61"/>
      <c r="EL177" s="61"/>
      <c r="EM177" s="61"/>
      <c r="EN177" s="61"/>
      <c r="EO177" s="61"/>
      <c r="EP177" s="61"/>
      <c r="EQ177" s="61"/>
      <c r="ER177" s="61"/>
      <c r="ES177" s="61"/>
      <c r="ET177" s="61"/>
      <c r="EU177" s="61"/>
      <c r="EV177" s="61"/>
      <c r="EW177" s="61"/>
      <c r="EX177" s="61"/>
      <c r="EY177" s="61"/>
      <c r="EZ177" s="61"/>
      <c r="FA177" s="61"/>
      <c r="FB177" s="61"/>
      <c r="FC177" s="61"/>
      <c r="FD177" s="61"/>
      <c r="FE177" s="61"/>
      <c r="FF177" s="61"/>
      <c r="FG177" s="61"/>
      <c r="FH177" s="61"/>
      <c r="FI177" s="61"/>
      <c r="FJ177" s="61"/>
      <c r="FK177" s="61"/>
      <c r="FL177" s="61"/>
      <c r="FM177" s="61"/>
      <c r="FN177" s="61"/>
      <c r="FO177" s="61"/>
      <c r="FP177" s="61"/>
      <c r="FQ177" s="61"/>
      <c r="FR177" s="61"/>
      <c r="FS177" s="61"/>
      <c r="FT177" s="61"/>
      <c r="FU177" s="61"/>
      <c r="FV177" s="61"/>
      <c r="FW177" s="61"/>
      <c r="FX177" s="61"/>
      <c r="FY177" s="61"/>
      <c r="FZ177" s="61"/>
      <c r="GA177" s="61"/>
      <c r="GB177" s="61"/>
      <c r="GC177" s="61"/>
      <c r="GD177" s="61"/>
      <c r="GE177" s="61"/>
      <c r="GF177" s="61"/>
      <c r="GG177" s="61"/>
      <c r="GH177" s="61"/>
      <c r="GI177" s="61"/>
      <c r="GJ177" s="61"/>
      <c r="GK177" s="61"/>
      <c r="GL177" s="61"/>
      <c r="GM177" s="61"/>
      <c r="GN177" s="61"/>
      <c r="GO177" s="61"/>
      <c r="GP177" s="61"/>
      <c r="GQ177" s="61"/>
      <c r="GR177" s="61"/>
      <c r="GS177" s="61"/>
      <c r="GT177" s="61"/>
      <c r="GU177" s="61"/>
      <c r="GV177" s="61"/>
      <c r="GW177" s="61"/>
      <c r="GX177" s="61"/>
      <c r="GY177" s="61"/>
      <c r="GZ177" s="61"/>
      <c r="HA177" s="61"/>
      <c r="HB177" s="61"/>
      <c r="HC177" s="61"/>
      <c r="HD177" s="61"/>
      <c r="HE177" s="61"/>
      <c r="HF177" s="61"/>
      <c r="HG177" s="61"/>
      <c r="HH177" s="61"/>
      <c r="HI177" s="61"/>
      <c r="HJ177" s="61"/>
      <c r="HK177" s="61"/>
      <c r="HL177" s="61"/>
      <c r="HM177" s="61"/>
      <c r="HN177" s="61"/>
      <c r="HO177" s="61"/>
      <c r="HP177" s="61"/>
      <c r="HQ177" s="61"/>
      <c r="HR177" s="61"/>
      <c r="HS177" s="61"/>
      <c r="HT177" s="61"/>
      <c r="HU177" s="61"/>
      <c r="HV177" s="61"/>
      <c r="HW177" s="61"/>
      <c r="HX177" s="61"/>
      <c r="HY177" s="61"/>
      <c r="HZ177" s="61"/>
      <c r="IA177" s="61"/>
      <c r="IB177" s="61"/>
      <c r="IC177" s="61"/>
      <c r="ID177" s="61"/>
      <c r="IE177" s="61"/>
      <c r="IF177" s="61"/>
      <c r="IG177" s="61"/>
      <c r="IH177" s="61"/>
      <c r="II177" s="61"/>
      <c r="IJ177" s="61"/>
      <c r="IK177" s="61"/>
      <c r="IL177" s="61"/>
      <c r="IM177" s="61"/>
      <c r="IN177" s="61"/>
      <c r="IO177" s="61"/>
      <c r="IP177" s="61"/>
      <c r="IQ177" s="61"/>
      <c r="IR177" s="61"/>
      <c r="IS177" s="61"/>
      <c r="IT177" s="61"/>
      <c r="IU177" s="61"/>
      <c r="IV177" s="61"/>
    </row>
    <row r="178" spans="1:256" hidden="1">
      <c r="A178" s="264"/>
      <c r="B178" s="252"/>
      <c r="C178" s="39" t="s">
        <v>32</v>
      </c>
      <c r="D178" s="81">
        <f>D176+D177</f>
        <v>330000</v>
      </c>
      <c r="E178" s="82">
        <f t="shared" ref="E178:P178" si="75">E176+E177</f>
        <v>330000</v>
      </c>
      <c r="F178" s="82">
        <f t="shared" si="75"/>
        <v>330000</v>
      </c>
      <c r="G178" s="82">
        <f t="shared" si="75"/>
        <v>0</v>
      </c>
      <c r="H178" s="82">
        <f t="shared" si="75"/>
        <v>330000</v>
      </c>
      <c r="I178" s="82">
        <f t="shared" si="75"/>
        <v>0</v>
      </c>
      <c r="J178" s="82">
        <f t="shared" si="75"/>
        <v>0</v>
      </c>
      <c r="K178" s="82">
        <f t="shared" si="75"/>
        <v>0</v>
      </c>
      <c r="L178" s="82">
        <f t="shared" si="75"/>
        <v>0</v>
      </c>
      <c r="M178" s="82">
        <f t="shared" si="75"/>
        <v>0</v>
      </c>
      <c r="N178" s="82">
        <f t="shared" si="75"/>
        <v>0</v>
      </c>
      <c r="O178" s="82">
        <f t="shared" si="75"/>
        <v>0</v>
      </c>
      <c r="P178" s="82">
        <f t="shared" si="75"/>
        <v>0</v>
      </c>
      <c r="Q178" s="59"/>
      <c r="R178" s="59"/>
      <c r="S178" s="60"/>
      <c r="T178" s="60"/>
      <c r="U178" s="60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61"/>
      <c r="BN178" s="61"/>
      <c r="BO178" s="61"/>
      <c r="BP178" s="61"/>
      <c r="BQ178" s="61"/>
      <c r="BR178" s="61"/>
      <c r="BS178" s="61"/>
      <c r="BT178" s="61"/>
      <c r="BU178" s="61"/>
      <c r="BV178" s="61"/>
      <c r="BW178" s="61"/>
      <c r="BX178" s="61"/>
      <c r="BY178" s="61"/>
      <c r="BZ178" s="61"/>
      <c r="CA178" s="61"/>
      <c r="CB178" s="61"/>
      <c r="CC178" s="61"/>
      <c r="CD178" s="61"/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  <c r="CO178" s="61"/>
      <c r="CP178" s="61"/>
      <c r="CQ178" s="61"/>
      <c r="CR178" s="61"/>
      <c r="CS178" s="61"/>
      <c r="CT178" s="61"/>
      <c r="CU178" s="61"/>
      <c r="CV178" s="61"/>
      <c r="CW178" s="61"/>
      <c r="CX178" s="61"/>
      <c r="CY178" s="61"/>
      <c r="CZ178" s="61"/>
      <c r="DA178" s="61"/>
      <c r="DB178" s="61"/>
      <c r="DC178" s="61"/>
      <c r="DD178" s="61"/>
      <c r="DE178" s="61"/>
      <c r="DF178" s="61"/>
      <c r="DG178" s="61"/>
      <c r="DH178" s="61"/>
      <c r="DI178" s="61"/>
      <c r="DJ178" s="61"/>
      <c r="DK178" s="61"/>
      <c r="DL178" s="61"/>
      <c r="DM178" s="61"/>
      <c r="DN178" s="61"/>
      <c r="DO178" s="61"/>
      <c r="DP178" s="61"/>
      <c r="DQ178" s="61"/>
      <c r="DR178" s="61"/>
      <c r="DS178" s="61"/>
      <c r="DT178" s="61"/>
      <c r="DU178" s="61"/>
      <c r="DV178" s="61"/>
      <c r="DW178" s="61"/>
      <c r="DX178" s="61"/>
      <c r="DY178" s="61"/>
      <c r="DZ178" s="61"/>
      <c r="EA178" s="61"/>
      <c r="EB178" s="61"/>
      <c r="EC178" s="61"/>
      <c r="ED178" s="61"/>
      <c r="EE178" s="61"/>
      <c r="EF178" s="61"/>
      <c r="EG178" s="61"/>
      <c r="EH178" s="61"/>
      <c r="EI178" s="61"/>
      <c r="EJ178" s="61"/>
      <c r="EK178" s="61"/>
      <c r="EL178" s="61"/>
      <c r="EM178" s="61"/>
      <c r="EN178" s="61"/>
      <c r="EO178" s="61"/>
      <c r="EP178" s="61"/>
      <c r="EQ178" s="61"/>
      <c r="ER178" s="61"/>
      <c r="ES178" s="61"/>
      <c r="ET178" s="61"/>
      <c r="EU178" s="61"/>
      <c r="EV178" s="61"/>
      <c r="EW178" s="61"/>
      <c r="EX178" s="61"/>
      <c r="EY178" s="61"/>
      <c r="EZ178" s="61"/>
      <c r="FA178" s="61"/>
      <c r="FB178" s="61"/>
      <c r="FC178" s="61"/>
      <c r="FD178" s="61"/>
      <c r="FE178" s="61"/>
      <c r="FF178" s="61"/>
      <c r="FG178" s="61"/>
      <c r="FH178" s="61"/>
      <c r="FI178" s="61"/>
      <c r="FJ178" s="61"/>
      <c r="FK178" s="61"/>
      <c r="FL178" s="61"/>
      <c r="FM178" s="61"/>
      <c r="FN178" s="61"/>
      <c r="FO178" s="61"/>
      <c r="FP178" s="61"/>
      <c r="FQ178" s="61"/>
      <c r="FR178" s="61"/>
      <c r="FS178" s="61"/>
      <c r="FT178" s="61"/>
      <c r="FU178" s="61"/>
      <c r="FV178" s="61"/>
      <c r="FW178" s="61"/>
      <c r="FX178" s="61"/>
      <c r="FY178" s="61"/>
      <c r="FZ178" s="61"/>
      <c r="GA178" s="61"/>
      <c r="GB178" s="61"/>
      <c r="GC178" s="61"/>
      <c r="GD178" s="61"/>
      <c r="GE178" s="61"/>
      <c r="GF178" s="61"/>
      <c r="GG178" s="61"/>
      <c r="GH178" s="61"/>
      <c r="GI178" s="61"/>
      <c r="GJ178" s="61"/>
      <c r="GK178" s="61"/>
      <c r="GL178" s="61"/>
      <c r="GM178" s="61"/>
      <c r="GN178" s="61"/>
      <c r="GO178" s="61"/>
      <c r="GP178" s="61"/>
      <c r="GQ178" s="61"/>
      <c r="GR178" s="61"/>
      <c r="GS178" s="61"/>
      <c r="GT178" s="61"/>
      <c r="GU178" s="61"/>
      <c r="GV178" s="61"/>
      <c r="GW178" s="61"/>
      <c r="GX178" s="61"/>
      <c r="GY178" s="61"/>
      <c r="GZ178" s="61"/>
      <c r="HA178" s="61"/>
      <c r="HB178" s="61"/>
      <c r="HC178" s="61"/>
      <c r="HD178" s="61"/>
      <c r="HE178" s="61"/>
      <c r="HF178" s="61"/>
      <c r="HG178" s="61"/>
      <c r="HH178" s="61"/>
      <c r="HI178" s="61"/>
      <c r="HJ178" s="61"/>
      <c r="HK178" s="61"/>
      <c r="HL178" s="61"/>
      <c r="HM178" s="61"/>
      <c r="HN178" s="61"/>
      <c r="HO178" s="61"/>
      <c r="HP178" s="61"/>
      <c r="HQ178" s="61"/>
      <c r="HR178" s="61"/>
      <c r="HS178" s="61"/>
      <c r="HT178" s="61"/>
      <c r="HU178" s="61"/>
      <c r="HV178" s="61"/>
      <c r="HW178" s="61"/>
      <c r="HX178" s="61"/>
      <c r="HY178" s="61"/>
      <c r="HZ178" s="61"/>
      <c r="IA178" s="61"/>
      <c r="IB178" s="61"/>
      <c r="IC178" s="61"/>
      <c r="ID178" s="61"/>
      <c r="IE178" s="61"/>
      <c r="IF178" s="61"/>
      <c r="IG178" s="61"/>
      <c r="IH178" s="61"/>
      <c r="II178" s="61"/>
      <c r="IJ178" s="61"/>
      <c r="IK178" s="61"/>
      <c r="IL178" s="61"/>
      <c r="IM178" s="61"/>
      <c r="IN178" s="61"/>
      <c r="IO178" s="61"/>
      <c r="IP178" s="61"/>
      <c r="IQ178" s="61"/>
      <c r="IR178" s="61"/>
      <c r="IS178" s="61"/>
      <c r="IT178" s="61"/>
      <c r="IU178" s="61"/>
      <c r="IV178" s="61"/>
    </row>
    <row r="179" spans="1:256" hidden="1">
      <c r="A179" s="259" t="s">
        <v>122</v>
      </c>
      <c r="B179" s="250" t="s">
        <v>42</v>
      </c>
      <c r="C179" s="39" t="s">
        <v>30</v>
      </c>
      <c r="D179" s="81">
        <f>E179+M179</f>
        <v>1635148.4</v>
      </c>
      <c r="E179" s="82">
        <f>F179+I179+J179+K179+L179</f>
        <v>1635148.4</v>
      </c>
      <c r="F179" s="82">
        <f>G179+H179</f>
        <v>1635148.4</v>
      </c>
      <c r="G179" s="82">
        <v>0</v>
      </c>
      <c r="H179" s="82">
        <v>1635148.4</v>
      </c>
      <c r="I179" s="82">
        <v>0</v>
      </c>
      <c r="J179" s="82">
        <v>0</v>
      </c>
      <c r="K179" s="82">
        <v>0</v>
      </c>
      <c r="L179" s="82">
        <v>0</v>
      </c>
      <c r="M179" s="82">
        <f>N179+P179</f>
        <v>0</v>
      </c>
      <c r="N179" s="82">
        <v>0</v>
      </c>
      <c r="O179" s="82">
        <v>0</v>
      </c>
      <c r="P179" s="82">
        <v>0</v>
      </c>
      <c r="Q179" s="59"/>
      <c r="R179" s="59"/>
      <c r="S179" s="60"/>
      <c r="T179" s="60"/>
      <c r="U179" s="60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61"/>
      <c r="BN179" s="61"/>
      <c r="BO179" s="61"/>
      <c r="BP179" s="61"/>
      <c r="BQ179" s="61"/>
      <c r="BR179" s="61"/>
      <c r="BS179" s="61"/>
      <c r="BT179" s="61"/>
      <c r="BU179" s="61"/>
      <c r="BV179" s="61"/>
      <c r="BW179" s="61"/>
      <c r="BX179" s="61"/>
      <c r="BY179" s="61"/>
      <c r="BZ179" s="61"/>
      <c r="CA179" s="61"/>
      <c r="CB179" s="61"/>
      <c r="CC179" s="61"/>
      <c r="CD179" s="61"/>
      <c r="CE179" s="61"/>
      <c r="CF179" s="61"/>
      <c r="CG179" s="61"/>
      <c r="CH179" s="61"/>
      <c r="CI179" s="61"/>
      <c r="CJ179" s="61"/>
      <c r="CK179" s="61"/>
      <c r="CL179" s="61"/>
      <c r="CM179" s="61"/>
      <c r="CN179" s="61"/>
      <c r="CO179" s="61"/>
      <c r="CP179" s="61"/>
      <c r="CQ179" s="61"/>
      <c r="CR179" s="61"/>
      <c r="CS179" s="61"/>
      <c r="CT179" s="61"/>
      <c r="CU179" s="61"/>
      <c r="CV179" s="61"/>
      <c r="CW179" s="61"/>
      <c r="CX179" s="61"/>
      <c r="CY179" s="61"/>
      <c r="CZ179" s="61"/>
      <c r="DA179" s="61"/>
      <c r="DB179" s="61"/>
      <c r="DC179" s="61"/>
      <c r="DD179" s="61"/>
      <c r="DE179" s="61"/>
      <c r="DF179" s="61"/>
      <c r="DG179" s="61"/>
      <c r="DH179" s="61"/>
      <c r="DI179" s="61"/>
      <c r="DJ179" s="61"/>
      <c r="DK179" s="61"/>
      <c r="DL179" s="61"/>
      <c r="DM179" s="61"/>
      <c r="DN179" s="61"/>
      <c r="DO179" s="61"/>
      <c r="DP179" s="61"/>
      <c r="DQ179" s="61"/>
      <c r="DR179" s="61"/>
      <c r="DS179" s="61"/>
      <c r="DT179" s="61"/>
      <c r="DU179" s="61"/>
      <c r="DV179" s="61"/>
      <c r="DW179" s="61"/>
      <c r="DX179" s="61"/>
      <c r="DY179" s="61"/>
      <c r="DZ179" s="61"/>
      <c r="EA179" s="61"/>
      <c r="EB179" s="61"/>
      <c r="EC179" s="61"/>
      <c r="ED179" s="61"/>
      <c r="EE179" s="61"/>
      <c r="EF179" s="61"/>
      <c r="EG179" s="61"/>
      <c r="EH179" s="61"/>
      <c r="EI179" s="61"/>
      <c r="EJ179" s="61"/>
      <c r="EK179" s="61"/>
      <c r="EL179" s="61"/>
      <c r="EM179" s="61"/>
      <c r="EN179" s="61"/>
      <c r="EO179" s="61"/>
      <c r="EP179" s="61"/>
      <c r="EQ179" s="61"/>
      <c r="ER179" s="61"/>
      <c r="ES179" s="61"/>
      <c r="ET179" s="61"/>
      <c r="EU179" s="61"/>
      <c r="EV179" s="61"/>
      <c r="EW179" s="61"/>
      <c r="EX179" s="61"/>
      <c r="EY179" s="61"/>
      <c r="EZ179" s="61"/>
      <c r="FA179" s="61"/>
      <c r="FB179" s="61"/>
      <c r="FC179" s="61"/>
      <c r="FD179" s="61"/>
      <c r="FE179" s="61"/>
      <c r="FF179" s="61"/>
      <c r="FG179" s="61"/>
      <c r="FH179" s="61"/>
      <c r="FI179" s="61"/>
      <c r="FJ179" s="61"/>
      <c r="FK179" s="61"/>
      <c r="FL179" s="61"/>
      <c r="FM179" s="61"/>
      <c r="FN179" s="61"/>
      <c r="FO179" s="61"/>
      <c r="FP179" s="61"/>
      <c r="FQ179" s="61"/>
      <c r="FR179" s="61"/>
      <c r="FS179" s="61"/>
      <c r="FT179" s="61"/>
      <c r="FU179" s="61"/>
      <c r="FV179" s="61"/>
      <c r="FW179" s="61"/>
      <c r="FX179" s="61"/>
      <c r="FY179" s="61"/>
      <c r="FZ179" s="61"/>
      <c r="GA179" s="61"/>
      <c r="GB179" s="61"/>
      <c r="GC179" s="61"/>
      <c r="GD179" s="61"/>
      <c r="GE179" s="61"/>
      <c r="GF179" s="61"/>
      <c r="GG179" s="61"/>
      <c r="GH179" s="61"/>
      <c r="GI179" s="61"/>
      <c r="GJ179" s="61"/>
      <c r="GK179" s="61"/>
      <c r="GL179" s="61"/>
      <c r="GM179" s="61"/>
      <c r="GN179" s="61"/>
      <c r="GO179" s="61"/>
      <c r="GP179" s="61"/>
      <c r="GQ179" s="61"/>
      <c r="GR179" s="61"/>
      <c r="GS179" s="61"/>
      <c r="GT179" s="61"/>
      <c r="GU179" s="61"/>
      <c r="GV179" s="61"/>
      <c r="GW179" s="61"/>
      <c r="GX179" s="61"/>
      <c r="GY179" s="61"/>
      <c r="GZ179" s="61"/>
      <c r="HA179" s="61"/>
      <c r="HB179" s="61"/>
      <c r="HC179" s="61"/>
      <c r="HD179" s="61"/>
      <c r="HE179" s="61"/>
      <c r="HF179" s="61"/>
      <c r="HG179" s="61"/>
      <c r="HH179" s="61"/>
      <c r="HI179" s="61"/>
      <c r="HJ179" s="61"/>
      <c r="HK179" s="61"/>
      <c r="HL179" s="61"/>
      <c r="HM179" s="61"/>
      <c r="HN179" s="61"/>
      <c r="HO179" s="61"/>
      <c r="HP179" s="61"/>
      <c r="HQ179" s="61"/>
      <c r="HR179" s="61"/>
      <c r="HS179" s="61"/>
      <c r="HT179" s="61"/>
      <c r="HU179" s="61"/>
      <c r="HV179" s="61"/>
      <c r="HW179" s="61"/>
      <c r="HX179" s="61"/>
      <c r="HY179" s="61"/>
      <c r="HZ179" s="61"/>
      <c r="IA179" s="61"/>
      <c r="IB179" s="61"/>
      <c r="IC179" s="61"/>
      <c r="ID179" s="61"/>
      <c r="IE179" s="61"/>
      <c r="IF179" s="61"/>
      <c r="IG179" s="61"/>
      <c r="IH179" s="61"/>
      <c r="II179" s="61"/>
      <c r="IJ179" s="61"/>
      <c r="IK179" s="61"/>
      <c r="IL179" s="61"/>
      <c r="IM179" s="61"/>
      <c r="IN179" s="61"/>
      <c r="IO179" s="61"/>
      <c r="IP179" s="61"/>
      <c r="IQ179" s="61"/>
      <c r="IR179" s="61"/>
      <c r="IS179" s="61"/>
      <c r="IT179" s="61"/>
      <c r="IU179" s="61"/>
      <c r="IV179" s="61"/>
    </row>
    <row r="180" spans="1:256" hidden="1">
      <c r="A180" s="260"/>
      <c r="B180" s="251"/>
      <c r="C180" s="39" t="s">
        <v>31</v>
      </c>
      <c r="D180" s="81">
        <f>E180+M180</f>
        <v>0</v>
      </c>
      <c r="E180" s="82">
        <f>F180+I180+J180+K180+L180</f>
        <v>0</v>
      </c>
      <c r="F180" s="82">
        <f>G180+H180</f>
        <v>0</v>
      </c>
      <c r="G180" s="82"/>
      <c r="H180" s="82"/>
      <c r="I180" s="82"/>
      <c r="J180" s="82"/>
      <c r="K180" s="82"/>
      <c r="L180" s="82"/>
      <c r="M180" s="82">
        <f>N180+P180</f>
        <v>0</v>
      </c>
      <c r="N180" s="82"/>
      <c r="O180" s="82"/>
      <c r="P180" s="82"/>
      <c r="Q180" s="59"/>
      <c r="R180" s="59"/>
      <c r="S180" s="60"/>
      <c r="T180" s="60"/>
      <c r="U180" s="60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1"/>
      <c r="BQ180" s="61"/>
      <c r="BR180" s="61"/>
      <c r="BS180" s="61"/>
      <c r="BT180" s="61"/>
      <c r="BU180" s="61"/>
      <c r="BV180" s="61"/>
      <c r="BW180" s="61"/>
      <c r="BX180" s="61"/>
      <c r="BY180" s="61"/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  <c r="CO180" s="61"/>
      <c r="CP180" s="61"/>
      <c r="CQ180" s="61"/>
      <c r="CR180" s="61"/>
      <c r="CS180" s="61"/>
      <c r="CT180" s="61"/>
      <c r="CU180" s="61"/>
      <c r="CV180" s="61"/>
      <c r="CW180" s="61"/>
      <c r="CX180" s="61"/>
      <c r="CY180" s="61"/>
      <c r="CZ180" s="61"/>
      <c r="DA180" s="61"/>
      <c r="DB180" s="61"/>
      <c r="DC180" s="61"/>
      <c r="DD180" s="61"/>
      <c r="DE180" s="61"/>
      <c r="DF180" s="61"/>
      <c r="DG180" s="61"/>
      <c r="DH180" s="61"/>
      <c r="DI180" s="61"/>
      <c r="DJ180" s="61"/>
      <c r="DK180" s="61"/>
      <c r="DL180" s="61"/>
      <c r="DM180" s="61"/>
      <c r="DN180" s="61"/>
      <c r="DO180" s="61"/>
      <c r="DP180" s="61"/>
      <c r="DQ180" s="61"/>
      <c r="DR180" s="61"/>
      <c r="DS180" s="61"/>
      <c r="DT180" s="61"/>
      <c r="DU180" s="61"/>
      <c r="DV180" s="61"/>
      <c r="DW180" s="61"/>
      <c r="DX180" s="61"/>
      <c r="DY180" s="61"/>
      <c r="DZ180" s="61"/>
      <c r="EA180" s="61"/>
      <c r="EB180" s="61"/>
      <c r="EC180" s="61"/>
      <c r="ED180" s="61"/>
      <c r="EE180" s="61"/>
      <c r="EF180" s="61"/>
      <c r="EG180" s="61"/>
      <c r="EH180" s="61"/>
      <c r="EI180" s="61"/>
      <c r="EJ180" s="61"/>
      <c r="EK180" s="61"/>
      <c r="EL180" s="61"/>
      <c r="EM180" s="61"/>
      <c r="EN180" s="61"/>
      <c r="EO180" s="61"/>
      <c r="EP180" s="61"/>
      <c r="EQ180" s="61"/>
      <c r="ER180" s="61"/>
      <c r="ES180" s="61"/>
      <c r="ET180" s="61"/>
      <c r="EU180" s="61"/>
      <c r="EV180" s="61"/>
      <c r="EW180" s="61"/>
      <c r="EX180" s="61"/>
      <c r="EY180" s="61"/>
      <c r="EZ180" s="61"/>
      <c r="FA180" s="61"/>
      <c r="FB180" s="61"/>
      <c r="FC180" s="61"/>
      <c r="FD180" s="61"/>
      <c r="FE180" s="61"/>
      <c r="FF180" s="61"/>
      <c r="FG180" s="61"/>
      <c r="FH180" s="61"/>
      <c r="FI180" s="61"/>
      <c r="FJ180" s="61"/>
      <c r="FK180" s="61"/>
      <c r="FL180" s="61"/>
      <c r="FM180" s="61"/>
      <c r="FN180" s="61"/>
      <c r="FO180" s="61"/>
      <c r="FP180" s="61"/>
      <c r="FQ180" s="61"/>
      <c r="FR180" s="61"/>
      <c r="FS180" s="61"/>
      <c r="FT180" s="61"/>
      <c r="FU180" s="61"/>
      <c r="FV180" s="61"/>
      <c r="FW180" s="61"/>
      <c r="FX180" s="61"/>
      <c r="FY180" s="61"/>
      <c r="FZ180" s="61"/>
      <c r="GA180" s="61"/>
      <c r="GB180" s="61"/>
      <c r="GC180" s="61"/>
      <c r="GD180" s="61"/>
      <c r="GE180" s="61"/>
      <c r="GF180" s="61"/>
      <c r="GG180" s="61"/>
      <c r="GH180" s="61"/>
      <c r="GI180" s="61"/>
      <c r="GJ180" s="61"/>
      <c r="GK180" s="61"/>
      <c r="GL180" s="61"/>
      <c r="GM180" s="61"/>
      <c r="GN180" s="61"/>
      <c r="GO180" s="61"/>
      <c r="GP180" s="61"/>
      <c r="GQ180" s="61"/>
      <c r="GR180" s="61"/>
      <c r="GS180" s="61"/>
      <c r="GT180" s="61"/>
      <c r="GU180" s="61"/>
      <c r="GV180" s="61"/>
      <c r="GW180" s="61"/>
      <c r="GX180" s="61"/>
      <c r="GY180" s="61"/>
      <c r="GZ180" s="61"/>
      <c r="HA180" s="61"/>
      <c r="HB180" s="61"/>
      <c r="HC180" s="61"/>
      <c r="HD180" s="61"/>
      <c r="HE180" s="61"/>
      <c r="HF180" s="61"/>
      <c r="HG180" s="61"/>
      <c r="HH180" s="61"/>
      <c r="HI180" s="61"/>
      <c r="HJ180" s="61"/>
      <c r="HK180" s="61"/>
      <c r="HL180" s="61"/>
      <c r="HM180" s="61"/>
      <c r="HN180" s="61"/>
      <c r="HO180" s="61"/>
      <c r="HP180" s="61"/>
      <c r="HQ180" s="61"/>
      <c r="HR180" s="61"/>
      <c r="HS180" s="61"/>
      <c r="HT180" s="61"/>
      <c r="HU180" s="61"/>
      <c r="HV180" s="61"/>
      <c r="HW180" s="61"/>
      <c r="HX180" s="61"/>
      <c r="HY180" s="61"/>
      <c r="HZ180" s="61"/>
      <c r="IA180" s="61"/>
      <c r="IB180" s="61"/>
      <c r="IC180" s="61"/>
      <c r="ID180" s="61"/>
      <c r="IE180" s="61"/>
      <c r="IF180" s="61"/>
      <c r="IG180" s="61"/>
      <c r="IH180" s="61"/>
      <c r="II180" s="61"/>
      <c r="IJ180" s="61"/>
      <c r="IK180" s="61"/>
      <c r="IL180" s="61"/>
      <c r="IM180" s="61"/>
      <c r="IN180" s="61"/>
      <c r="IO180" s="61"/>
      <c r="IP180" s="61"/>
      <c r="IQ180" s="61"/>
      <c r="IR180" s="61"/>
      <c r="IS180" s="61"/>
      <c r="IT180" s="61"/>
      <c r="IU180" s="61"/>
      <c r="IV180" s="61"/>
    </row>
    <row r="181" spans="1:256" hidden="1">
      <c r="A181" s="261"/>
      <c r="B181" s="252"/>
      <c r="C181" s="39" t="s">
        <v>32</v>
      </c>
      <c r="D181" s="81">
        <f t="shared" ref="D181:O181" si="76">D179+D180</f>
        <v>1635148.4</v>
      </c>
      <c r="E181" s="82">
        <f t="shared" si="76"/>
        <v>1635148.4</v>
      </c>
      <c r="F181" s="82">
        <f t="shared" si="76"/>
        <v>1635148.4</v>
      </c>
      <c r="G181" s="82">
        <f t="shared" si="76"/>
        <v>0</v>
      </c>
      <c r="H181" s="82">
        <f t="shared" si="76"/>
        <v>1635148.4</v>
      </c>
      <c r="I181" s="82">
        <f t="shared" si="76"/>
        <v>0</v>
      </c>
      <c r="J181" s="82">
        <f t="shared" si="76"/>
        <v>0</v>
      </c>
      <c r="K181" s="82">
        <f t="shared" si="76"/>
        <v>0</v>
      </c>
      <c r="L181" s="82">
        <f t="shared" si="76"/>
        <v>0</v>
      </c>
      <c r="M181" s="82">
        <f t="shared" si="76"/>
        <v>0</v>
      </c>
      <c r="N181" s="82">
        <f t="shared" si="76"/>
        <v>0</v>
      </c>
      <c r="O181" s="82">
        <f t="shared" si="76"/>
        <v>0</v>
      </c>
      <c r="P181" s="82">
        <f>P179+P180</f>
        <v>0</v>
      </c>
      <c r="Q181" s="59"/>
      <c r="R181" s="59"/>
      <c r="S181" s="60"/>
      <c r="T181" s="60"/>
      <c r="U181" s="60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61"/>
      <c r="BN181" s="61"/>
      <c r="BO181" s="61"/>
      <c r="BP181" s="61"/>
      <c r="BQ181" s="61"/>
      <c r="BR181" s="61"/>
      <c r="BS181" s="61"/>
      <c r="BT181" s="61"/>
      <c r="BU181" s="61"/>
      <c r="BV181" s="61"/>
      <c r="BW181" s="61"/>
      <c r="BX181" s="61"/>
      <c r="BY181" s="61"/>
      <c r="BZ181" s="61"/>
      <c r="CA181" s="61"/>
      <c r="CB181" s="61"/>
      <c r="CC181" s="61"/>
      <c r="CD181" s="61"/>
      <c r="CE181" s="61"/>
      <c r="CF181" s="61"/>
      <c r="CG181" s="61"/>
      <c r="CH181" s="61"/>
      <c r="CI181" s="61"/>
      <c r="CJ181" s="61"/>
      <c r="CK181" s="61"/>
      <c r="CL181" s="61"/>
      <c r="CM181" s="61"/>
      <c r="CN181" s="61"/>
      <c r="CO181" s="61"/>
      <c r="CP181" s="61"/>
      <c r="CQ181" s="61"/>
      <c r="CR181" s="61"/>
      <c r="CS181" s="61"/>
      <c r="CT181" s="61"/>
      <c r="CU181" s="61"/>
      <c r="CV181" s="61"/>
      <c r="CW181" s="61"/>
      <c r="CX181" s="61"/>
      <c r="CY181" s="61"/>
      <c r="CZ181" s="61"/>
      <c r="DA181" s="61"/>
      <c r="DB181" s="61"/>
      <c r="DC181" s="61"/>
      <c r="DD181" s="61"/>
      <c r="DE181" s="61"/>
      <c r="DF181" s="61"/>
      <c r="DG181" s="61"/>
      <c r="DH181" s="61"/>
      <c r="DI181" s="61"/>
      <c r="DJ181" s="61"/>
      <c r="DK181" s="61"/>
      <c r="DL181" s="61"/>
      <c r="DM181" s="61"/>
      <c r="DN181" s="61"/>
      <c r="DO181" s="61"/>
      <c r="DP181" s="61"/>
      <c r="DQ181" s="61"/>
      <c r="DR181" s="61"/>
      <c r="DS181" s="61"/>
      <c r="DT181" s="61"/>
      <c r="DU181" s="61"/>
      <c r="DV181" s="61"/>
      <c r="DW181" s="61"/>
      <c r="DX181" s="61"/>
      <c r="DY181" s="61"/>
      <c r="DZ181" s="61"/>
      <c r="EA181" s="61"/>
      <c r="EB181" s="61"/>
      <c r="EC181" s="61"/>
      <c r="ED181" s="61"/>
      <c r="EE181" s="61"/>
      <c r="EF181" s="61"/>
      <c r="EG181" s="61"/>
      <c r="EH181" s="61"/>
      <c r="EI181" s="61"/>
      <c r="EJ181" s="61"/>
      <c r="EK181" s="61"/>
      <c r="EL181" s="61"/>
      <c r="EM181" s="61"/>
      <c r="EN181" s="61"/>
      <c r="EO181" s="61"/>
      <c r="EP181" s="61"/>
      <c r="EQ181" s="61"/>
      <c r="ER181" s="61"/>
      <c r="ES181" s="61"/>
      <c r="ET181" s="61"/>
      <c r="EU181" s="61"/>
      <c r="EV181" s="61"/>
      <c r="EW181" s="61"/>
      <c r="EX181" s="61"/>
      <c r="EY181" s="61"/>
      <c r="EZ181" s="61"/>
      <c r="FA181" s="61"/>
      <c r="FB181" s="61"/>
      <c r="FC181" s="61"/>
      <c r="FD181" s="61"/>
      <c r="FE181" s="61"/>
      <c r="FF181" s="61"/>
      <c r="FG181" s="61"/>
      <c r="FH181" s="61"/>
      <c r="FI181" s="61"/>
      <c r="FJ181" s="61"/>
      <c r="FK181" s="61"/>
      <c r="FL181" s="61"/>
      <c r="FM181" s="61"/>
      <c r="FN181" s="61"/>
      <c r="FO181" s="61"/>
      <c r="FP181" s="61"/>
      <c r="FQ181" s="61"/>
      <c r="FR181" s="61"/>
      <c r="FS181" s="61"/>
      <c r="FT181" s="61"/>
      <c r="FU181" s="61"/>
      <c r="FV181" s="61"/>
      <c r="FW181" s="61"/>
      <c r="FX181" s="61"/>
      <c r="FY181" s="61"/>
      <c r="FZ181" s="61"/>
      <c r="GA181" s="61"/>
      <c r="GB181" s="61"/>
      <c r="GC181" s="61"/>
      <c r="GD181" s="61"/>
      <c r="GE181" s="61"/>
      <c r="GF181" s="61"/>
      <c r="GG181" s="61"/>
      <c r="GH181" s="61"/>
      <c r="GI181" s="61"/>
      <c r="GJ181" s="61"/>
      <c r="GK181" s="61"/>
      <c r="GL181" s="61"/>
      <c r="GM181" s="61"/>
      <c r="GN181" s="61"/>
      <c r="GO181" s="61"/>
      <c r="GP181" s="61"/>
      <c r="GQ181" s="61"/>
      <c r="GR181" s="61"/>
      <c r="GS181" s="61"/>
      <c r="GT181" s="61"/>
      <c r="GU181" s="61"/>
      <c r="GV181" s="61"/>
      <c r="GW181" s="61"/>
      <c r="GX181" s="61"/>
      <c r="GY181" s="61"/>
      <c r="GZ181" s="61"/>
      <c r="HA181" s="61"/>
      <c r="HB181" s="61"/>
      <c r="HC181" s="61"/>
      <c r="HD181" s="61"/>
      <c r="HE181" s="61"/>
      <c r="HF181" s="61"/>
      <c r="HG181" s="61"/>
      <c r="HH181" s="61"/>
      <c r="HI181" s="61"/>
      <c r="HJ181" s="61"/>
      <c r="HK181" s="61"/>
      <c r="HL181" s="61"/>
      <c r="HM181" s="61"/>
      <c r="HN181" s="61"/>
      <c r="HO181" s="61"/>
      <c r="HP181" s="61"/>
      <c r="HQ181" s="61"/>
      <c r="HR181" s="61"/>
      <c r="HS181" s="61"/>
      <c r="HT181" s="61"/>
      <c r="HU181" s="61"/>
      <c r="HV181" s="61"/>
      <c r="HW181" s="61"/>
      <c r="HX181" s="61"/>
      <c r="HY181" s="61"/>
      <c r="HZ181" s="61"/>
      <c r="IA181" s="61"/>
      <c r="IB181" s="61"/>
      <c r="IC181" s="61"/>
      <c r="ID181" s="61"/>
      <c r="IE181" s="61"/>
      <c r="IF181" s="61"/>
      <c r="IG181" s="61"/>
      <c r="IH181" s="61"/>
      <c r="II181" s="61"/>
      <c r="IJ181" s="61"/>
      <c r="IK181" s="61"/>
      <c r="IL181" s="61"/>
      <c r="IM181" s="61"/>
      <c r="IN181" s="61"/>
      <c r="IO181" s="61"/>
      <c r="IP181" s="61"/>
      <c r="IQ181" s="61"/>
      <c r="IR181" s="61"/>
      <c r="IS181" s="61"/>
      <c r="IT181" s="61"/>
      <c r="IU181" s="61"/>
      <c r="IV181" s="61"/>
    </row>
    <row r="182" spans="1:256" ht="15" hidden="1">
      <c r="A182" s="268" t="s">
        <v>123</v>
      </c>
      <c r="B182" s="256" t="s">
        <v>124</v>
      </c>
      <c r="C182" s="41" t="s">
        <v>30</v>
      </c>
      <c r="D182" s="83">
        <f t="shared" ref="D182:P183" si="77">D185+D188</f>
        <v>53146127</v>
      </c>
      <c r="E182" s="84">
        <f t="shared" si="77"/>
        <v>53146127</v>
      </c>
      <c r="F182" s="84">
        <f t="shared" si="77"/>
        <v>0</v>
      </c>
      <c r="G182" s="84">
        <f t="shared" si="77"/>
        <v>0</v>
      </c>
      <c r="H182" s="84">
        <f t="shared" si="77"/>
        <v>0</v>
      </c>
      <c r="I182" s="84">
        <f t="shared" si="77"/>
        <v>0</v>
      </c>
      <c r="J182" s="84">
        <f t="shared" si="77"/>
        <v>0</v>
      </c>
      <c r="K182" s="84">
        <f t="shared" si="77"/>
        <v>0</v>
      </c>
      <c r="L182" s="84">
        <f t="shared" si="77"/>
        <v>53146127</v>
      </c>
      <c r="M182" s="84">
        <f t="shared" si="77"/>
        <v>0</v>
      </c>
      <c r="N182" s="84">
        <f t="shared" si="77"/>
        <v>0</v>
      </c>
      <c r="O182" s="84">
        <f t="shared" si="77"/>
        <v>0</v>
      </c>
      <c r="P182" s="84">
        <f t="shared" si="77"/>
        <v>0</v>
      </c>
      <c r="Q182" s="50"/>
      <c r="R182" s="50"/>
      <c r="S182" s="51"/>
      <c r="T182" s="51"/>
      <c r="U182" s="51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  <c r="FT182" s="52"/>
      <c r="FU182" s="52"/>
      <c r="FV182" s="52"/>
      <c r="FW182" s="52"/>
      <c r="FX182" s="52"/>
      <c r="FY182" s="52"/>
      <c r="FZ182" s="52"/>
      <c r="GA182" s="52"/>
      <c r="GB182" s="52"/>
      <c r="GC182" s="52"/>
      <c r="GD182" s="52"/>
      <c r="GE182" s="52"/>
      <c r="GF182" s="52"/>
      <c r="GG182" s="52"/>
      <c r="GH182" s="52"/>
      <c r="GI182" s="52"/>
      <c r="GJ182" s="52"/>
      <c r="GK182" s="52"/>
      <c r="GL182" s="52"/>
      <c r="GM182" s="52"/>
      <c r="GN182" s="52"/>
      <c r="GO182" s="52"/>
      <c r="GP182" s="52"/>
      <c r="GQ182" s="52"/>
      <c r="GR182" s="52"/>
      <c r="GS182" s="52"/>
      <c r="GT182" s="52"/>
      <c r="GU182" s="52"/>
      <c r="GV182" s="52"/>
      <c r="GW182" s="52"/>
      <c r="GX182" s="52"/>
      <c r="GY182" s="52"/>
      <c r="GZ182" s="52"/>
      <c r="HA182" s="52"/>
      <c r="HB182" s="52"/>
      <c r="HC182" s="52"/>
      <c r="HD182" s="52"/>
      <c r="HE182" s="52"/>
      <c r="HF182" s="52"/>
      <c r="HG182" s="52"/>
      <c r="HH182" s="52"/>
      <c r="HI182" s="52"/>
      <c r="HJ182" s="52"/>
      <c r="HK182" s="52"/>
      <c r="HL182" s="52"/>
      <c r="HM182" s="52"/>
      <c r="HN182" s="52"/>
      <c r="HO182" s="52"/>
      <c r="HP182" s="52"/>
      <c r="HQ182" s="52"/>
      <c r="HR182" s="52"/>
      <c r="HS182" s="52"/>
      <c r="HT182" s="52"/>
      <c r="HU182" s="52"/>
      <c r="HV182" s="52"/>
      <c r="HW182" s="52"/>
      <c r="HX182" s="52"/>
      <c r="HY182" s="52"/>
      <c r="HZ182" s="52"/>
      <c r="IA182" s="52"/>
      <c r="IB182" s="52"/>
      <c r="IC182" s="52"/>
      <c r="ID182" s="52"/>
      <c r="IE182" s="52"/>
      <c r="IF182" s="52"/>
      <c r="IG182" s="52"/>
      <c r="IH182" s="52"/>
      <c r="II182" s="52"/>
      <c r="IJ182" s="52"/>
      <c r="IK182" s="52"/>
      <c r="IL182" s="52"/>
      <c r="IM182" s="52"/>
      <c r="IN182" s="52"/>
      <c r="IO182" s="52"/>
      <c r="IP182" s="52"/>
      <c r="IQ182" s="52"/>
      <c r="IR182" s="52"/>
      <c r="IS182" s="52"/>
      <c r="IT182" s="52"/>
      <c r="IU182" s="52"/>
      <c r="IV182" s="52"/>
    </row>
    <row r="183" spans="1:256" ht="15" hidden="1">
      <c r="A183" s="269"/>
      <c r="B183" s="257"/>
      <c r="C183" s="41" t="s">
        <v>31</v>
      </c>
      <c r="D183" s="83">
        <f t="shared" si="77"/>
        <v>0</v>
      </c>
      <c r="E183" s="84">
        <f t="shared" si="77"/>
        <v>0</v>
      </c>
      <c r="F183" s="84">
        <f t="shared" si="77"/>
        <v>0</v>
      </c>
      <c r="G183" s="84">
        <f t="shared" si="77"/>
        <v>0</v>
      </c>
      <c r="H183" s="84">
        <f t="shared" si="77"/>
        <v>0</v>
      </c>
      <c r="I183" s="84">
        <f t="shared" si="77"/>
        <v>0</v>
      </c>
      <c r="J183" s="84">
        <f t="shared" si="77"/>
        <v>0</v>
      </c>
      <c r="K183" s="84">
        <f t="shared" si="77"/>
        <v>0</v>
      </c>
      <c r="L183" s="84">
        <f t="shared" si="77"/>
        <v>0</v>
      </c>
      <c r="M183" s="84">
        <f t="shared" si="77"/>
        <v>0</v>
      </c>
      <c r="N183" s="84">
        <f t="shared" si="77"/>
        <v>0</v>
      </c>
      <c r="O183" s="84">
        <f t="shared" si="77"/>
        <v>0</v>
      </c>
      <c r="P183" s="84">
        <f t="shared" si="77"/>
        <v>0</v>
      </c>
      <c r="Q183" s="50"/>
      <c r="R183" s="50"/>
      <c r="S183" s="51"/>
      <c r="T183" s="51"/>
      <c r="U183" s="51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  <c r="FR183" s="52"/>
      <c r="FS183" s="52"/>
      <c r="FT183" s="52"/>
      <c r="FU183" s="52"/>
      <c r="FV183" s="52"/>
      <c r="FW183" s="52"/>
      <c r="FX183" s="52"/>
      <c r="FY183" s="52"/>
      <c r="FZ183" s="52"/>
      <c r="GA183" s="52"/>
      <c r="GB183" s="52"/>
      <c r="GC183" s="52"/>
      <c r="GD183" s="52"/>
      <c r="GE183" s="52"/>
      <c r="GF183" s="52"/>
      <c r="GG183" s="52"/>
      <c r="GH183" s="52"/>
      <c r="GI183" s="52"/>
      <c r="GJ183" s="52"/>
      <c r="GK183" s="52"/>
      <c r="GL183" s="52"/>
      <c r="GM183" s="52"/>
      <c r="GN183" s="52"/>
      <c r="GO183" s="52"/>
      <c r="GP183" s="52"/>
      <c r="GQ183" s="52"/>
      <c r="GR183" s="52"/>
      <c r="GS183" s="52"/>
      <c r="GT183" s="52"/>
      <c r="GU183" s="52"/>
      <c r="GV183" s="52"/>
      <c r="GW183" s="52"/>
      <c r="GX183" s="52"/>
      <c r="GY183" s="52"/>
      <c r="GZ183" s="52"/>
      <c r="HA183" s="52"/>
      <c r="HB183" s="52"/>
      <c r="HC183" s="52"/>
      <c r="HD183" s="52"/>
      <c r="HE183" s="52"/>
      <c r="HF183" s="52"/>
      <c r="HG183" s="52"/>
      <c r="HH183" s="52"/>
      <c r="HI183" s="52"/>
      <c r="HJ183" s="52"/>
      <c r="HK183" s="52"/>
      <c r="HL183" s="52"/>
      <c r="HM183" s="52"/>
      <c r="HN183" s="52"/>
      <c r="HO183" s="52"/>
      <c r="HP183" s="52"/>
      <c r="HQ183" s="52"/>
      <c r="HR183" s="52"/>
      <c r="HS183" s="52"/>
      <c r="HT183" s="52"/>
      <c r="HU183" s="52"/>
      <c r="HV183" s="52"/>
      <c r="HW183" s="52"/>
      <c r="HX183" s="52"/>
      <c r="HY183" s="52"/>
      <c r="HZ183" s="52"/>
      <c r="IA183" s="52"/>
      <c r="IB183" s="52"/>
      <c r="IC183" s="52"/>
      <c r="ID183" s="52"/>
      <c r="IE183" s="52"/>
      <c r="IF183" s="52"/>
      <c r="IG183" s="52"/>
      <c r="IH183" s="52"/>
      <c r="II183" s="52"/>
      <c r="IJ183" s="52"/>
      <c r="IK183" s="52"/>
      <c r="IL183" s="52"/>
      <c r="IM183" s="52"/>
      <c r="IN183" s="52"/>
      <c r="IO183" s="52"/>
      <c r="IP183" s="52"/>
      <c r="IQ183" s="52"/>
      <c r="IR183" s="52"/>
      <c r="IS183" s="52"/>
      <c r="IT183" s="52"/>
      <c r="IU183" s="52"/>
      <c r="IV183" s="52"/>
    </row>
    <row r="184" spans="1:256" ht="15" hidden="1">
      <c r="A184" s="270"/>
      <c r="B184" s="258"/>
      <c r="C184" s="41" t="s">
        <v>32</v>
      </c>
      <c r="D184" s="83">
        <f>D182+D183</f>
        <v>53146127</v>
      </c>
      <c r="E184" s="84">
        <f t="shared" ref="E184:P184" si="78">E182+E183</f>
        <v>53146127</v>
      </c>
      <c r="F184" s="84">
        <f t="shared" si="78"/>
        <v>0</v>
      </c>
      <c r="G184" s="84">
        <f t="shared" si="78"/>
        <v>0</v>
      </c>
      <c r="H184" s="84">
        <f t="shared" si="78"/>
        <v>0</v>
      </c>
      <c r="I184" s="84">
        <f t="shared" si="78"/>
        <v>0</v>
      </c>
      <c r="J184" s="84">
        <f t="shared" si="78"/>
        <v>0</v>
      </c>
      <c r="K184" s="84">
        <f t="shared" si="78"/>
        <v>0</v>
      </c>
      <c r="L184" s="84">
        <f t="shared" si="78"/>
        <v>53146127</v>
      </c>
      <c r="M184" s="84">
        <f t="shared" si="78"/>
        <v>0</v>
      </c>
      <c r="N184" s="84">
        <f t="shared" si="78"/>
        <v>0</v>
      </c>
      <c r="O184" s="84">
        <f t="shared" si="78"/>
        <v>0</v>
      </c>
      <c r="P184" s="84">
        <f t="shared" si="78"/>
        <v>0</v>
      </c>
      <c r="Q184" s="50"/>
      <c r="R184" s="50"/>
      <c r="S184" s="51"/>
      <c r="T184" s="51"/>
      <c r="U184" s="51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52"/>
      <c r="FU184" s="52"/>
      <c r="FV184" s="52"/>
      <c r="FW184" s="52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52"/>
      <c r="GI184" s="52"/>
      <c r="GJ184" s="52"/>
      <c r="GK184" s="52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52"/>
      <c r="GW184" s="52"/>
      <c r="GX184" s="52"/>
      <c r="GY184" s="52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52"/>
      <c r="HK184" s="52"/>
      <c r="HL184" s="52"/>
      <c r="HM184" s="52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52"/>
      <c r="HY184" s="52"/>
      <c r="HZ184" s="52"/>
      <c r="IA184" s="52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52"/>
      <c r="IM184" s="52"/>
      <c r="IN184" s="52"/>
      <c r="IO184" s="52"/>
      <c r="IP184" s="52"/>
      <c r="IQ184" s="52"/>
      <c r="IR184" s="52"/>
      <c r="IS184" s="52"/>
      <c r="IT184" s="52"/>
      <c r="IU184" s="52"/>
      <c r="IV184" s="52"/>
    </row>
    <row r="185" spans="1:256" hidden="1">
      <c r="A185" s="259" t="s">
        <v>125</v>
      </c>
      <c r="B185" s="250" t="s">
        <v>126</v>
      </c>
      <c r="C185" s="39" t="s">
        <v>30</v>
      </c>
      <c r="D185" s="81">
        <f>E185+M185</f>
        <v>10405754</v>
      </c>
      <c r="E185" s="82">
        <f>F185+I185+J185+K185+L185</f>
        <v>10405754</v>
      </c>
      <c r="F185" s="82">
        <f>G185+H185</f>
        <v>0</v>
      </c>
      <c r="G185" s="82">
        <v>0</v>
      </c>
      <c r="H185" s="82">
        <v>0</v>
      </c>
      <c r="I185" s="82">
        <v>0</v>
      </c>
      <c r="J185" s="82">
        <v>0</v>
      </c>
      <c r="K185" s="82">
        <v>0</v>
      </c>
      <c r="L185" s="82">
        <f>10748228-342474</f>
        <v>10405754</v>
      </c>
      <c r="M185" s="82">
        <f>N185+P185</f>
        <v>0</v>
      </c>
      <c r="N185" s="82">
        <v>0</v>
      </c>
      <c r="O185" s="82">
        <v>0</v>
      </c>
      <c r="P185" s="82">
        <v>0</v>
      </c>
      <c r="Q185" s="45"/>
      <c r="R185" s="45"/>
      <c r="S185" s="40"/>
      <c r="T185" s="40"/>
      <c r="U185" s="40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  <c r="IT185" s="33"/>
      <c r="IU185" s="33"/>
      <c r="IV185" s="33"/>
    </row>
    <row r="186" spans="1:256" hidden="1">
      <c r="A186" s="260"/>
      <c r="B186" s="251"/>
      <c r="C186" s="39" t="s">
        <v>31</v>
      </c>
      <c r="D186" s="81">
        <f>E186+M186</f>
        <v>0</v>
      </c>
      <c r="E186" s="82">
        <f>F186+I186+J186+K186+L186</f>
        <v>0</v>
      </c>
      <c r="F186" s="82">
        <f>G186+H186</f>
        <v>0</v>
      </c>
      <c r="G186" s="82"/>
      <c r="H186" s="82"/>
      <c r="I186" s="82"/>
      <c r="J186" s="82"/>
      <c r="K186" s="82"/>
      <c r="L186" s="82"/>
      <c r="M186" s="82">
        <f>N186+P186</f>
        <v>0</v>
      </c>
      <c r="N186" s="82"/>
      <c r="O186" s="82"/>
      <c r="P186" s="82"/>
      <c r="Q186" s="45"/>
      <c r="R186" s="45"/>
      <c r="S186" s="40"/>
      <c r="T186" s="40"/>
      <c r="U186" s="40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  <c r="IT186" s="33"/>
      <c r="IU186" s="33"/>
      <c r="IV186" s="33"/>
    </row>
    <row r="187" spans="1:256" hidden="1">
      <c r="A187" s="261"/>
      <c r="B187" s="252"/>
      <c r="C187" s="39" t="s">
        <v>32</v>
      </c>
      <c r="D187" s="81">
        <f t="shared" ref="D187:O187" si="79">D185+D186</f>
        <v>10405754</v>
      </c>
      <c r="E187" s="82">
        <f t="shared" si="79"/>
        <v>10405754</v>
      </c>
      <c r="F187" s="82">
        <f t="shared" si="79"/>
        <v>0</v>
      </c>
      <c r="G187" s="82">
        <f t="shared" si="79"/>
        <v>0</v>
      </c>
      <c r="H187" s="82">
        <f t="shared" si="79"/>
        <v>0</v>
      </c>
      <c r="I187" s="82">
        <f t="shared" si="79"/>
        <v>0</v>
      </c>
      <c r="J187" s="82">
        <f t="shared" si="79"/>
        <v>0</v>
      </c>
      <c r="K187" s="82">
        <f t="shared" si="79"/>
        <v>0</v>
      </c>
      <c r="L187" s="82">
        <f t="shared" si="79"/>
        <v>10405754</v>
      </c>
      <c r="M187" s="82">
        <f t="shared" si="79"/>
        <v>0</v>
      </c>
      <c r="N187" s="82">
        <f t="shared" si="79"/>
        <v>0</v>
      </c>
      <c r="O187" s="82">
        <f t="shared" si="79"/>
        <v>0</v>
      </c>
      <c r="P187" s="82">
        <f>P185+P186</f>
        <v>0</v>
      </c>
      <c r="Q187" s="45"/>
      <c r="R187" s="45"/>
      <c r="S187" s="40"/>
      <c r="T187" s="40"/>
      <c r="U187" s="40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  <c r="IT187" s="33"/>
      <c r="IU187" s="33"/>
      <c r="IV187" s="33"/>
    </row>
    <row r="188" spans="1:256" hidden="1">
      <c r="A188" s="259" t="s">
        <v>127</v>
      </c>
      <c r="B188" s="250" t="s">
        <v>128</v>
      </c>
      <c r="C188" s="39" t="s">
        <v>30</v>
      </c>
      <c r="D188" s="81">
        <f>E188+M188</f>
        <v>42740373</v>
      </c>
      <c r="E188" s="82">
        <f>F188+I188+J188+K188+L188</f>
        <v>42740373</v>
      </c>
      <c r="F188" s="82">
        <f>G188+H188</f>
        <v>0</v>
      </c>
      <c r="G188" s="82">
        <v>0</v>
      </c>
      <c r="H188" s="82">
        <v>0</v>
      </c>
      <c r="I188" s="82">
        <v>0</v>
      </c>
      <c r="J188" s="82">
        <v>0</v>
      </c>
      <c r="K188" s="82">
        <v>0</v>
      </c>
      <c r="L188" s="82">
        <v>42740373</v>
      </c>
      <c r="M188" s="82">
        <f>N188+P188</f>
        <v>0</v>
      </c>
      <c r="N188" s="82">
        <v>0</v>
      </c>
      <c r="O188" s="82">
        <v>0</v>
      </c>
      <c r="P188" s="82">
        <v>0</v>
      </c>
      <c r="Q188" s="45"/>
      <c r="R188" s="45"/>
      <c r="S188" s="40"/>
      <c r="T188" s="40"/>
      <c r="U188" s="40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  <c r="IT188" s="33"/>
      <c r="IU188" s="33"/>
      <c r="IV188" s="33"/>
    </row>
    <row r="189" spans="1:256" hidden="1">
      <c r="A189" s="260"/>
      <c r="B189" s="251"/>
      <c r="C189" s="39" t="s">
        <v>31</v>
      </c>
      <c r="D189" s="81">
        <f>E189+M189</f>
        <v>0</v>
      </c>
      <c r="E189" s="82">
        <f>F189+I189+J189+K189+L189</f>
        <v>0</v>
      </c>
      <c r="F189" s="82">
        <f>G189+H189</f>
        <v>0</v>
      </c>
      <c r="G189" s="82"/>
      <c r="H189" s="82"/>
      <c r="I189" s="82"/>
      <c r="J189" s="82"/>
      <c r="K189" s="82"/>
      <c r="L189" s="82"/>
      <c r="M189" s="82">
        <f>N189+P189</f>
        <v>0</v>
      </c>
      <c r="N189" s="82"/>
      <c r="O189" s="82"/>
      <c r="P189" s="82"/>
      <c r="Q189" s="45"/>
      <c r="R189" s="45"/>
      <c r="S189" s="40"/>
      <c r="T189" s="40"/>
      <c r="U189" s="40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  <c r="IT189" s="33"/>
      <c r="IU189" s="33"/>
      <c r="IV189" s="33"/>
    </row>
    <row r="190" spans="1:256" hidden="1">
      <c r="A190" s="261"/>
      <c r="B190" s="252"/>
      <c r="C190" s="39" t="s">
        <v>32</v>
      </c>
      <c r="D190" s="81">
        <f>D188+D189</f>
        <v>42740373</v>
      </c>
      <c r="E190" s="82">
        <f t="shared" ref="E190:P190" si="80">E188+E189</f>
        <v>42740373</v>
      </c>
      <c r="F190" s="82">
        <f t="shared" si="80"/>
        <v>0</v>
      </c>
      <c r="G190" s="82">
        <f t="shared" si="80"/>
        <v>0</v>
      </c>
      <c r="H190" s="82">
        <f t="shared" si="80"/>
        <v>0</v>
      </c>
      <c r="I190" s="82">
        <f t="shared" si="80"/>
        <v>0</v>
      </c>
      <c r="J190" s="82">
        <f t="shared" si="80"/>
        <v>0</v>
      </c>
      <c r="K190" s="82">
        <f t="shared" si="80"/>
        <v>0</v>
      </c>
      <c r="L190" s="82">
        <f t="shared" si="80"/>
        <v>42740373</v>
      </c>
      <c r="M190" s="82">
        <f t="shared" si="80"/>
        <v>0</v>
      </c>
      <c r="N190" s="82">
        <f t="shared" si="80"/>
        <v>0</v>
      </c>
      <c r="O190" s="82">
        <f t="shared" si="80"/>
        <v>0</v>
      </c>
      <c r="P190" s="82">
        <f t="shared" si="80"/>
        <v>0</v>
      </c>
      <c r="Q190" s="45"/>
      <c r="R190" s="45"/>
      <c r="S190" s="40"/>
      <c r="T190" s="40"/>
      <c r="U190" s="40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  <c r="IT190" s="33"/>
      <c r="IU190" s="33"/>
      <c r="IV190" s="33"/>
    </row>
    <row r="191" spans="1:256" ht="15" hidden="1">
      <c r="A191" s="268" t="s">
        <v>129</v>
      </c>
      <c r="B191" s="256" t="s">
        <v>130</v>
      </c>
      <c r="C191" s="41" t="s">
        <v>30</v>
      </c>
      <c r="D191" s="83">
        <f>D194</f>
        <v>37157459</v>
      </c>
      <c r="E191" s="84">
        <f t="shared" ref="E191:P192" si="81">E194</f>
        <v>27617196</v>
      </c>
      <c r="F191" s="84">
        <f t="shared" si="81"/>
        <v>27617196</v>
      </c>
      <c r="G191" s="84">
        <f t="shared" si="81"/>
        <v>0</v>
      </c>
      <c r="H191" s="84">
        <f t="shared" si="81"/>
        <v>27617196</v>
      </c>
      <c r="I191" s="84">
        <f t="shared" si="81"/>
        <v>0</v>
      </c>
      <c r="J191" s="84">
        <f t="shared" si="81"/>
        <v>0</v>
      </c>
      <c r="K191" s="84">
        <f t="shared" si="81"/>
        <v>0</v>
      </c>
      <c r="L191" s="84">
        <f t="shared" si="81"/>
        <v>0</v>
      </c>
      <c r="M191" s="84">
        <f t="shared" si="81"/>
        <v>9540263</v>
      </c>
      <c r="N191" s="84">
        <f t="shared" si="81"/>
        <v>9540263</v>
      </c>
      <c r="O191" s="84">
        <f t="shared" si="81"/>
        <v>0</v>
      </c>
      <c r="P191" s="84">
        <f t="shared" si="81"/>
        <v>0</v>
      </c>
      <c r="Q191" s="50"/>
      <c r="R191" s="50"/>
      <c r="S191" s="51"/>
      <c r="T191" s="51"/>
      <c r="U191" s="51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  <c r="FR191" s="52"/>
      <c r="FS191" s="52"/>
      <c r="FT191" s="52"/>
      <c r="FU191" s="52"/>
      <c r="FV191" s="52"/>
      <c r="FW191" s="52"/>
      <c r="FX191" s="52"/>
      <c r="FY191" s="52"/>
      <c r="FZ191" s="52"/>
      <c r="GA191" s="52"/>
      <c r="GB191" s="52"/>
      <c r="GC191" s="52"/>
      <c r="GD191" s="52"/>
      <c r="GE191" s="52"/>
      <c r="GF191" s="52"/>
      <c r="GG191" s="52"/>
      <c r="GH191" s="52"/>
      <c r="GI191" s="52"/>
      <c r="GJ191" s="52"/>
      <c r="GK191" s="52"/>
      <c r="GL191" s="52"/>
      <c r="GM191" s="52"/>
      <c r="GN191" s="52"/>
      <c r="GO191" s="52"/>
      <c r="GP191" s="52"/>
      <c r="GQ191" s="52"/>
      <c r="GR191" s="52"/>
      <c r="GS191" s="52"/>
      <c r="GT191" s="52"/>
      <c r="GU191" s="52"/>
      <c r="GV191" s="52"/>
      <c r="GW191" s="52"/>
      <c r="GX191" s="52"/>
      <c r="GY191" s="52"/>
      <c r="GZ191" s="52"/>
      <c r="HA191" s="52"/>
      <c r="HB191" s="52"/>
      <c r="HC191" s="52"/>
      <c r="HD191" s="52"/>
      <c r="HE191" s="52"/>
      <c r="HF191" s="52"/>
      <c r="HG191" s="52"/>
      <c r="HH191" s="52"/>
      <c r="HI191" s="52"/>
      <c r="HJ191" s="52"/>
      <c r="HK191" s="52"/>
      <c r="HL191" s="52"/>
      <c r="HM191" s="52"/>
      <c r="HN191" s="52"/>
      <c r="HO191" s="52"/>
      <c r="HP191" s="52"/>
      <c r="HQ191" s="52"/>
      <c r="HR191" s="52"/>
      <c r="HS191" s="52"/>
      <c r="HT191" s="52"/>
      <c r="HU191" s="52"/>
      <c r="HV191" s="52"/>
      <c r="HW191" s="52"/>
      <c r="HX191" s="52"/>
      <c r="HY191" s="52"/>
      <c r="HZ191" s="52"/>
      <c r="IA191" s="52"/>
      <c r="IB191" s="52"/>
      <c r="IC191" s="52"/>
      <c r="ID191" s="52"/>
      <c r="IE191" s="52"/>
      <c r="IF191" s="52"/>
      <c r="IG191" s="52"/>
      <c r="IH191" s="52"/>
      <c r="II191" s="52"/>
      <c r="IJ191" s="52"/>
      <c r="IK191" s="52"/>
      <c r="IL191" s="52"/>
      <c r="IM191" s="52"/>
      <c r="IN191" s="52"/>
      <c r="IO191" s="52"/>
      <c r="IP191" s="52"/>
      <c r="IQ191" s="52"/>
      <c r="IR191" s="52"/>
      <c r="IS191" s="52"/>
      <c r="IT191" s="52"/>
      <c r="IU191" s="52"/>
      <c r="IV191" s="52"/>
    </row>
    <row r="192" spans="1:256" ht="15" hidden="1">
      <c r="A192" s="269"/>
      <c r="B192" s="257"/>
      <c r="C192" s="41" t="s">
        <v>31</v>
      </c>
      <c r="D192" s="83">
        <f>D195</f>
        <v>0</v>
      </c>
      <c r="E192" s="84">
        <f t="shared" si="81"/>
        <v>0</v>
      </c>
      <c r="F192" s="84">
        <f t="shared" si="81"/>
        <v>0</v>
      </c>
      <c r="G192" s="84">
        <f t="shared" si="81"/>
        <v>0</v>
      </c>
      <c r="H192" s="84">
        <f t="shared" si="81"/>
        <v>0</v>
      </c>
      <c r="I192" s="84">
        <f t="shared" si="81"/>
        <v>0</v>
      </c>
      <c r="J192" s="84">
        <f t="shared" si="81"/>
        <v>0</v>
      </c>
      <c r="K192" s="84">
        <f t="shared" si="81"/>
        <v>0</v>
      </c>
      <c r="L192" s="84">
        <f t="shared" si="81"/>
        <v>0</v>
      </c>
      <c r="M192" s="84">
        <f t="shared" si="81"/>
        <v>0</v>
      </c>
      <c r="N192" s="84">
        <f t="shared" si="81"/>
        <v>0</v>
      </c>
      <c r="O192" s="84">
        <f t="shared" si="81"/>
        <v>0</v>
      </c>
      <c r="P192" s="84">
        <f t="shared" si="81"/>
        <v>0</v>
      </c>
      <c r="Q192" s="50"/>
      <c r="R192" s="50"/>
      <c r="S192" s="51"/>
      <c r="T192" s="51"/>
      <c r="U192" s="51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  <c r="FT192" s="52"/>
      <c r="FU192" s="52"/>
      <c r="FV192" s="52"/>
      <c r="FW192" s="52"/>
      <c r="FX192" s="52"/>
      <c r="FY192" s="52"/>
      <c r="FZ192" s="52"/>
      <c r="GA192" s="52"/>
      <c r="GB192" s="52"/>
      <c r="GC192" s="52"/>
      <c r="GD192" s="52"/>
      <c r="GE192" s="52"/>
      <c r="GF192" s="52"/>
      <c r="GG192" s="52"/>
      <c r="GH192" s="52"/>
      <c r="GI192" s="52"/>
      <c r="GJ192" s="52"/>
      <c r="GK192" s="52"/>
      <c r="GL192" s="52"/>
      <c r="GM192" s="52"/>
      <c r="GN192" s="52"/>
      <c r="GO192" s="52"/>
      <c r="GP192" s="52"/>
      <c r="GQ192" s="52"/>
      <c r="GR192" s="52"/>
      <c r="GS192" s="52"/>
      <c r="GT192" s="52"/>
      <c r="GU192" s="52"/>
      <c r="GV192" s="52"/>
      <c r="GW192" s="52"/>
      <c r="GX192" s="52"/>
      <c r="GY192" s="52"/>
      <c r="GZ192" s="52"/>
      <c r="HA192" s="52"/>
      <c r="HB192" s="52"/>
      <c r="HC192" s="52"/>
      <c r="HD192" s="52"/>
      <c r="HE192" s="52"/>
      <c r="HF192" s="52"/>
      <c r="HG192" s="52"/>
      <c r="HH192" s="52"/>
      <c r="HI192" s="52"/>
      <c r="HJ192" s="52"/>
      <c r="HK192" s="52"/>
      <c r="HL192" s="52"/>
      <c r="HM192" s="52"/>
      <c r="HN192" s="52"/>
      <c r="HO192" s="52"/>
      <c r="HP192" s="52"/>
      <c r="HQ192" s="52"/>
      <c r="HR192" s="52"/>
      <c r="HS192" s="52"/>
      <c r="HT192" s="52"/>
      <c r="HU192" s="52"/>
      <c r="HV192" s="52"/>
      <c r="HW192" s="52"/>
      <c r="HX192" s="52"/>
      <c r="HY192" s="52"/>
      <c r="HZ192" s="52"/>
      <c r="IA192" s="52"/>
      <c r="IB192" s="52"/>
      <c r="IC192" s="52"/>
      <c r="ID192" s="52"/>
      <c r="IE192" s="52"/>
      <c r="IF192" s="52"/>
      <c r="IG192" s="52"/>
      <c r="IH192" s="52"/>
      <c r="II192" s="52"/>
      <c r="IJ192" s="52"/>
      <c r="IK192" s="52"/>
      <c r="IL192" s="52"/>
      <c r="IM192" s="52"/>
      <c r="IN192" s="52"/>
      <c r="IO192" s="52"/>
      <c r="IP192" s="52"/>
      <c r="IQ192" s="52"/>
      <c r="IR192" s="52"/>
      <c r="IS192" s="52"/>
      <c r="IT192" s="52"/>
      <c r="IU192" s="52"/>
      <c r="IV192" s="52"/>
    </row>
    <row r="193" spans="1:256" ht="15" hidden="1">
      <c r="A193" s="270"/>
      <c r="B193" s="258"/>
      <c r="C193" s="41" t="s">
        <v>32</v>
      </c>
      <c r="D193" s="83">
        <f t="shared" ref="D193:O193" si="82">D191+D192</f>
        <v>37157459</v>
      </c>
      <c r="E193" s="84">
        <f t="shared" si="82"/>
        <v>27617196</v>
      </c>
      <c r="F193" s="84">
        <f t="shared" si="82"/>
        <v>27617196</v>
      </c>
      <c r="G193" s="84">
        <f t="shared" si="82"/>
        <v>0</v>
      </c>
      <c r="H193" s="84">
        <f t="shared" si="82"/>
        <v>27617196</v>
      </c>
      <c r="I193" s="84">
        <f t="shared" si="82"/>
        <v>0</v>
      </c>
      <c r="J193" s="84">
        <f t="shared" si="82"/>
        <v>0</v>
      </c>
      <c r="K193" s="84">
        <f t="shared" si="82"/>
        <v>0</v>
      </c>
      <c r="L193" s="84">
        <f t="shared" si="82"/>
        <v>0</v>
      </c>
      <c r="M193" s="84">
        <f t="shared" si="82"/>
        <v>9540263</v>
      </c>
      <c r="N193" s="84">
        <f t="shared" si="82"/>
        <v>9540263</v>
      </c>
      <c r="O193" s="84">
        <f t="shared" si="82"/>
        <v>0</v>
      </c>
      <c r="P193" s="84">
        <f>P191+P192</f>
        <v>0</v>
      </c>
      <c r="Q193" s="50"/>
      <c r="R193" s="50"/>
      <c r="S193" s="51"/>
      <c r="T193" s="51"/>
      <c r="U193" s="51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  <c r="FR193" s="52"/>
      <c r="FS193" s="52"/>
      <c r="FT193" s="52"/>
      <c r="FU193" s="52"/>
      <c r="FV193" s="52"/>
      <c r="FW193" s="52"/>
      <c r="FX193" s="52"/>
      <c r="FY193" s="52"/>
      <c r="FZ193" s="52"/>
      <c r="GA193" s="52"/>
      <c r="GB193" s="52"/>
      <c r="GC193" s="52"/>
      <c r="GD193" s="52"/>
      <c r="GE193" s="52"/>
      <c r="GF193" s="52"/>
      <c r="GG193" s="52"/>
      <c r="GH193" s="52"/>
      <c r="GI193" s="52"/>
      <c r="GJ193" s="52"/>
      <c r="GK193" s="52"/>
      <c r="GL193" s="52"/>
      <c r="GM193" s="52"/>
      <c r="GN193" s="52"/>
      <c r="GO193" s="52"/>
      <c r="GP193" s="52"/>
      <c r="GQ193" s="52"/>
      <c r="GR193" s="52"/>
      <c r="GS193" s="52"/>
      <c r="GT193" s="52"/>
      <c r="GU193" s="52"/>
      <c r="GV193" s="52"/>
      <c r="GW193" s="52"/>
      <c r="GX193" s="52"/>
      <c r="GY193" s="52"/>
      <c r="GZ193" s="52"/>
      <c r="HA193" s="52"/>
      <c r="HB193" s="52"/>
      <c r="HC193" s="52"/>
      <c r="HD193" s="52"/>
      <c r="HE193" s="52"/>
      <c r="HF193" s="52"/>
      <c r="HG193" s="52"/>
      <c r="HH193" s="52"/>
      <c r="HI193" s="52"/>
      <c r="HJ193" s="52"/>
      <c r="HK193" s="52"/>
      <c r="HL193" s="52"/>
      <c r="HM193" s="52"/>
      <c r="HN193" s="52"/>
      <c r="HO193" s="52"/>
      <c r="HP193" s="52"/>
      <c r="HQ193" s="52"/>
      <c r="HR193" s="52"/>
      <c r="HS193" s="52"/>
      <c r="HT193" s="52"/>
      <c r="HU193" s="52"/>
      <c r="HV193" s="52"/>
      <c r="HW193" s="52"/>
      <c r="HX193" s="52"/>
      <c r="HY193" s="52"/>
      <c r="HZ193" s="52"/>
      <c r="IA193" s="52"/>
      <c r="IB193" s="52"/>
      <c r="IC193" s="52"/>
      <c r="ID193" s="52"/>
      <c r="IE193" s="52"/>
      <c r="IF193" s="52"/>
      <c r="IG193" s="52"/>
      <c r="IH193" s="52"/>
      <c r="II193" s="52"/>
      <c r="IJ193" s="52"/>
      <c r="IK193" s="52"/>
      <c r="IL193" s="52"/>
      <c r="IM193" s="52"/>
      <c r="IN193" s="52"/>
      <c r="IO193" s="52"/>
      <c r="IP193" s="52"/>
      <c r="IQ193" s="52"/>
      <c r="IR193" s="52"/>
      <c r="IS193" s="52"/>
      <c r="IT193" s="52"/>
      <c r="IU193" s="52"/>
      <c r="IV193" s="52"/>
    </row>
    <row r="194" spans="1:256" hidden="1">
      <c r="A194" s="259" t="s">
        <v>131</v>
      </c>
      <c r="B194" s="250" t="s">
        <v>132</v>
      </c>
      <c r="C194" s="39" t="s">
        <v>30</v>
      </c>
      <c r="D194" s="81">
        <f>E194+M194</f>
        <v>37157459</v>
      </c>
      <c r="E194" s="82">
        <f>F194+I194+J194+K194+L194</f>
        <v>27617196</v>
      </c>
      <c r="F194" s="82">
        <f>G194+H194</f>
        <v>27617196</v>
      </c>
      <c r="G194" s="82">
        <v>0</v>
      </c>
      <c r="H194" s="82">
        <v>27617196</v>
      </c>
      <c r="I194" s="82">
        <v>0</v>
      </c>
      <c r="J194" s="82">
        <v>0</v>
      </c>
      <c r="K194" s="82">
        <v>0</v>
      </c>
      <c r="L194" s="82">
        <v>0</v>
      </c>
      <c r="M194" s="82">
        <f>N194+P194</f>
        <v>9540263</v>
      </c>
      <c r="N194" s="82">
        <v>9540263</v>
      </c>
      <c r="O194" s="82">
        <v>0</v>
      </c>
      <c r="P194" s="82">
        <v>0</v>
      </c>
      <c r="Q194" s="59"/>
      <c r="R194" s="59"/>
      <c r="S194" s="60"/>
      <c r="T194" s="60"/>
      <c r="U194" s="60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61"/>
      <c r="BN194" s="61"/>
      <c r="BO194" s="61"/>
      <c r="BP194" s="61"/>
      <c r="BQ194" s="61"/>
      <c r="BR194" s="61"/>
      <c r="BS194" s="61"/>
      <c r="BT194" s="61"/>
      <c r="BU194" s="61"/>
      <c r="BV194" s="61"/>
      <c r="BW194" s="61"/>
      <c r="BX194" s="61"/>
      <c r="BY194" s="61"/>
      <c r="BZ194" s="61"/>
      <c r="CA194" s="61"/>
      <c r="CB194" s="61"/>
      <c r="CC194" s="61"/>
      <c r="CD194" s="61"/>
      <c r="CE194" s="61"/>
      <c r="CF194" s="61"/>
      <c r="CG194" s="61"/>
      <c r="CH194" s="61"/>
      <c r="CI194" s="61"/>
      <c r="CJ194" s="61"/>
      <c r="CK194" s="61"/>
      <c r="CL194" s="61"/>
      <c r="CM194" s="61"/>
      <c r="CN194" s="61"/>
      <c r="CO194" s="61"/>
      <c r="CP194" s="61"/>
      <c r="CQ194" s="61"/>
      <c r="CR194" s="61"/>
      <c r="CS194" s="61"/>
      <c r="CT194" s="61"/>
      <c r="CU194" s="61"/>
      <c r="CV194" s="61"/>
      <c r="CW194" s="61"/>
      <c r="CX194" s="61"/>
      <c r="CY194" s="61"/>
      <c r="CZ194" s="61"/>
      <c r="DA194" s="61"/>
      <c r="DB194" s="61"/>
      <c r="DC194" s="61"/>
      <c r="DD194" s="61"/>
      <c r="DE194" s="61"/>
      <c r="DF194" s="61"/>
      <c r="DG194" s="61"/>
      <c r="DH194" s="61"/>
      <c r="DI194" s="61"/>
      <c r="DJ194" s="61"/>
      <c r="DK194" s="61"/>
      <c r="DL194" s="61"/>
      <c r="DM194" s="61"/>
      <c r="DN194" s="61"/>
      <c r="DO194" s="61"/>
      <c r="DP194" s="61"/>
      <c r="DQ194" s="61"/>
      <c r="DR194" s="61"/>
      <c r="DS194" s="61"/>
      <c r="DT194" s="61"/>
      <c r="DU194" s="61"/>
      <c r="DV194" s="61"/>
      <c r="DW194" s="61"/>
      <c r="DX194" s="61"/>
      <c r="DY194" s="61"/>
      <c r="DZ194" s="61"/>
      <c r="EA194" s="61"/>
      <c r="EB194" s="61"/>
      <c r="EC194" s="61"/>
      <c r="ED194" s="61"/>
      <c r="EE194" s="61"/>
      <c r="EF194" s="61"/>
      <c r="EG194" s="61"/>
      <c r="EH194" s="61"/>
      <c r="EI194" s="61"/>
      <c r="EJ194" s="61"/>
      <c r="EK194" s="61"/>
      <c r="EL194" s="61"/>
      <c r="EM194" s="61"/>
      <c r="EN194" s="61"/>
      <c r="EO194" s="61"/>
      <c r="EP194" s="61"/>
      <c r="EQ194" s="61"/>
      <c r="ER194" s="61"/>
      <c r="ES194" s="61"/>
      <c r="ET194" s="61"/>
      <c r="EU194" s="61"/>
      <c r="EV194" s="61"/>
      <c r="EW194" s="61"/>
      <c r="EX194" s="61"/>
      <c r="EY194" s="61"/>
      <c r="EZ194" s="61"/>
      <c r="FA194" s="61"/>
      <c r="FB194" s="61"/>
      <c r="FC194" s="61"/>
      <c r="FD194" s="61"/>
      <c r="FE194" s="61"/>
      <c r="FF194" s="61"/>
      <c r="FG194" s="61"/>
      <c r="FH194" s="61"/>
      <c r="FI194" s="61"/>
      <c r="FJ194" s="61"/>
      <c r="FK194" s="61"/>
      <c r="FL194" s="61"/>
      <c r="FM194" s="61"/>
      <c r="FN194" s="61"/>
      <c r="FO194" s="61"/>
      <c r="FP194" s="61"/>
      <c r="FQ194" s="61"/>
      <c r="FR194" s="61"/>
      <c r="FS194" s="61"/>
      <c r="FT194" s="61"/>
      <c r="FU194" s="61"/>
      <c r="FV194" s="61"/>
      <c r="FW194" s="61"/>
      <c r="FX194" s="61"/>
      <c r="FY194" s="61"/>
      <c r="FZ194" s="61"/>
      <c r="GA194" s="61"/>
      <c r="GB194" s="61"/>
      <c r="GC194" s="61"/>
      <c r="GD194" s="61"/>
      <c r="GE194" s="61"/>
      <c r="GF194" s="61"/>
      <c r="GG194" s="61"/>
      <c r="GH194" s="61"/>
      <c r="GI194" s="61"/>
      <c r="GJ194" s="61"/>
      <c r="GK194" s="61"/>
      <c r="GL194" s="61"/>
      <c r="GM194" s="61"/>
      <c r="GN194" s="61"/>
      <c r="GO194" s="61"/>
      <c r="GP194" s="61"/>
      <c r="GQ194" s="61"/>
      <c r="GR194" s="61"/>
      <c r="GS194" s="61"/>
      <c r="GT194" s="61"/>
      <c r="GU194" s="61"/>
      <c r="GV194" s="61"/>
      <c r="GW194" s="61"/>
      <c r="GX194" s="61"/>
      <c r="GY194" s="61"/>
      <c r="GZ194" s="61"/>
      <c r="HA194" s="61"/>
      <c r="HB194" s="61"/>
      <c r="HC194" s="61"/>
      <c r="HD194" s="61"/>
      <c r="HE194" s="61"/>
      <c r="HF194" s="61"/>
      <c r="HG194" s="61"/>
      <c r="HH194" s="61"/>
      <c r="HI194" s="61"/>
      <c r="HJ194" s="61"/>
      <c r="HK194" s="61"/>
      <c r="HL194" s="61"/>
      <c r="HM194" s="61"/>
      <c r="HN194" s="61"/>
      <c r="HO194" s="61"/>
      <c r="HP194" s="61"/>
      <c r="HQ194" s="61"/>
      <c r="HR194" s="61"/>
      <c r="HS194" s="61"/>
      <c r="HT194" s="61"/>
      <c r="HU194" s="61"/>
      <c r="HV194" s="61"/>
      <c r="HW194" s="61"/>
      <c r="HX194" s="61"/>
      <c r="HY194" s="61"/>
      <c r="HZ194" s="61"/>
      <c r="IA194" s="61"/>
      <c r="IB194" s="61"/>
      <c r="IC194" s="61"/>
      <c r="ID194" s="61"/>
      <c r="IE194" s="61"/>
      <c r="IF194" s="61"/>
      <c r="IG194" s="61"/>
      <c r="IH194" s="61"/>
      <c r="II194" s="61"/>
      <c r="IJ194" s="61"/>
      <c r="IK194" s="61"/>
      <c r="IL194" s="61"/>
      <c r="IM194" s="61"/>
      <c r="IN194" s="61"/>
      <c r="IO194" s="61"/>
      <c r="IP194" s="61"/>
      <c r="IQ194" s="61"/>
      <c r="IR194" s="61"/>
      <c r="IS194" s="61"/>
      <c r="IT194" s="61"/>
      <c r="IU194" s="61"/>
      <c r="IV194" s="61"/>
    </row>
    <row r="195" spans="1:256" hidden="1">
      <c r="A195" s="260"/>
      <c r="B195" s="251"/>
      <c r="C195" s="39" t="s">
        <v>31</v>
      </c>
      <c r="D195" s="81">
        <f>E195+M195</f>
        <v>0</v>
      </c>
      <c r="E195" s="82">
        <f>F195+I195+J195+K195+L195</f>
        <v>0</v>
      </c>
      <c r="F195" s="82">
        <f>G195+H195</f>
        <v>0</v>
      </c>
      <c r="G195" s="82"/>
      <c r="H195" s="82"/>
      <c r="I195" s="82"/>
      <c r="J195" s="82"/>
      <c r="K195" s="82"/>
      <c r="L195" s="82"/>
      <c r="M195" s="82">
        <f>N195+P195</f>
        <v>0</v>
      </c>
      <c r="N195" s="82"/>
      <c r="O195" s="82"/>
      <c r="P195" s="82"/>
      <c r="Q195" s="59"/>
      <c r="R195" s="59"/>
      <c r="S195" s="60"/>
      <c r="T195" s="60"/>
      <c r="U195" s="60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1"/>
      <c r="BQ195" s="61"/>
      <c r="BR195" s="61"/>
      <c r="BS195" s="61"/>
      <c r="BT195" s="61"/>
      <c r="BU195" s="61"/>
      <c r="BV195" s="61"/>
      <c r="BW195" s="61"/>
      <c r="BX195" s="61"/>
      <c r="BY195" s="61"/>
      <c r="BZ195" s="61"/>
      <c r="CA195" s="61"/>
      <c r="CB195" s="61"/>
      <c r="CC195" s="61"/>
      <c r="CD195" s="61"/>
      <c r="CE195" s="61"/>
      <c r="CF195" s="61"/>
      <c r="CG195" s="61"/>
      <c r="CH195" s="61"/>
      <c r="CI195" s="61"/>
      <c r="CJ195" s="61"/>
      <c r="CK195" s="61"/>
      <c r="CL195" s="61"/>
      <c r="CM195" s="61"/>
      <c r="CN195" s="61"/>
      <c r="CO195" s="61"/>
      <c r="CP195" s="61"/>
      <c r="CQ195" s="61"/>
      <c r="CR195" s="61"/>
      <c r="CS195" s="61"/>
      <c r="CT195" s="61"/>
      <c r="CU195" s="61"/>
      <c r="CV195" s="61"/>
      <c r="CW195" s="61"/>
      <c r="CX195" s="61"/>
      <c r="CY195" s="61"/>
      <c r="CZ195" s="61"/>
      <c r="DA195" s="61"/>
      <c r="DB195" s="61"/>
      <c r="DC195" s="61"/>
      <c r="DD195" s="61"/>
      <c r="DE195" s="61"/>
      <c r="DF195" s="61"/>
      <c r="DG195" s="61"/>
      <c r="DH195" s="61"/>
      <c r="DI195" s="61"/>
      <c r="DJ195" s="61"/>
      <c r="DK195" s="61"/>
      <c r="DL195" s="61"/>
      <c r="DM195" s="61"/>
      <c r="DN195" s="61"/>
      <c r="DO195" s="61"/>
      <c r="DP195" s="61"/>
      <c r="DQ195" s="61"/>
      <c r="DR195" s="61"/>
      <c r="DS195" s="61"/>
      <c r="DT195" s="61"/>
      <c r="DU195" s="61"/>
      <c r="DV195" s="61"/>
      <c r="DW195" s="61"/>
      <c r="DX195" s="61"/>
      <c r="DY195" s="61"/>
      <c r="DZ195" s="61"/>
      <c r="EA195" s="61"/>
      <c r="EB195" s="61"/>
      <c r="EC195" s="61"/>
      <c r="ED195" s="61"/>
      <c r="EE195" s="61"/>
      <c r="EF195" s="61"/>
      <c r="EG195" s="61"/>
      <c r="EH195" s="61"/>
      <c r="EI195" s="61"/>
      <c r="EJ195" s="61"/>
      <c r="EK195" s="61"/>
      <c r="EL195" s="61"/>
      <c r="EM195" s="61"/>
      <c r="EN195" s="61"/>
      <c r="EO195" s="61"/>
      <c r="EP195" s="61"/>
      <c r="EQ195" s="61"/>
      <c r="ER195" s="61"/>
      <c r="ES195" s="61"/>
      <c r="ET195" s="61"/>
      <c r="EU195" s="61"/>
      <c r="EV195" s="61"/>
      <c r="EW195" s="61"/>
      <c r="EX195" s="61"/>
      <c r="EY195" s="61"/>
      <c r="EZ195" s="61"/>
      <c r="FA195" s="61"/>
      <c r="FB195" s="61"/>
      <c r="FC195" s="61"/>
      <c r="FD195" s="61"/>
      <c r="FE195" s="61"/>
      <c r="FF195" s="61"/>
      <c r="FG195" s="61"/>
      <c r="FH195" s="61"/>
      <c r="FI195" s="61"/>
      <c r="FJ195" s="61"/>
      <c r="FK195" s="61"/>
      <c r="FL195" s="61"/>
      <c r="FM195" s="61"/>
      <c r="FN195" s="61"/>
      <c r="FO195" s="61"/>
      <c r="FP195" s="61"/>
      <c r="FQ195" s="61"/>
      <c r="FR195" s="61"/>
      <c r="FS195" s="61"/>
      <c r="FT195" s="61"/>
      <c r="FU195" s="61"/>
      <c r="FV195" s="61"/>
      <c r="FW195" s="61"/>
      <c r="FX195" s="61"/>
      <c r="FY195" s="61"/>
      <c r="FZ195" s="61"/>
      <c r="GA195" s="61"/>
      <c r="GB195" s="61"/>
      <c r="GC195" s="61"/>
      <c r="GD195" s="61"/>
      <c r="GE195" s="61"/>
      <c r="GF195" s="61"/>
      <c r="GG195" s="61"/>
      <c r="GH195" s="61"/>
      <c r="GI195" s="61"/>
      <c r="GJ195" s="61"/>
      <c r="GK195" s="61"/>
      <c r="GL195" s="61"/>
      <c r="GM195" s="61"/>
      <c r="GN195" s="61"/>
      <c r="GO195" s="61"/>
      <c r="GP195" s="61"/>
      <c r="GQ195" s="61"/>
      <c r="GR195" s="61"/>
      <c r="GS195" s="61"/>
      <c r="GT195" s="61"/>
      <c r="GU195" s="61"/>
      <c r="GV195" s="61"/>
      <c r="GW195" s="61"/>
      <c r="GX195" s="61"/>
      <c r="GY195" s="61"/>
      <c r="GZ195" s="61"/>
      <c r="HA195" s="61"/>
      <c r="HB195" s="61"/>
      <c r="HC195" s="61"/>
      <c r="HD195" s="61"/>
      <c r="HE195" s="61"/>
      <c r="HF195" s="61"/>
      <c r="HG195" s="61"/>
      <c r="HH195" s="61"/>
      <c r="HI195" s="61"/>
      <c r="HJ195" s="61"/>
      <c r="HK195" s="61"/>
      <c r="HL195" s="61"/>
      <c r="HM195" s="61"/>
      <c r="HN195" s="61"/>
      <c r="HO195" s="61"/>
      <c r="HP195" s="61"/>
      <c r="HQ195" s="61"/>
      <c r="HR195" s="61"/>
      <c r="HS195" s="61"/>
      <c r="HT195" s="61"/>
      <c r="HU195" s="61"/>
      <c r="HV195" s="61"/>
      <c r="HW195" s="61"/>
      <c r="HX195" s="61"/>
      <c r="HY195" s="61"/>
      <c r="HZ195" s="61"/>
      <c r="IA195" s="61"/>
      <c r="IB195" s="61"/>
      <c r="IC195" s="61"/>
      <c r="ID195" s="61"/>
      <c r="IE195" s="61"/>
      <c r="IF195" s="61"/>
      <c r="IG195" s="61"/>
      <c r="IH195" s="61"/>
      <c r="II195" s="61"/>
      <c r="IJ195" s="61"/>
      <c r="IK195" s="61"/>
      <c r="IL195" s="61"/>
      <c r="IM195" s="61"/>
      <c r="IN195" s="61"/>
      <c r="IO195" s="61"/>
      <c r="IP195" s="61"/>
      <c r="IQ195" s="61"/>
      <c r="IR195" s="61"/>
      <c r="IS195" s="61"/>
      <c r="IT195" s="61"/>
      <c r="IU195" s="61"/>
      <c r="IV195" s="61"/>
    </row>
    <row r="196" spans="1:256" hidden="1">
      <c r="A196" s="261"/>
      <c r="B196" s="252"/>
      <c r="C196" s="39" t="s">
        <v>32</v>
      </c>
      <c r="D196" s="81">
        <f>D194+D195</f>
        <v>37157459</v>
      </c>
      <c r="E196" s="82">
        <f t="shared" ref="E196:P196" si="83">E194+E195</f>
        <v>27617196</v>
      </c>
      <c r="F196" s="82">
        <f t="shared" si="83"/>
        <v>27617196</v>
      </c>
      <c r="G196" s="82">
        <f t="shared" si="83"/>
        <v>0</v>
      </c>
      <c r="H196" s="82">
        <f t="shared" si="83"/>
        <v>27617196</v>
      </c>
      <c r="I196" s="82">
        <f t="shared" si="83"/>
        <v>0</v>
      </c>
      <c r="J196" s="82">
        <f t="shared" si="83"/>
        <v>0</v>
      </c>
      <c r="K196" s="82">
        <f t="shared" si="83"/>
        <v>0</v>
      </c>
      <c r="L196" s="82">
        <f t="shared" si="83"/>
        <v>0</v>
      </c>
      <c r="M196" s="82">
        <f t="shared" si="83"/>
        <v>9540263</v>
      </c>
      <c r="N196" s="82">
        <f t="shared" si="83"/>
        <v>9540263</v>
      </c>
      <c r="O196" s="82">
        <f t="shared" si="83"/>
        <v>0</v>
      </c>
      <c r="P196" s="82">
        <f t="shared" si="83"/>
        <v>0</v>
      </c>
      <c r="Q196" s="59"/>
      <c r="R196" s="59"/>
      <c r="S196" s="60"/>
      <c r="T196" s="60"/>
      <c r="U196" s="60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61"/>
      <c r="BN196" s="61"/>
      <c r="BO196" s="61"/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  <c r="CO196" s="61"/>
      <c r="CP196" s="61"/>
      <c r="CQ196" s="61"/>
      <c r="CR196" s="61"/>
      <c r="CS196" s="61"/>
      <c r="CT196" s="61"/>
      <c r="CU196" s="61"/>
      <c r="CV196" s="61"/>
      <c r="CW196" s="61"/>
      <c r="CX196" s="61"/>
      <c r="CY196" s="61"/>
      <c r="CZ196" s="61"/>
      <c r="DA196" s="61"/>
      <c r="DB196" s="61"/>
      <c r="DC196" s="61"/>
      <c r="DD196" s="61"/>
      <c r="DE196" s="61"/>
      <c r="DF196" s="61"/>
      <c r="DG196" s="61"/>
      <c r="DH196" s="61"/>
      <c r="DI196" s="61"/>
      <c r="DJ196" s="61"/>
      <c r="DK196" s="61"/>
      <c r="DL196" s="61"/>
      <c r="DM196" s="61"/>
      <c r="DN196" s="61"/>
      <c r="DO196" s="61"/>
      <c r="DP196" s="61"/>
      <c r="DQ196" s="61"/>
      <c r="DR196" s="61"/>
      <c r="DS196" s="61"/>
      <c r="DT196" s="61"/>
      <c r="DU196" s="61"/>
      <c r="DV196" s="61"/>
      <c r="DW196" s="61"/>
      <c r="DX196" s="61"/>
      <c r="DY196" s="61"/>
      <c r="DZ196" s="61"/>
      <c r="EA196" s="61"/>
      <c r="EB196" s="61"/>
      <c r="EC196" s="61"/>
      <c r="ED196" s="61"/>
      <c r="EE196" s="61"/>
      <c r="EF196" s="61"/>
      <c r="EG196" s="61"/>
      <c r="EH196" s="61"/>
      <c r="EI196" s="61"/>
      <c r="EJ196" s="61"/>
      <c r="EK196" s="61"/>
      <c r="EL196" s="61"/>
      <c r="EM196" s="61"/>
      <c r="EN196" s="61"/>
      <c r="EO196" s="61"/>
      <c r="EP196" s="61"/>
      <c r="EQ196" s="61"/>
      <c r="ER196" s="61"/>
      <c r="ES196" s="61"/>
      <c r="ET196" s="61"/>
      <c r="EU196" s="61"/>
      <c r="EV196" s="61"/>
      <c r="EW196" s="61"/>
      <c r="EX196" s="61"/>
      <c r="EY196" s="61"/>
      <c r="EZ196" s="61"/>
      <c r="FA196" s="61"/>
      <c r="FB196" s="61"/>
      <c r="FC196" s="61"/>
      <c r="FD196" s="61"/>
      <c r="FE196" s="61"/>
      <c r="FF196" s="61"/>
      <c r="FG196" s="61"/>
      <c r="FH196" s="61"/>
      <c r="FI196" s="61"/>
      <c r="FJ196" s="61"/>
      <c r="FK196" s="61"/>
      <c r="FL196" s="61"/>
      <c r="FM196" s="61"/>
      <c r="FN196" s="61"/>
      <c r="FO196" s="61"/>
      <c r="FP196" s="61"/>
      <c r="FQ196" s="61"/>
      <c r="FR196" s="61"/>
      <c r="FS196" s="61"/>
      <c r="FT196" s="61"/>
      <c r="FU196" s="61"/>
      <c r="FV196" s="61"/>
      <c r="FW196" s="61"/>
      <c r="FX196" s="61"/>
      <c r="FY196" s="61"/>
      <c r="FZ196" s="61"/>
      <c r="GA196" s="61"/>
      <c r="GB196" s="61"/>
      <c r="GC196" s="61"/>
      <c r="GD196" s="61"/>
      <c r="GE196" s="61"/>
      <c r="GF196" s="61"/>
      <c r="GG196" s="61"/>
      <c r="GH196" s="61"/>
      <c r="GI196" s="61"/>
      <c r="GJ196" s="61"/>
      <c r="GK196" s="61"/>
      <c r="GL196" s="61"/>
      <c r="GM196" s="61"/>
      <c r="GN196" s="61"/>
      <c r="GO196" s="61"/>
      <c r="GP196" s="61"/>
      <c r="GQ196" s="61"/>
      <c r="GR196" s="61"/>
      <c r="GS196" s="61"/>
      <c r="GT196" s="61"/>
      <c r="GU196" s="61"/>
      <c r="GV196" s="61"/>
      <c r="GW196" s="61"/>
      <c r="GX196" s="61"/>
      <c r="GY196" s="61"/>
      <c r="GZ196" s="61"/>
      <c r="HA196" s="61"/>
      <c r="HB196" s="61"/>
      <c r="HC196" s="61"/>
      <c r="HD196" s="61"/>
      <c r="HE196" s="61"/>
      <c r="HF196" s="61"/>
      <c r="HG196" s="61"/>
      <c r="HH196" s="61"/>
      <c r="HI196" s="61"/>
      <c r="HJ196" s="61"/>
      <c r="HK196" s="61"/>
      <c r="HL196" s="61"/>
      <c r="HM196" s="61"/>
      <c r="HN196" s="61"/>
      <c r="HO196" s="61"/>
      <c r="HP196" s="61"/>
      <c r="HQ196" s="61"/>
      <c r="HR196" s="61"/>
      <c r="HS196" s="61"/>
      <c r="HT196" s="61"/>
      <c r="HU196" s="61"/>
      <c r="HV196" s="61"/>
      <c r="HW196" s="61"/>
      <c r="HX196" s="61"/>
      <c r="HY196" s="61"/>
      <c r="HZ196" s="61"/>
      <c r="IA196" s="61"/>
      <c r="IB196" s="61"/>
      <c r="IC196" s="61"/>
      <c r="ID196" s="61"/>
      <c r="IE196" s="61"/>
      <c r="IF196" s="61"/>
      <c r="IG196" s="61"/>
      <c r="IH196" s="61"/>
      <c r="II196" s="61"/>
      <c r="IJ196" s="61"/>
      <c r="IK196" s="61"/>
      <c r="IL196" s="61"/>
      <c r="IM196" s="61"/>
      <c r="IN196" s="61"/>
      <c r="IO196" s="61"/>
      <c r="IP196" s="61"/>
      <c r="IQ196" s="61"/>
      <c r="IR196" s="61"/>
      <c r="IS196" s="61"/>
      <c r="IT196" s="61"/>
      <c r="IU196" s="61"/>
      <c r="IV196" s="61"/>
    </row>
    <row r="197" spans="1:256" ht="15" hidden="1">
      <c r="A197" s="268" t="s">
        <v>133</v>
      </c>
      <c r="B197" s="256" t="s">
        <v>134</v>
      </c>
      <c r="C197" s="41" t="s">
        <v>30</v>
      </c>
      <c r="D197" s="83">
        <f>D200+D206+D209+D215+D218+D221+D224+D227+D230+D233+D236+D203+D212</f>
        <v>93204798.019999996</v>
      </c>
      <c r="E197" s="84">
        <f>E200+E206+E209+E215+E218+E221+E224+E227+E230+E233+E236+E203+E212</f>
        <v>85366164.019999996</v>
      </c>
      <c r="F197" s="84">
        <f t="shared" ref="F197:P198" si="84">F200+F206+F209+F215+F218+F221+F224+F227+F230+F233+F236+F203+F212</f>
        <v>75910270.019999996</v>
      </c>
      <c r="G197" s="84">
        <f t="shared" si="84"/>
        <v>64388100</v>
      </c>
      <c r="H197" s="84">
        <f t="shared" si="84"/>
        <v>11522170.02</v>
      </c>
      <c r="I197" s="84">
        <f t="shared" si="84"/>
        <v>350000</v>
      </c>
      <c r="J197" s="84">
        <f t="shared" si="84"/>
        <v>176792</v>
      </c>
      <c r="K197" s="84">
        <f t="shared" si="84"/>
        <v>8929102</v>
      </c>
      <c r="L197" s="84">
        <f t="shared" si="84"/>
        <v>0</v>
      </c>
      <c r="M197" s="84">
        <f t="shared" si="84"/>
        <v>7838634</v>
      </c>
      <c r="N197" s="84">
        <f t="shared" si="84"/>
        <v>7838634</v>
      </c>
      <c r="O197" s="84">
        <f t="shared" si="84"/>
        <v>5811747</v>
      </c>
      <c r="P197" s="84">
        <f t="shared" si="84"/>
        <v>0</v>
      </c>
      <c r="Q197" s="50"/>
      <c r="R197" s="50"/>
      <c r="S197" s="51"/>
      <c r="T197" s="51"/>
      <c r="U197" s="51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  <c r="ER197" s="52"/>
      <c r="ES197" s="52"/>
      <c r="ET197" s="52"/>
      <c r="EU197" s="52"/>
      <c r="EV197" s="52"/>
      <c r="EW197" s="52"/>
      <c r="EX197" s="52"/>
      <c r="EY197" s="52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  <c r="FR197" s="52"/>
      <c r="FS197" s="52"/>
      <c r="FT197" s="52"/>
      <c r="FU197" s="52"/>
      <c r="FV197" s="52"/>
      <c r="FW197" s="52"/>
      <c r="FX197" s="52"/>
      <c r="FY197" s="52"/>
      <c r="FZ197" s="52"/>
      <c r="GA197" s="52"/>
      <c r="GB197" s="52"/>
      <c r="GC197" s="52"/>
      <c r="GD197" s="52"/>
      <c r="GE197" s="52"/>
      <c r="GF197" s="52"/>
      <c r="GG197" s="52"/>
      <c r="GH197" s="52"/>
      <c r="GI197" s="52"/>
      <c r="GJ197" s="52"/>
      <c r="GK197" s="52"/>
      <c r="GL197" s="52"/>
      <c r="GM197" s="52"/>
      <c r="GN197" s="52"/>
      <c r="GO197" s="52"/>
      <c r="GP197" s="52"/>
      <c r="GQ197" s="52"/>
      <c r="GR197" s="52"/>
      <c r="GS197" s="52"/>
      <c r="GT197" s="52"/>
      <c r="GU197" s="52"/>
      <c r="GV197" s="52"/>
      <c r="GW197" s="52"/>
      <c r="GX197" s="52"/>
      <c r="GY197" s="52"/>
      <c r="GZ197" s="52"/>
      <c r="HA197" s="52"/>
      <c r="HB197" s="52"/>
      <c r="HC197" s="52"/>
      <c r="HD197" s="52"/>
      <c r="HE197" s="52"/>
      <c r="HF197" s="52"/>
      <c r="HG197" s="52"/>
      <c r="HH197" s="52"/>
      <c r="HI197" s="52"/>
      <c r="HJ197" s="52"/>
      <c r="HK197" s="52"/>
      <c r="HL197" s="52"/>
      <c r="HM197" s="52"/>
      <c r="HN197" s="52"/>
      <c r="HO197" s="52"/>
      <c r="HP197" s="52"/>
      <c r="HQ197" s="52"/>
      <c r="HR197" s="52"/>
      <c r="HS197" s="52"/>
      <c r="HT197" s="52"/>
      <c r="HU197" s="52"/>
      <c r="HV197" s="52"/>
      <c r="HW197" s="52"/>
      <c r="HX197" s="52"/>
      <c r="HY197" s="52"/>
      <c r="HZ197" s="52"/>
      <c r="IA197" s="52"/>
      <c r="IB197" s="52"/>
      <c r="IC197" s="52"/>
      <c r="ID197" s="52"/>
      <c r="IE197" s="52"/>
      <c r="IF197" s="52"/>
      <c r="IG197" s="52"/>
      <c r="IH197" s="52"/>
      <c r="II197" s="52"/>
      <c r="IJ197" s="52"/>
      <c r="IK197" s="52"/>
      <c r="IL197" s="52"/>
      <c r="IM197" s="52"/>
      <c r="IN197" s="52"/>
      <c r="IO197" s="52"/>
      <c r="IP197" s="52"/>
      <c r="IQ197" s="52"/>
      <c r="IR197" s="52"/>
      <c r="IS197" s="52"/>
      <c r="IT197" s="52"/>
      <c r="IU197" s="52"/>
      <c r="IV197" s="52"/>
    </row>
    <row r="198" spans="1:256" ht="15" hidden="1">
      <c r="A198" s="269"/>
      <c r="B198" s="257"/>
      <c r="C198" s="41" t="s">
        <v>31</v>
      </c>
      <c r="D198" s="83">
        <f>D201+D207+D210+D216+D219+D222+D225+D228+D231+D234+D237+D204+D213</f>
        <v>0</v>
      </c>
      <c r="E198" s="84">
        <f>E201+E207+E210+E216+E219+E222+E225+E228+E231+E234+E237+E204+E213</f>
        <v>0</v>
      </c>
      <c r="F198" s="84">
        <f t="shared" si="84"/>
        <v>0</v>
      </c>
      <c r="G198" s="84">
        <f t="shared" si="84"/>
        <v>0</v>
      </c>
      <c r="H198" s="84">
        <f t="shared" si="84"/>
        <v>0</v>
      </c>
      <c r="I198" s="84">
        <f t="shared" si="84"/>
        <v>0</v>
      </c>
      <c r="J198" s="84">
        <f t="shared" si="84"/>
        <v>0</v>
      </c>
      <c r="K198" s="84">
        <f t="shared" si="84"/>
        <v>0</v>
      </c>
      <c r="L198" s="84">
        <f t="shared" si="84"/>
        <v>0</v>
      </c>
      <c r="M198" s="84">
        <f t="shared" si="84"/>
        <v>0</v>
      </c>
      <c r="N198" s="84">
        <f t="shared" si="84"/>
        <v>0</v>
      </c>
      <c r="O198" s="84">
        <f t="shared" si="84"/>
        <v>0</v>
      </c>
      <c r="P198" s="84">
        <f t="shared" si="84"/>
        <v>0</v>
      </c>
      <c r="Q198" s="50"/>
      <c r="R198" s="50"/>
      <c r="S198" s="51"/>
      <c r="T198" s="51"/>
      <c r="U198" s="51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  <c r="FT198" s="52"/>
      <c r="FU198" s="52"/>
      <c r="FV198" s="52"/>
      <c r="FW198" s="52"/>
      <c r="FX198" s="52"/>
      <c r="FY198" s="52"/>
      <c r="FZ198" s="52"/>
      <c r="GA198" s="52"/>
      <c r="GB198" s="52"/>
      <c r="GC198" s="52"/>
      <c r="GD198" s="52"/>
      <c r="GE198" s="52"/>
      <c r="GF198" s="52"/>
      <c r="GG198" s="52"/>
      <c r="GH198" s="52"/>
      <c r="GI198" s="52"/>
      <c r="GJ198" s="52"/>
      <c r="GK198" s="52"/>
      <c r="GL198" s="52"/>
      <c r="GM198" s="52"/>
      <c r="GN198" s="52"/>
      <c r="GO198" s="52"/>
      <c r="GP198" s="52"/>
      <c r="GQ198" s="52"/>
      <c r="GR198" s="52"/>
      <c r="GS198" s="52"/>
      <c r="GT198" s="52"/>
      <c r="GU198" s="52"/>
      <c r="GV198" s="52"/>
      <c r="GW198" s="52"/>
      <c r="GX198" s="52"/>
      <c r="GY198" s="52"/>
      <c r="GZ198" s="52"/>
      <c r="HA198" s="52"/>
      <c r="HB198" s="52"/>
      <c r="HC198" s="52"/>
      <c r="HD198" s="52"/>
      <c r="HE198" s="52"/>
      <c r="HF198" s="52"/>
      <c r="HG198" s="52"/>
      <c r="HH198" s="52"/>
      <c r="HI198" s="52"/>
      <c r="HJ198" s="52"/>
      <c r="HK198" s="52"/>
      <c r="HL198" s="52"/>
      <c r="HM198" s="52"/>
      <c r="HN198" s="52"/>
      <c r="HO198" s="52"/>
      <c r="HP198" s="52"/>
      <c r="HQ198" s="52"/>
      <c r="HR198" s="52"/>
      <c r="HS198" s="52"/>
      <c r="HT198" s="52"/>
      <c r="HU198" s="52"/>
      <c r="HV198" s="52"/>
      <c r="HW198" s="52"/>
      <c r="HX198" s="52"/>
      <c r="HY198" s="52"/>
      <c r="HZ198" s="52"/>
      <c r="IA198" s="52"/>
      <c r="IB198" s="52"/>
      <c r="IC198" s="52"/>
      <c r="ID198" s="52"/>
      <c r="IE198" s="52"/>
      <c r="IF198" s="52"/>
      <c r="IG198" s="52"/>
      <c r="IH198" s="52"/>
      <c r="II198" s="52"/>
      <c r="IJ198" s="52"/>
      <c r="IK198" s="52"/>
      <c r="IL198" s="52"/>
      <c r="IM198" s="52"/>
      <c r="IN198" s="52"/>
      <c r="IO198" s="52"/>
      <c r="IP198" s="52"/>
      <c r="IQ198" s="52"/>
      <c r="IR198" s="52"/>
      <c r="IS198" s="52"/>
      <c r="IT198" s="52"/>
      <c r="IU198" s="52"/>
      <c r="IV198" s="52"/>
    </row>
    <row r="199" spans="1:256" ht="15" hidden="1">
      <c r="A199" s="270"/>
      <c r="B199" s="258"/>
      <c r="C199" s="41" t="s">
        <v>32</v>
      </c>
      <c r="D199" s="83">
        <f t="shared" ref="D199:O199" si="85">D197+D198</f>
        <v>93204798.019999996</v>
      </c>
      <c r="E199" s="84">
        <f t="shared" si="85"/>
        <v>85366164.019999996</v>
      </c>
      <c r="F199" s="84">
        <f t="shared" si="85"/>
        <v>75910270.019999996</v>
      </c>
      <c r="G199" s="84">
        <f t="shared" si="85"/>
        <v>64388100</v>
      </c>
      <c r="H199" s="84">
        <f t="shared" si="85"/>
        <v>11522170.02</v>
      </c>
      <c r="I199" s="84">
        <f t="shared" si="85"/>
        <v>350000</v>
      </c>
      <c r="J199" s="84">
        <f t="shared" si="85"/>
        <v>176792</v>
      </c>
      <c r="K199" s="84">
        <f t="shared" si="85"/>
        <v>8929102</v>
      </c>
      <c r="L199" s="84">
        <f t="shared" si="85"/>
        <v>0</v>
      </c>
      <c r="M199" s="84">
        <f t="shared" si="85"/>
        <v>7838634</v>
      </c>
      <c r="N199" s="84">
        <f t="shared" si="85"/>
        <v>7838634</v>
      </c>
      <c r="O199" s="84">
        <f t="shared" si="85"/>
        <v>5811747</v>
      </c>
      <c r="P199" s="84">
        <f>P197+P198</f>
        <v>0</v>
      </c>
      <c r="Q199" s="50"/>
      <c r="R199" s="50"/>
      <c r="S199" s="51"/>
      <c r="T199" s="51"/>
      <c r="U199" s="51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  <c r="FR199" s="52"/>
      <c r="FS199" s="52"/>
      <c r="FT199" s="52"/>
      <c r="FU199" s="52"/>
      <c r="FV199" s="52"/>
      <c r="FW199" s="52"/>
      <c r="FX199" s="52"/>
      <c r="FY199" s="52"/>
      <c r="FZ199" s="52"/>
      <c r="GA199" s="52"/>
      <c r="GB199" s="52"/>
      <c r="GC199" s="52"/>
      <c r="GD199" s="52"/>
      <c r="GE199" s="52"/>
      <c r="GF199" s="52"/>
      <c r="GG199" s="52"/>
      <c r="GH199" s="52"/>
      <c r="GI199" s="52"/>
      <c r="GJ199" s="52"/>
      <c r="GK199" s="52"/>
      <c r="GL199" s="52"/>
      <c r="GM199" s="52"/>
      <c r="GN199" s="52"/>
      <c r="GO199" s="52"/>
      <c r="GP199" s="52"/>
      <c r="GQ199" s="52"/>
      <c r="GR199" s="52"/>
      <c r="GS199" s="52"/>
      <c r="GT199" s="52"/>
      <c r="GU199" s="52"/>
      <c r="GV199" s="52"/>
      <c r="GW199" s="52"/>
      <c r="GX199" s="52"/>
      <c r="GY199" s="52"/>
      <c r="GZ199" s="52"/>
      <c r="HA199" s="52"/>
      <c r="HB199" s="52"/>
      <c r="HC199" s="52"/>
      <c r="HD199" s="52"/>
      <c r="HE199" s="52"/>
      <c r="HF199" s="52"/>
      <c r="HG199" s="52"/>
      <c r="HH199" s="52"/>
      <c r="HI199" s="52"/>
      <c r="HJ199" s="52"/>
      <c r="HK199" s="52"/>
      <c r="HL199" s="52"/>
      <c r="HM199" s="52"/>
      <c r="HN199" s="52"/>
      <c r="HO199" s="52"/>
      <c r="HP199" s="52"/>
      <c r="HQ199" s="52"/>
      <c r="HR199" s="52"/>
      <c r="HS199" s="52"/>
      <c r="HT199" s="52"/>
      <c r="HU199" s="52"/>
      <c r="HV199" s="52"/>
      <c r="HW199" s="52"/>
      <c r="HX199" s="52"/>
      <c r="HY199" s="52"/>
      <c r="HZ199" s="52"/>
      <c r="IA199" s="52"/>
      <c r="IB199" s="52"/>
      <c r="IC199" s="52"/>
      <c r="ID199" s="52"/>
      <c r="IE199" s="52"/>
      <c r="IF199" s="52"/>
      <c r="IG199" s="52"/>
      <c r="IH199" s="52"/>
      <c r="II199" s="52"/>
      <c r="IJ199" s="52"/>
      <c r="IK199" s="52"/>
      <c r="IL199" s="52"/>
      <c r="IM199" s="52"/>
      <c r="IN199" s="52"/>
      <c r="IO199" s="52"/>
      <c r="IP199" s="52"/>
      <c r="IQ199" s="52"/>
      <c r="IR199" s="52"/>
      <c r="IS199" s="52"/>
      <c r="IT199" s="52"/>
      <c r="IU199" s="52"/>
      <c r="IV199" s="52"/>
    </row>
    <row r="200" spans="1:256" hidden="1">
      <c r="A200" s="259" t="s">
        <v>135</v>
      </c>
      <c r="B200" s="250" t="s">
        <v>136</v>
      </c>
      <c r="C200" s="39" t="s">
        <v>30</v>
      </c>
      <c r="D200" s="81">
        <f t="shared" ref="D200:D237" si="86">E200+M200</f>
        <v>21972273.02</v>
      </c>
      <c r="E200" s="82">
        <f t="shared" ref="E200:E237" si="87">F200+I200+J200+K200+L200</f>
        <v>21972273.02</v>
      </c>
      <c r="F200" s="82">
        <f t="shared" ref="F200:F237" si="88">G200+H200</f>
        <v>21947580.02</v>
      </c>
      <c r="G200" s="82">
        <v>20197490</v>
      </c>
      <c r="H200" s="82">
        <v>1750090.02</v>
      </c>
      <c r="I200" s="82">
        <v>0</v>
      </c>
      <c r="J200" s="82">
        <v>24693</v>
      </c>
      <c r="K200" s="82">
        <v>0</v>
      </c>
      <c r="L200" s="82">
        <v>0</v>
      </c>
      <c r="M200" s="82">
        <f t="shared" ref="M200:M237" si="89">N200+P200</f>
        <v>0</v>
      </c>
      <c r="N200" s="82">
        <v>0</v>
      </c>
      <c r="O200" s="82">
        <v>0</v>
      </c>
      <c r="P200" s="82">
        <v>0</v>
      </c>
      <c r="Q200" s="59"/>
      <c r="R200" s="59"/>
      <c r="S200" s="60"/>
      <c r="T200" s="60"/>
      <c r="U200" s="60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1"/>
      <c r="CN200" s="61"/>
      <c r="CO200" s="61"/>
      <c r="CP200" s="61"/>
      <c r="CQ200" s="61"/>
      <c r="CR200" s="61"/>
      <c r="CS200" s="61"/>
      <c r="CT200" s="61"/>
      <c r="CU200" s="61"/>
      <c r="CV200" s="61"/>
      <c r="CW200" s="61"/>
      <c r="CX200" s="61"/>
      <c r="CY200" s="61"/>
      <c r="CZ200" s="61"/>
      <c r="DA200" s="61"/>
      <c r="DB200" s="61"/>
      <c r="DC200" s="61"/>
      <c r="DD200" s="61"/>
      <c r="DE200" s="61"/>
      <c r="DF200" s="61"/>
      <c r="DG200" s="61"/>
      <c r="DH200" s="61"/>
      <c r="DI200" s="61"/>
      <c r="DJ200" s="61"/>
      <c r="DK200" s="61"/>
      <c r="DL200" s="61"/>
      <c r="DM200" s="61"/>
      <c r="DN200" s="61"/>
      <c r="DO200" s="61"/>
      <c r="DP200" s="61"/>
      <c r="DQ200" s="61"/>
      <c r="DR200" s="61"/>
      <c r="DS200" s="61"/>
      <c r="DT200" s="61"/>
      <c r="DU200" s="61"/>
      <c r="DV200" s="61"/>
      <c r="DW200" s="61"/>
      <c r="DX200" s="61"/>
      <c r="DY200" s="61"/>
      <c r="DZ200" s="61"/>
      <c r="EA200" s="61"/>
      <c r="EB200" s="61"/>
      <c r="EC200" s="61"/>
      <c r="ED200" s="61"/>
      <c r="EE200" s="61"/>
      <c r="EF200" s="61"/>
      <c r="EG200" s="61"/>
      <c r="EH200" s="61"/>
      <c r="EI200" s="61"/>
      <c r="EJ200" s="61"/>
      <c r="EK200" s="61"/>
      <c r="EL200" s="61"/>
      <c r="EM200" s="61"/>
      <c r="EN200" s="61"/>
      <c r="EO200" s="61"/>
      <c r="EP200" s="61"/>
      <c r="EQ200" s="61"/>
      <c r="ER200" s="61"/>
      <c r="ES200" s="61"/>
      <c r="ET200" s="61"/>
      <c r="EU200" s="61"/>
      <c r="EV200" s="61"/>
      <c r="EW200" s="61"/>
      <c r="EX200" s="61"/>
      <c r="EY200" s="61"/>
      <c r="EZ200" s="61"/>
      <c r="FA200" s="61"/>
      <c r="FB200" s="61"/>
      <c r="FC200" s="61"/>
      <c r="FD200" s="61"/>
      <c r="FE200" s="61"/>
      <c r="FF200" s="61"/>
      <c r="FG200" s="61"/>
      <c r="FH200" s="61"/>
      <c r="FI200" s="61"/>
      <c r="FJ200" s="61"/>
      <c r="FK200" s="61"/>
      <c r="FL200" s="61"/>
      <c r="FM200" s="61"/>
      <c r="FN200" s="61"/>
      <c r="FO200" s="61"/>
      <c r="FP200" s="61"/>
      <c r="FQ200" s="61"/>
      <c r="FR200" s="61"/>
      <c r="FS200" s="61"/>
      <c r="FT200" s="61"/>
      <c r="FU200" s="61"/>
      <c r="FV200" s="61"/>
      <c r="FW200" s="61"/>
      <c r="FX200" s="61"/>
      <c r="FY200" s="61"/>
      <c r="FZ200" s="61"/>
      <c r="GA200" s="61"/>
      <c r="GB200" s="61"/>
      <c r="GC200" s="61"/>
      <c r="GD200" s="61"/>
      <c r="GE200" s="61"/>
      <c r="GF200" s="61"/>
      <c r="GG200" s="61"/>
      <c r="GH200" s="61"/>
      <c r="GI200" s="61"/>
      <c r="GJ200" s="61"/>
      <c r="GK200" s="61"/>
      <c r="GL200" s="61"/>
      <c r="GM200" s="61"/>
      <c r="GN200" s="61"/>
      <c r="GO200" s="61"/>
      <c r="GP200" s="61"/>
      <c r="GQ200" s="61"/>
      <c r="GR200" s="61"/>
      <c r="GS200" s="61"/>
      <c r="GT200" s="61"/>
      <c r="GU200" s="61"/>
      <c r="GV200" s="61"/>
      <c r="GW200" s="61"/>
      <c r="GX200" s="61"/>
      <c r="GY200" s="61"/>
      <c r="GZ200" s="61"/>
      <c r="HA200" s="61"/>
      <c r="HB200" s="61"/>
      <c r="HC200" s="61"/>
      <c r="HD200" s="61"/>
      <c r="HE200" s="61"/>
      <c r="HF200" s="61"/>
      <c r="HG200" s="61"/>
      <c r="HH200" s="61"/>
      <c r="HI200" s="61"/>
      <c r="HJ200" s="61"/>
      <c r="HK200" s="61"/>
      <c r="HL200" s="61"/>
      <c r="HM200" s="61"/>
      <c r="HN200" s="61"/>
      <c r="HO200" s="61"/>
      <c r="HP200" s="61"/>
      <c r="HQ200" s="61"/>
      <c r="HR200" s="61"/>
      <c r="HS200" s="61"/>
      <c r="HT200" s="61"/>
      <c r="HU200" s="61"/>
      <c r="HV200" s="61"/>
      <c r="HW200" s="61"/>
      <c r="HX200" s="61"/>
      <c r="HY200" s="61"/>
      <c r="HZ200" s="61"/>
      <c r="IA200" s="61"/>
      <c r="IB200" s="61"/>
      <c r="IC200" s="61"/>
      <c r="ID200" s="61"/>
      <c r="IE200" s="61"/>
      <c r="IF200" s="61"/>
      <c r="IG200" s="61"/>
      <c r="IH200" s="61"/>
      <c r="II200" s="61"/>
      <c r="IJ200" s="61"/>
      <c r="IK200" s="61"/>
      <c r="IL200" s="61"/>
      <c r="IM200" s="61"/>
      <c r="IN200" s="61"/>
      <c r="IO200" s="61"/>
      <c r="IP200" s="61"/>
      <c r="IQ200" s="61"/>
      <c r="IR200" s="61"/>
      <c r="IS200" s="61"/>
      <c r="IT200" s="61"/>
      <c r="IU200" s="61"/>
      <c r="IV200" s="61"/>
    </row>
    <row r="201" spans="1:256" hidden="1">
      <c r="A201" s="260"/>
      <c r="B201" s="251"/>
      <c r="C201" s="39" t="s">
        <v>31</v>
      </c>
      <c r="D201" s="81">
        <f t="shared" si="86"/>
        <v>0</v>
      </c>
      <c r="E201" s="82">
        <f t="shared" si="87"/>
        <v>0</v>
      </c>
      <c r="F201" s="82">
        <f t="shared" si="88"/>
        <v>0</v>
      </c>
      <c r="G201" s="82"/>
      <c r="H201" s="82"/>
      <c r="I201" s="82"/>
      <c r="J201" s="82"/>
      <c r="K201" s="82"/>
      <c r="L201" s="82"/>
      <c r="M201" s="82">
        <f t="shared" si="89"/>
        <v>0</v>
      </c>
      <c r="N201" s="82"/>
      <c r="O201" s="82"/>
      <c r="P201" s="82"/>
      <c r="Q201" s="59"/>
      <c r="R201" s="59"/>
      <c r="S201" s="60"/>
      <c r="T201" s="60"/>
      <c r="U201" s="60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  <c r="BN201" s="61"/>
      <c r="BO201" s="61"/>
      <c r="BP201" s="61"/>
      <c r="BQ201" s="61"/>
      <c r="BR201" s="61"/>
      <c r="BS201" s="61"/>
      <c r="BT201" s="61"/>
      <c r="BU201" s="61"/>
      <c r="BV201" s="61"/>
      <c r="BW201" s="61"/>
      <c r="BX201" s="61"/>
      <c r="BY201" s="61"/>
      <c r="BZ201" s="61"/>
      <c r="CA201" s="61"/>
      <c r="CB201" s="61"/>
      <c r="CC201" s="61"/>
      <c r="CD201" s="61"/>
      <c r="CE201" s="61"/>
      <c r="CF201" s="61"/>
      <c r="CG201" s="61"/>
      <c r="CH201" s="61"/>
      <c r="CI201" s="61"/>
      <c r="CJ201" s="61"/>
      <c r="CK201" s="61"/>
      <c r="CL201" s="61"/>
      <c r="CM201" s="61"/>
      <c r="CN201" s="61"/>
      <c r="CO201" s="61"/>
      <c r="CP201" s="61"/>
      <c r="CQ201" s="61"/>
      <c r="CR201" s="61"/>
      <c r="CS201" s="61"/>
      <c r="CT201" s="61"/>
      <c r="CU201" s="61"/>
      <c r="CV201" s="61"/>
      <c r="CW201" s="61"/>
      <c r="CX201" s="61"/>
      <c r="CY201" s="61"/>
      <c r="CZ201" s="61"/>
      <c r="DA201" s="61"/>
      <c r="DB201" s="61"/>
      <c r="DC201" s="61"/>
      <c r="DD201" s="61"/>
      <c r="DE201" s="61"/>
      <c r="DF201" s="61"/>
      <c r="DG201" s="61"/>
      <c r="DH201" s="61"/>
      <c r="DI201" s="61"/>
      <c r="DJ201" s="61"/>
      <c r="DK201" s="61"/>
      <c r="DL201" s="61"/>
      <c r="DM201" s="61"/>
      <c r="DN201" s="61"/>
      <c r="DO201" s="61"/>
      <c r="DP201" s="61"/>
      <c r="DQ201" s="61"/>
      <c r="DR201" s="61"/>
      <c r="DS201" s="61"/>
      <c r="DT201" s="61"/>
      <c r="DU201" s="61"/>
      <c r="DV201" s="61"/>
      <c r="DW201" s="61"/>
      <c r="DX201" s="61"/>
      <c r="DY201" s="61"/>
      <c r="DZ201" s="61"/>
      <c r="EA201" s="61"/>
      <c r="EB201" s="61"/>
      <c r="EC201" s="61"/>
      <c r="ED201" s="61"/>
      <c r="EE201" s="61"/>
      <c r="EF201" s="61"/>
      <c r="EG201" s="61"/>
      <c r="EH201" s="61"/>
      <c r="EI201" s="61"/>
      <c r="EJ201" s="61"/>
      <c r="EK201" s="61"/>
      <c r="EL201" s="61"/>
      <c r="EM201" s="61"/>
      <c r="EN201" s="61"/>
      <c r="EO201" s="61"/>
      <c r="EP201" s="61"/>
      <c r="EQ201" s="61"/>
      <c r="ER201" s="61"/>
      <c r="ES201" s="61"/>
      <c r="ET201" s="61"/>
      <c r="EU201" s="61"/>
      <c r="EV201" s="61"/>
      <c r="EW201" s="61"/>
      <c r="EX201" s="61"/>
      <c r="EY201" s="61"/>
      <c r="EZ201" s="61"/>
      <c r="FA201" s="61"/>
      <c r="FB201" s="61"/>
      <c r="FC201" s="61"/>
      <c r="FD201" s="61"/>
      <c r="FE201" s="61"/>
      <c r="FF201" s="61"/>
      <c r="FG201" s="61"/>
      <c r="FH201" s="61"/>
      <c r="FI201" s="61"/>
      <c r="FJ201" s="61"/>
      <c r="FK201" s="61"/>
      <c r="FL201" s="61"/>
      <c r="FM201" s="61"/>
      <c r="FN201" s="61"/>
      <c r="FO201" s="61"/>
      <c r="FP201" s="61"/>
      <c r="FQ201" s="61"/>
      <c r="FR201" s="61"/>
      <c r="FS201" s="61"/>
      <c r="FT201" s="61"/>
      <c r="FU201" s="61"/>
      <c r="FV201" s="61"/>
      <c r="FW201" s="61"/>
      <c r="FX201" s="61"/>
      <c r="FY201" s="61"/>
      <c r="FZ201" s="61"/>
      <c r="GA201" s="61"/>
      <c r="GB201" s="61"/>
      <c r="GC201" s="61"/>
      <c r="GD201" s="61"/>
      <c r="GE201" s="61"/>
      <c r="GF201" s="61"/>
      <c r="GG201" s="61"/>
      <c r="GH201" s="61"/>
      <c r="GI201" s="61"/>
      <c r="GJ201" s="61"/>
      <c r="GK201" s="61"/>
      <c r="GL201" s="61"/>
      <c r="GM201" s="61"/>
      <c r="GN201" s="61"/>
      <c r="GO201" s="61"/>
      <c r="GP201" s="61"/>
      <c r="GQ201" s="61"/>
      <c r="GR201" s="61"/>
      <c r="GS201" s="61"/>
      <c r="GT201" s="61"/>
      <c r="GU201" s="61"/>
      <c r="GV201" s="61"/>
      <c r="GW201" s="61"/>
      <c r="GX201" s="61"/>
      <c r="GY201" s="61"/>
      <c r="GZ201" s="61"/>
      <c r="HA201" s="61"/>
      <c r="HB201" s="61"/>
      <c r="HC201" s="61"/>
      <c r="HD201" s="61"/>
      <c r="HE201" s="61"/>
      <c r="HF201" s="61"/>
      <c r="HG201" s="61"/>
      <c r="HH201" s="61"/>
      <c r="HI201" s="61"/>
      <c r="HJ201" s="61"/>
      <c r="HK201" s="61"/>
      <c r="HL201" s="61"/>
      <c r="HM201" s="61"/>
      <c r="HN201" s="61"/>
      <c r="HO201" s="61"/>
      <c r="HP201" s="61"/>
      <c r="HQ201" s="61"/>
      <c r="HR201" s="61"/>
      <c r="HS201" s="61"/>
      <c r="HT201" s="61"/>
      <c r="HU201" s="61"/>
      <c r="HV201" s="61"/>
      <c r="HW201" s="61"/>
      <c r="HX201" s="61"/>
      <c r="HY201" s="61"/>
      <c r="HZ201" s="61"/>
      <c r="IA201" s="61"/>
      <c r="IB201" s="61"/>
      <c r="IC201" s="61"/>
      <c r="ID201" s="61"/>
      <c r="IE201" s="61"/>
      <c r="IF201" s="61"/>
      <c r="IG201" s="61"/>
      <c r="IH201" s="61"/>
      <c r="II201" s="61"/>
      <c r="IJ201" s="61"/>
      <c r="IK201" s="61"/>
      <c r="IL201" s="61"/>
      <c r="IM201" s="61"/>
      <c r="IN201" s="61"/>
      <c r="IO201" s="61"/>
      <c r="IP201" s="61"/>
      <c r="IQ201" s="61"/>
      <c r="IR201" s="61"/>
      <c r="IS201" s="61"/>
      <c r="IT201" s="61"/>
      <c r="IU201" s="61"/>
      <c r="IV201" s="61"/>
    </row>
    <row r="202" spans="1:256" hidden="1">
      <c r="A202" s="261"/>
      <c r="B202" s="252"/>
      <c r="C202" s="39" t="s">
        <v>32</v>
      </c>
      <c r="D202" s="81">
        <f>D200+D201</f>
        <v>21972273.02</v>
      </c>
      <c r="E202" s="82">
        <f t="shared" ref="E202:P202" si="90">E200+E201</f>
        <v>21972273.02</v>
      </c>
      <c r="F202" s="82">
        <f t="shared" si="90"/>
        <v>21947580.02</v>
      </c>
      <c r="G202" s="82">
        <f t="shared" si="90"/>
        <v>20197490</v>
      </c>
      <c r="H202" s="82">
        <f t="shared" si="90"/>
        <v>1750090.02</v>
      </c>
      <c r="I202" s="82">
        <f t="shared" si="90"/>
        <v>0</v>
      </c>
      <c r="J202" s="82">
        <f t="shared" si="90"/>
        <v>24693</v>
      </c>
      <c r="K202" s="82">
        <f t="shared" si="90"/>
        <v>0</v>
      </c>
      <c r="L202" s="82">
        <f t="shared" si="90"/>
        <v>0</v>
      </c>
      <c r="M202" s="82">
        <f t="shared" si="90"/>
        <v>0</v>
      </c>
      <c r="N202" s="82">
        <f t="shared" si="90"/>
        <v>0</v>
      </c>
      <c r="O202" s="82">
        <f t="shared" si="90"/>
        <v>0</v>
      </c>
      <c r="P202" s="82">
        <f t="shared" si="90"/>
        <v>0</v>
      </c>
      <c r="Q202" s="59"/>
      <c r="R202" s="59"/>
      <c r="S202" s="60"/>
      <c r="T202" s="60"/>
      <c r="U202" s="60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1"/>
      <c r="BY202" s="61"/>
      <c r="BZ202" s="61"/>
      <c r="CA202" s="61"/>
      <c r="CB202" s="61"/>
      <c r="CC202" s="61"/>
      <c r="CD202" s="61"/>
      <c r="CE202" s="61"/>
      <c r="CF202" s="61"/>
      <c r="CG202" s="61"/>
      <c r="CH202" s="61"/>
      <c r="CI202" s="61"/>
      <c r="CJ202" s="61"/>
      <c r="CK202" s="61"/>
      <c r="CL202" s="61"/>
      <c r="CM202" s="61"/>
      <c r="CN202" s="61"/>
      <c r="CO202" s="61"/>
      <c r="CP202" s="61"/>
      <c r="CQ202" s="61"/>
      <c r="CR202" s="61"/>
      <c r="CS202" s="61"/>
      <c r="CT202" s="61"/>
      <c r="CU202" s="61"/>
      <c r="CV202" s="61"/>
      <c r="CW202" s="61"/>
      <c r="CX202" s="61"/>
      <c r="CY202" s="61"/>
      <c r="CZ202" s="61"/>
      <c r="DA202" s="61"/>
      <c r="DB202" s="61"/>
      <c r="DC202" s="61"/>
      <c r="DD202" s="61"/>
      <c r="DE202" s="61"/>
      <c r="DF202" s="61"/>
      <c r="DG202" s="61"/>
      <c r="DH202" s="61"/>
      <c r="DI202" s="61"/>
      <c r="DJ202" s="61"/>
      <c r="DK202" s="61"/>
      <c r="DL202" s="61"/>
      <c r="DM202" s="61"/>
      <c r="DN202" s="61"/>
      <c r="DO202" s="61"/>
      <c r="DP202" s="61"/>
      <c r="DQ202" s="61"/>
      <c r="DR202" s="61"/>
      <c r="DS202" s="61"/>
      <c r="DT202" s="61"/>
      <c r="DU202" s="61"/>
      <c r="DV202" s="61"/>
      <c r="DW202" s="61"/>
      <c r="DX202" s="61"/>
      <c r="DY202" s="61"/>
      <c r="DZ202" s="61"/>
      <c r="EA202" s="61"/>
      <c r="EB202" s="61"/>
      <c r="EC202" s="61"/>
      <c r="ED202" s="61"/>
      <c r="EE202" s="61"/>
      <c r="EF202" s="61"/>
      <c r="EG202" s="61"/>
      <c r="EH202" s="61"/>
      <c r="EI202" s="61"/>
      <c r="EJ202" s="61"/>
      <c r="EK202" s="61"/>
      <c r="EL202" s="61"/>
      <c r="EM202" s="61"/>
      <c r="EN202" s="61"/>
      <c r="EO202" s="61"/>
      <c r="EP202" s="61"/>
      <c r="EQ202" s="61"/>
      <c r="ER202" s="61"/>
      <c r="ES202" s="61"/>
      <c r="ET202" s="61"/>
      <c r="EU202" s="61"/>
      <c r="EV202" s="61"/>
      <c r="EW202" s="61"/>
      <c r="EX202" s="61"/>
      <c r="EY202" s="61"/>
      <c r="EZ202" s="61"/>
      <c r="FA202" s="61"/>
      <c r="FB202" s="61"/>
      <c r="FC202" s="61"/>
      <c r="FD202" s="61"/>
      <c r="FE202" s="61"/>
      <c r="FF202" s="61"/>
      <c r="FG202" s="61"/>
      <c r="FH202" s="61"/>
      <c r="FI202" s="61"/>
      <c r="FJ202" s="61"/>
      <c r="FK202" s="61"/>
      <c r="FL202" s="61"/>
      <c r="FM202" s="61"/>
      <c r="FN202" s="61"/>
      <c r="FO202" s="61"/>
      <c r="FP202" s="61"/>
      <c r="FQ202" s="61"/>
      <c r="FR202" s="61"/>
      <c r="FS202" s="61"/>
      <c r="FT202" s="61"/>
      <c r="FU202" s="61"/>
      <c r="FV202" s="61"/>
      <c r="FW202" s="61"/>
      <c r="FX202" s="61"/>
      <c r="FY202" s="61"/>
      <c r="FZ202" s="61"/>
      <c r="GA202" s="61"/>
      <c r="GB202" s="61"/>
      <c r="GC202" s="61"/>
      <c r="GD202" s="61"/>
      <c r="GE202" s="61"/>
      <c r="GF202" s="61"/>
      <c r="GG202" s="61"/>
      <c r="GH202" s="61"/>
      <c r="GI202" s="61"/>
      <c r="GJ202" s="61"/>
      <c r="GK202" s="61"/>
      <c r="GL202" s="61"/>
      <c r="GM202" s="61"/>
      <c r="GN202" s="61"/>
      <c r="GO202" s="61"/>
      <c r="GP202" s="61"/>
      <c r="GQ202" s="61"/>
      <c r="GR202" s="61"/>
      <c r="GS202" s="61"/>
      <c r="GT202" s="61"/>
      <c r="GU202" s="61"/>
      <c r="GV202" s="61"/>
      <c r="GW202" s="61"/>
      <c r="GX202" s="61"/>
      <c r="GY202" s="61"/>
      <c r="GZ202" s="61"/>
      <c r="HA202" s="61"/>
      <c r="HB202" s="61"/>
      <c r="HC202" s="61"/>
      <c r="HD202" s="61"/>
      <c r="HE202" s="61"/>
      <c r="HF202" s="61"/>
      <c r="HG202" s="61"/>
      <c r="HH202" s="61"/>
      <c r="HI202" s="61"/>
      <c r="HJ202" s="61"/>
      <c r="HK202" s="61"/>
      <c r="HL202" s="61"/>
      <c r="HM202" s="61"/>
      <c r="HN202" s="61"/>
      <c r="HO202" s="61"/>
      <c r="HP202" s="61"/>
      <c r="HQ202" s="61"/>
      <c r="HR202" s="61"/>
      <c r="HS202" s="61"/>
      <c r="HT202" s="61"/>
      <c r="HU202" s="61"/>
      <c r="HV202" s="61"/>
      <c r="HW202" s="61"/>
      <c r="HX202" s="61"/>
      <c r="HY202" s="61"/>
      <c r="HZ202" s="61"/>
      <c r="IA202" s="61"/>
      <c r="IB202" s="61"/>
      <c r="IC202" s="61"/>
      <c r="ID202" s="61"/>
      <c r="IE202" s="61"/>
      <c r="IF202" s="61"/>
      <c r="IG202" s="61"/>
      <c r="IH202" s="61"/>
      <c r="II202" s="61"/>
      <c r="IJ202" s="61"/>
      <c r="IK202" s="61"/>
      <c r="IL202" s="61"/>
      <c r="IM202" s="61"/>
      <c r="IN202" s="61"/>
      <c r="IO202" s="61"/>
      <c r="IP202" s="61"/>
      <c r="IQ202" s="61"/>
      <c r="IR202" s="61"/>
      <c r="IS202" s="61"/>
      <c r="IT202" s="61"/>
      <c r="IU202" s="61"/>
      <c r="IV202" s="61"/>
    </row>
    <row r="203" spans="1:256" hidden="1">
      <c r="A203" s="262">
        <v>80104</v>
      </c>
      <c r="B203" s="250" t="s">
        <v>137</v>
      </c>
      <c r="C203" s="39" t="s">
        <v>30</v>
      </c>
      <c r="D203" s="81">
        <f t="shared" si="86"/>
        <v>293268</v>
      </c>
      <c r="E203" s="82">
        <f>F203+I203+J203+K203+L203</f>
        <v>0</v>
      </c>
      <c r="F203" s="82">
        <f>G203+H203</f>
        <v>0</v>
      </c>
      <c r="G203" s="82">
        <v>0</v>
      </c>
      <c r="H203" s="82">
        <v>0</v>
      </c>
      <c r="I203" s="82">
        <v>0</v>
      </c>
      <c r="J203" s="82">
        <v>0</v>
      </c>
      <c r="K203" s="82">
        <v>0</v>
      </c>
      <c r="L203" s="82">
        <v>0</v>
      </c>
      <c r="M203" s="82">
        <f t="shared" si="89"/>
        <v>293268</v>
      </c>
      <c r="N203" s="82">
        <v>293268</v>
      </c>
      <c r="O203" s="82">
        <v>293268</v>
      </c>
      <c r="P203" s="82">
        <v>0</v>
      </c>
      <c r="Q203" s="59"/>
      <c r="R203" s="59"/>
      <c r="S203" s="60"/>
      <c r="T203" s="60"/>
      <c r="U203" s="60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61"/>
      <c r="BN203" s="61"/>
      <c r="BO203" s="61"/>
      <c r="BP203" s="61"/>
      <c r="BQ203" s="61"/>
      <c r="BR203" s="61"/>
      <c r="BS203" s="61"/>
      <c r="BT203" s="61"/>
      <c r="BU203" s="61"/>
      <c r="BV203" s="61"/>
      <c r="BW203" s="61"/>
      <c r="BX203" s="61"/>
      <c r="BY203" s="61"/>
      <c r="BZ203" s="61"/>
      <c r="CA203" s="61"/>
      <c r="CB203" s="61"/>
      <c r="CC203" s="61"/>
      <c r="CD203" s="61"/>
      <c r="CE203" s="61"/>
      <c r="CF203" s="61"/>
      <c r="CG203" s="61"/>
      <c r="CH203" s="61"/>
      <c r="CI203" s="61"/>
      <c r="CJ203" s="61"/>
      <c r="CK203" s="61"/>
      <c r="CL203" s="61"/>
      <c r="CM203" s="61"/>
      <c r="CN203" s="61"/>
      <c r="CO203" s="61"/>
      <c r="CP203" s="61"/>
      <c r="CQ203" s="61"/>
      <c r="CR203" s="61"/>
      <c r="CS203" s="61"/>
      <c r="CT203" s="61"/>
      <c r="CU203" s="61"/>
      <c r="CV203" s="61"/>
      <c r="CW203" s="61"/>
      <c r="CX203" s="61"/>
      <c r="CY203" s="61"/>
      <c r="CZ203" s="61"/>
      <c r="DA203" s="61"/>
      <c r="DB203" s="61"/>
      <c r="DC203" s="61"/>
      <c r="DD203" s="61"/>
      <c r="DE203" s="61"/>
      <c r="DF203" s="61"/>
      <c r="DG203" s="61"/>
      <c r="DH203" s="61"/>
      <c r="DI203" s="61"/>
      <c r="DJ203" s="61"/>
      <c r="DK203" s="61"/>
      <c r="DL203" s="61"/>
      <c r="DM203" s="61"/>
      <c r="DN203" s="61"/>
      <c r="DO203" s="61"/>
      <c r="DP203" s="61"/>
      <c r="DQ203" s="61"/>
      <c r="DR203" s="61"/>
      <c r="DS203" s="61"/>
      <c r="DT203" s="61"/>
      <c r="DU203" s="61"/>
      <c r="DV203" s="61"/>
      <c r="DW203" s="61"/>
      <c r="DX203" s="61"/>
      <c r="DY203" s="61"/>
      <c r="DZ203" s="61"/>
      <c r="EA203" s="61"/>
      <c r="EB203" s="61"/>
      <c r="EC203" s="61"/>
      <c r="ED203" s="61"/>
      <c r="EE203" s="61"/>
      <c r="EF203" s="61"/>
      <c r="EG203" s="61"/>
      <c r="EH203" s="61"/>
      <c r="EI203" s="61"/>
      <c r="EJ203" s="61"/>
      <c r="EK203" s="61"/>
      <c r="EL203" s="61"/>
      <c r="EM203" s="61"/>
      <c r="EN203" s="61"/>
      <c r="EO203" s="61"/>
      <c r="EP203" s="61"/>
      <c r="EQ203" s="61"/>
      <c r="ER203" s="61"/>
      <c r="ES203" s="61"/>
      <c r="ET203" s="61"/>
      <c r="EU203" s="61"/>
      <c r="EV203" s="61"/>
      <c r="EW203" s="61"/>
      <c r="EX203" s="61"/>
      <c r="EY203" s="61"/>
      <c r="EZ203" s="61"/>
      <c r="FA203" s="61"/>
      <c r="FB203" s="61"/>
      <c r="FC203" s="61"/>
      <c r="FD203" s="61"/>
      <c r="FE203" s="61"/>
      <c r="FF203" s="61"/>
      <c r="FG203" s="61"/>
      <c r="FH203" s="61"/>
      <c r="FI203" s="61"/>
      <c r="FJ203" s="61"/>
      <c r="FK203" s="61"/>
      <c r="FL203" s="61"/>
      <c r="FM203" s="61"/>
      <c r="FN203" s="61"/>
      <c r="FO203" s="61"/>
      <c r="FP203" s="61"/>
      <c r="FQ203" s="61"/>
      <c r="FR203" s="61"/>
      <c r="FS203" s="61"/>
      <c r="FT203" s="61"/>
      <c r="FU203" s="61"/>
      <c r="FV203" s="61"/>
      <c r="FW203" s="61"/>
      <c r="FX203" s="61"/>
      <c r="FY203" s="61"/>
      <c r="FZ203" s="61"/>
      <c r="GA203" s="61"/>
      <c r="GB203" s="61"/>
      <c r="GC203" s="61"/>
      <c r="GD203" s="61"/>
      <c r="GE203" s="61"/>
      <c r="GF203" s="61"/>
      <c r="GG203" s="61"/>
      <c r="GH203" s="61"/>
      <c r="GI203" s="61"/>
      <c r="GJ203" s="61"/>
      <c r="GK203" s="61"/>
      <c r="GL203" s="61"/>
      <c r="GM203" s="61"/>
      <c r="GN203" s="61"/>
      <c r="GO203" s="61"/>
      <c r="GP203" s="61"/>
      <c r="GQ203" s="61"/>
      <c r="GR203" s="61"/>
      <c r="GS203" s="61"/>
      <c r="GT203" s="61"/>
      <c r="GU203" s="61"/>
      <c r="GV203" s="61"/>
      <c r="GW203" s="61"/>
      <c r="GX203" s="61"/>
      <c r="GY203" s="61"/>
      <c r="GZ203" s="61"/>
      <c r="HA203" s="61"/>
      <c r="HB203" s="61"/>
      <c r="HC203" s="61"/>
      <c r="HD203" s="61"/>
      <c r="HE203" s="61"/>
      <c r="HF203" s="61"/>
      <c r="HG203" s="61"/>
      <c r="HH203" s="61"/>
      <c r="HI203" s="61"/>
      <c r="HJ203" s="61"/>
      <c r="HK203" s="61"/>
      <c r="HL203" s="61"/>
      <c r="HM203" s="61"/>
      <c r="HN203" s="61"/>
      <c r="HO203" s="61"/>
      <c r="HP203" s="61"/>
      <c r="HQ203" s="61"/>
      <c r="HR203" s="61"/>
      <c r="HS203" s="61"/>
      <c r="HT203" s="61"/>
      <c r="HU203" s="61"/>
      <c r="HV203" s="61"/>
      <c r="HW203" s="61"/>
      <c r="HX203" s="61"/>
      <c r="HY203" s="61"/>
      <c r="HZ203" s="61"/>
      <c r="IA203" s="61"/>
      <c r="IB203" s="61"/>
      <c r="IC203" s="61"/>
      <c r="ID203" s="61"/>
      <c r="IE203" s="61"/>
      <c r="IF203" s="61"/>
      <c r="IG203" s="61"/>
      <c r="IH203" s="61"/>
      <c r="II203" s="61"/>
      <c r="IJ203" s="61"/>
      <c r="IK203" s="61"/>
      <c r="IL203" s="61"/>
      <c r="IM203" s="61"/>
      <c r="IN203" s="61"/>
      <c r="IO203" s="61"/>
      <c r="IP203" s="61"/>
      <c r="IQ203" s="61"/>
      <c r="IR203" s="61"/>
      <c r="IS203" s="61"/>
      <c r="IT203" s="61"/>
      <c r="IU203" s="61"/>
      <c r="IV203" s="61"/>
    </row>
    <row r="204" spans="1:256" hidden="1">
      <c r="A204" s="263"/>
      <c r="B204" s="251"/>
      <c r="C204" s="39" t="s">
        <v>31</v>
      </c>
      <c r="D204" s="81">
        <f t="shared" si="86"/>
        <v>0</v>
      </c>
      <c r="E204" s="82">
        <f>F204+I204+J204+K204+L204</f>
        <v>0</v>
      </c>
      <c r="F204" s="82">
        <f>G204+H204</f>
        <v>0</v>
      </c>
      <c r="G204" s="82"/>
      <c r="H204" s="82"/>
      <c r="I204" s="82"/>
      <c r="J204" s="82"/>
      <c r="K204" s="82"/>
      <c r="L204" s="82"/>
      <c r="M204" s="82">
        <f t="shared" si="89"/>
        <v>0</v>
      </c>
      <c r="N204" s="82"/>
      <c r="O204" s="82"/>
      <c r="P204" s="82"/>
      <c r="Q204" s="59"/>
      <c r="R204" s="59"/>
      <c r="S204" s="60"/>
      <c r="T204" s="60"/>
      <c r="U204" s="60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61"/>
      <c r="BN204" s="61"/>
      <c r="BO204" s="61"/>
      <c r="BP204" s="61"/>
      <c r="BQ204" s="61"/>
      <c r="BR204" s="61"/>
      <c r="BS204" s="61"/>
      <c r="BT204" s="61"/>
      <c r="BU204" s="61"/>
      <c r="BV204" s="61"/>
      <c r="BW204" s="61"/>
      <c r="BX204" s="61"/>
      <c r="BY204" s="61"/>
      <c r="BZ204" s="61"/>
      <c r="CA204" s="61"/>
      <c r="CB204" s="61"/>
      <c r="CC204" s="61"/>
      <c r="CD204" s="61"/>
      <c r="CE204" s="61"/>
      <c r="CF204" s="61"/>
      <c r="CG204" s="61"/>
      <c r="CH204" s="61"/>
      <c r="CI204" s="61"/>
      <c r="CJ204" s="61"/>
      <c r="CK204" s="61"/>
      <c r="CL204" s="61"/>
      <c r="CM204" s="61"/>
      <c r="CN204" s="61"/>
      <c r="CO204" s="61"/>
      <c r="CP204" s="61"/>
      <c r="CQ204" s="61"/>
      <c r="CR204" s="61"/>
      <c r="CS204" s="61"/>
      <c r="CT204" s="61"/>
      <c r="CU204" s="61"/>
      <c r="CV204" s="61"/>
      <c r="CW204" s="61"/>
      <c r="CX204" s="61"/>
      <c r="CY204" s="61"/>
      <c r="CZ204" s="61"/>
      <c r="DA204" s="61"/>
      <c r="DB204" s="61"/>
      <c r="DC204" s="61"/>
      <c r="DD204" s="61"/>
      <c r="DE204" s="61"/>
      <c r="DF204" s="61"/>
      <c r="DG204" s="61"/>
      <c r="DH204" s="61"/>
      <c r="DI204" s="61"/>
      <c r="DJ204" s="61"/>
      <c r="DK204" s="61"/>
      <c r="DL204" s="61"/>
      <c r="DM204" s="61"/>
      <c r="DN204" s="61"/>
      <c r="DO204" s="61"/>
      <c r="DP204" s="61"/>
      <c r="DQ204" s="61"/>
      <c r="DR204" s="61"/>
      <c r="DS204" s="61"/>
      <c r="DT204" s="61"/>
      <c r="DU204" s="61"/>
      <c r="DV204" s="61"/>
      <c r="DW204" s="61"/>
      <c r="DX204" s="61"/>
      <c r="DY204" s="61"/>
      <c r="DZ204" s="61"/>
      <c r="EA204" s="61"/>
      <c r="EB204" s="61"/>
      <c r="EC204" s="61"/>
      <c r="ED204" s="61"/>
      <c r="EE204" s="61"/>
      <c r="EF204" s="61"/>
      <c r="EG204" s="61"/>
      <c r="EH204" s="61"/>
      <c r="EI204" s="61"/>
      <c r="EJ204" s="61"/>
      <c r="EK204" s="61"/>
      <c r="EL204" s="61"/>
      <c r="EM204" s="61"/>
      <c r="EN204" s="61"/>
      <c r="EO204" s="61"/>
      <c r="EP204" s="61"/>
      <c r="EQ204" s="61"/>
      <c r="ER204" s="61"/>
      <c r="ES204" s="61"/>
      <c r="ET204" s="61"/>
      <c r="EU204" s="61"/>
      <c r="EV204" s="61"/>
      <c r="EW204" s="61"/>
      <c r="EX204" s="61"/>
      <c r="EY204" s="61"/>
      <c r="EZ204" s="61"/>
      <c r="FA204" s="61"/>
      <c r="FB204" s="61"/>
      <c r="FC204" s="61"/>
      <c r="FD204" s="61"/>
      <c r="FE204" s="61"/>
      <c r="FF204" s="61"/>
      <c r="FG204" s="61"/>
      <c r="FH204" s="61"/>
      <c r="FI204" s="61"/>
      <c r="FJ204" s="61"/>
      <c r="FK204" s="61"/>
      <c r="FL204" s="61"/>
      <c r="FM204" s="61"/>
      <c r="FN204" s="61"/>
      <c r="FO204" s="61"/>
      <c r="FP204" s="61"/>
      <c r="FQ204" s="61"/>
      <c r="FR204" s="61"/>
      <c r="FS204" s="61"/>
      <c r="FT204" s="61"/>
      <c r="FU204" s="61"/>
      <c r="FV204" s="61"/>
      <c r="FW204" s="61"/>
      <c r="FX204" s="61"/>
      <c r="FY204" s="61"/>
      <c r="FZ204" s="61"/>
      <c r="GA204" s="61"/>
      <c r="GB204" s="61"/>
      <c r="GC204" s="61"/>
      <c r="GD204" s="61"/>
      <c r="GE204" s="61"/>
      <c r="GF204" s="61"/>
      <c r="GG204" s="61"/>
      <c r="GH204" s="61"/>
      <c r="GI204" s="61"/>
      <c r="GJ204" s="61"/>
      <c r="GK204" s="61"/>
      <c r="GL204" s="61"/>
      <c r="GM204" s="61"/>
      <c r="GN204" s="61"/>
      <c r="GO204" s="61"/>
      <c r="GP204" s="61"/>
      <c r="GQ204" s="61"/>
      <c r="GR204" s="61"/>
      <c r="GS204" s="61"/>
      <c r="GT204" s="61"/>
      <c r="GU204" s="61"/>
      <c r="GV204" s="61"/>
      <c r="GW204" s="61"/>
      <c r="GX204" s="61"/>
      <c r="GY204" s="61"/>
      <c r="GZ204" s="61"/>
      <c r="HA204" s="61"/>
      <c r="HB204" s="61"/>
      <c r="HC204" s="61"/>
      <c r="HD204" s="61"/>
      <c r="HE204" s="61"/>
      <c r="HF204" s="61"/>
      <c r="HG204" s="61"/>
      <c r="HH204" s="61"/>
      <c r="HI204" s="61"/>
      <c r="HJ204" s="61"/>
      <c r="HK204" s="61"/>
      <c r="HL204" s="61"/>
      <c r="HM204" s="61"/>
      <c r="HN204" s="61"/>
      <c r="HO204" s="61"/>
      <c r="HP204" s="61"/>
      <c r="HQ204" s="61"/>
      <c r="HR204" s="61"/>
      <c r="HS204" s="61"/>
      <c r="HT204" s="61"/>
      <c r="HU204" s="61"/>
      <c r="HV204" s="61"/>
      <c r="HW204" s="61"/>
      <c r="HX204" s="61"/>
      <c r="HY204" s="61"/>
      <c r="HZ204" s="61"/>
      <c r="IA204" s="61"/>
      <c r="IB204" s="61"/>
      <c r="IC204" s="61"/>
      <c r="ID204" s="61"/>
      <c r="IE204" s="61"/>
      <c r="IF204" s="61"/>
      <c r="IG204" s="61"/>
      <c r="IH204" s="61"/>
      <c r="II204" s="61"/>
      <c r="IJ204" s="61"/>
      <c r="IK204" s="61"/>
      <c r="IL204" s="61"/>
      <c r="IM204" s="61"/>
      <c r="IN204" s="61"/>
      <c r="IO204" s="61"/>
      <c r="IP204" s="61"/>
      <c r="IQ204" s="61"/>
      <c r="IR204" s="61"/>
      <c r="IS204" s="61"/>
      <c r="IT204" s="61"/>
      <c r="IU204" s="61"/>
      <c r="IV204" s="61"/>
    </row>
    <row r="205" spans="1:256" hidden="1">
      <c r="A205" s="264"/>
      <c r="B205" s="252"/>
      <c r="C205" s="39" t="s">
        <v>32</v>
      </c>
      <c r="D205" s="81">
        <f t="shared" ref="D205:O205" si="91">D203+D204</f>
        <v>293268</v>
      </c>
      <c r="E205" s="82">
        <f t="shared" si="91"/>
        <v>0</v>
      </c>
      <c r="F205" s="82">
        <f t="shared" si="91"/>
        <v>0</v>
      </c>
      <c r="G205" s="82">
        <f t="shared" si="91"/>
        <v>0</v>
      </c>
      <c r="H205" s="82">
        <f t="shared" si="91"/>
        <v>0</v>
      </c>
      <c r="I205" s="82">
        <f t="shared" si="91"/>
        <v>0</v>
      </c>
      <c r="J205" s="82">
        <f t="shared" si="91"/>
        <v>0</v>
      </c>
      <c r="K205" s="82">
        <f t="shared" si="91"/>
        <v>0</v>
      </c>
      <c r="L205" s="82">
        <f t="shared" si="91"/>
        <v>0</v>
      </c>
      <c r="M205" s="82">
        <f t="shared" si="91"/>
        <v>293268</v>
      </c>
      <c r="N205" s="82">
        <f t="shared" si="91"/>
        <v>293268</v>
      </c>
      <c r="O205" s="82">
        <f t="shared" si="91"/>
        <v>293268</v>
      </c>
      <c r="P205" s="82">
        <f>P203+P204</f>
        <v>0</v>
      </c>
      <c r="Q205" s="59"/>
      <c r="R205" s="59"/>
      <c r="S205" s="60"/>
      <c r="T205" s="60"/>
      <c r="U205" s="60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61"/>
      <c r="BN205" s="61"/>
      <c r="BO205" s="61"/>
      <c r="BP205" s="61"/>
      <c r="BQ205" s="61"/>
      <c r="BR205" s="61"/>
      <c r="BS205" s="61"/>
      <c r="BT205" s="61"/>
      <c r="BU205" s="61"/>
      <c r="BV205" s="61"/>
      <c r="BW205" s="61"/>
      <c r="BX205" s="61"/>
      <c r="BY205" s="61"/>
      <c r="BZ205" s="61"/>
      <c r="CA205" s="61"/>
      <c r="CB205" s="61"/>
      <c r="CC205" s="61"/>
      <c r="CD205" s="61"/>
      <c r="CE205" s="61"/>
      <c r="CF205" s="61"/>
      <c r="CG205" s="61"/>
      <c r="CH205" s="61"/>
      <c r="CI205" s="61"/>
      <c r="CJ205" s="61"/>
      <c r="CK205" s="61"/>
      <c r="CL205" s="61"/>
      <c r="CM205" s="61"/>
      <c r="CN205" s="61"/>
      <c r="CO205" s="61"/>
      <c r="CP205" s="61"/>
      <c r="CQ205" s="61"/>
      <c r="CR205" s="61"/>
      <c r="CS205" s="61"/>
      <c r="CT205" s="61"/>
      <c r="CU205" s="61"/>
      <c r="CV205" s="61"/>
      <c r="CW205" s="61"/>
      <c r="CX205" s="61"/>
      <c r="CY205" s="61"/>
      <c r="CZ205" s="61"/>
      <c r="DA205" s="61"/>
      <c r="DB205" s="61"/>
      <c r="DC205" s="61"/>
      <c r="DD205" s="61"/>
      <c r="DE205" s="61"/>
      <c r="DF205" s="61"/>
      <c r="DG205" s="61"/>
      <c r="DH205" s="61"/>
      <c r="DI205" s="61"/>
      <c r="DJ205" s="61"/>
      <c r="DK205" s="61"/>
      <c r="DL205" s="61"/>
      <c r="DM205" s="61"/>
      <c r="DN205" s="61"/>
      <c r="DO205" s="61"/>
      <c r="DP205" s="61"/>
      <c r="DQ205" s="61"/>
      <c r="DR205" s="61"/>
      <c r="DS205" s="61"/>
      <c r="DT205" s="61"/>
      <c r="DU205" s="61"/>
      <c r="DV205" s="61"/>
      <c r="DW205" s="61"/>
      <c r="DX205" s="61"/>
      <c r="DY205" s="61"/>
      <c r="DZ205" s="61"/>
      <c r="EA205" s="61"/>
      <c r="EB205" s="61"/>
      <c r="EC205" s="61"/>
      <c r="ED205" s="61"/>
      <c r="EE205" s="61"/>
      <c r="EF205" s="61"/>
      <c r="EG205" s="61"/>
      <c r="EH205" s="61"/>
      <c r="EI205" s="61"/>
      <c r="EJ205" s="61"/>
      <c r="EK205" s="61"/>
      <c r="EL205" s="61"/>
      <c r="EM205" s="61"/>
      <c r="EN205" s="61"/>
      <c r="EO205" s="61"/>
      <c r="EP205" s="61"/>
      <c r="EQ205" s="61"/>
      <c r="ER205" s="61"/>
      <c r="ES205" s="61"/>
      <c r="ET205" s="61"/>
      <c r="EU205" s="61"/>
      <c r="EV205" s="61"/>
      <c r="EW205" s="61"/>
      <c r="EX205" s="61"/>
      <c r="EY205" s="61"/>
      <c r="EZ205" s="61"/>
      <c r="FA205" s="61"/>
      <c r="FB205" s="61"/>
      <c r="FC205" s="61"/>
      <c r="FD205" s="61"/>
      <c r="FE205" s="61"/>
      <c r="FF205" s="61"/>
      <c r="FG205" s="61"/>
      <c r="FH205" s="61"/>
      <c r="FI205" s="61"/>
      <c r="FJ205" s="61"/>
      <c r="FK205" s="61"/>
      <c r="FL205" s="61"/>
      <c r="FM205" s="61"/>
      <c r="FN205" s="61"/>
      <c r="FO205" s="61"/>
      <c r="FP205" s="61"/>
      <c r="FQ205" s="61"/>
      <c r="FR205" s="61"/>
      <c r="FS205" s="61"/>
      <c r="FT205" s="61"/>
      <c r="FU205" s="61"/>
      <c r="FV205" s="61"/>
      <c r="FW205" s="61"/>
      <c r="FX205" s="61"/>
      <c r="FY205" s="61"/>
      <c r="FZ205" s="61"/>
      <c r="GA205" s="61"/>
      <c r="GB205" s="61"/>
      <c r="GC205" s="61"/>
      <c r="GD205" s="61"/>
      <c r="GE205" s="61"/>
      <c r="GF205" s="61"/>
      <c r="GG205" s="61"/>
      <c r="GH205" s="61"/>
      <c r="GI205" s="61"/>
      <c r="GJ205" s="61"/>
      <c r="GK205" s="61"/>
      <c r="GL205" s="61"/>
      <c r="GM205" s="61"/>
      <c r="GN205" s="61"/>
      <c r="GO205" s="61"/>
      <c r="GP205" s="61"/>
      <c r="GQ205" s="61"/>
      <c r="GR205" s="61"/>
      <c r="GS205" s="61"/>
      <c r="GT205" s="61"/>
      <c r="GU205" s="61"/>
      <c r="GV205" s="61"/>
      <c r="GW205" s="61"/>
      <c r="GX205" s="61"/>
      <c r="GY205" s="61"/>
      <c r="GZ205" s="61"/>
      <c r="HA205" s="61"/>
      <c r="HB205" s="61"/>
      <c r="HC205" s="61"/>
      <c r="HD205" s="61"/>
      <c r="HE205" s="61"/>
      <c r="HF205" s="61"/>
      <c r="HG205" s="61"/>
      <c r="HH205" s="61"/>
      <c r="HI205" s="61"/>
      <c r="HJ205" s="61"/>
      <c r="HK205" s="61"/>
      <c r="HL205" s="61"/>
      <c r="HM205" s="61"/>
      <c r="HN205" s="61"/>
      <c r="HO205" s="61"/>
      <c r="HP205" s="61"/>
      <c r="HQ205" s="61"/>
      <c r="HR205" s="61"/>
      <c r="HS205" s="61"/>
      <c r="HT205" s="61"/>
      <c r="HU205" s="61"/>
      <c r="HV205" s="61"/>
      <c r="HW205" s="61"/>
      <c r="HX205" s="61"/>
      <c r="HY205" s="61"/>
      <c r="HZ205" s="61"/>
      <c r="IA205" s="61"/>
      <c r="IB205" s="61"/>
      <c r="IC205" s="61"/>
      <c r="ID205" s="61"/>
      <c r="IE205" s="61"/>
      <c r="IF205" s="61"/>
      <c r="IG205" s="61"/>
      <c r="IH205" s="61"/>
      <c r="II205" s="61"/>
      <c r="IJ205" s="61"/>
      <c r="IK205" s="61"/>
      <c r="IL205" s="61"/>
      <c r="IM205" s="61"/>
      <c r="IN205" s="61"/>
      <c r="IO205" s="61"/>
      <c r="IP205" s="61"/>
      <c r="IQ205" s="61"/>
      <c r="IR205" s="61"/>
      <c r="IS205" s="61"/>
      <c r="IT205" s="61"/>
      <c r="IU205" s="61"/>
      <c r="IV205" s="61"/>
    </row>
    <row r="206" spans="1:256" hidden="1">
      <c r="A206" s="259" t="s">
        <v>138</v>
      </c>
      <c r="B206" s="250" t="s">
        <v>139</v>
      </c>
      <c r="C206" s="39" t="s">
        <v>30</v>
      </c>
      <c r="D206" s="81">
        <f t="shared" si="86"/>
        <v>1367483</v>
      </c>
      <c r="E206" s="82">
        <f t="shared" si="87"/>
        <v>1367483</v>
      </c>
      <c r="F206" s="82">
        <f t="shared" si="88"/>
        <v>370722</v>
      </c>
      <c r="G206" s="82">
        <v>355158</v>
      </c>
      <c r="H206" s="82">
        <f>1506+1240+858+440+449+352+100+10619</f>
        <v>15564</v>
      </c>
      <c r="I206" s="82">
        <v>0</v>
      </c>
      <c r="J206" s="82">
        <v>1600</v>
      </c>
      <c r="K206" s="82">
        <f>845887+149274</f>
        <v>995161</v>
      </c>
      <c r="L206" s="82">
        <v>0</v>
      </c>
      <c r="M206" s="82">
        <f t="shared" si="89"/>
        <v>0</v>
      </c>
      <c r="N206" s="82">
        <v>0</v>
      </c>
      <c r="O206" s="82">
        <v>0</v>
      </c>
      <c r="P206" s="82">
        <v>0</v>
      </c>
      <c r="Q206" s="59"/>
      <c r="R206" s="59"/>
      <c r="S206" s="60"/>
      <c r="T206" s="60"/>
      <c r="U206" s="60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  <c r="BN206" s="61"/>
      <c r="BO206" s="61"/>
      <c r="BP206" s="61"/>
      <c r="BQ206" s="61"/>
      <c r="BR206" s="61"/>
      <c r="BS206" s="61"/>
      <c r="BT206" s="61"/>
      <c r="BU206" s="61"/>
      <c r="BV206" s="61"/>
      <c r="BW206" s="61"/>
      <c r="BX206" s="61"/>
      <c r="BY206" s="61"/>
      <c r="BZ206" s="61"/>
      <c r="CA206" s="61"/>
      <c r="CB206" s="61"/>
      <c r="CC206" s="61"/>
      <c r="CD206" s="61"/>
      <c r="CE206" s="61"/>
      <c r="CF206" s="61"/>
      <c r="CG206" s="61"/>
      <c r="CH206" s="61"/>
      <c r="CI206" s="61"/>
      <c r="CJ206" s="61"/>
      <c r="CK206" s="61"/>
      <c r="CL206" s="61"/>
      <c r="CM206" s="61"/>
      <c r="CN206" s="61"/>
      <c r="CO206" s="61"/>
      <c r="CP206" s="61"/>
      <c r="CQ206" s="61"/>
      <c r="CR206" s="61"/>
      <c r="CS206" s="61"/>
      <c r="CT206" s="61"/>
      <c r="CU206" s="61"/>
      <c r="CV206" s="61"/>
      <c r="CW206" s="61"/>
      <c r="CX206" s="61"/>
      <c r="CY206" s="61"/>
      <c r="CZ206" s="61"/>
      <c r="DA206" s="61"/>
      <c r="DB206" s="61"/>
      <c r="DC206" s="61"/>
      <c r="DD206" s="61"/>
      <c r="DE206" s="61"/>
      <c r="DF206" s="61"/>
      <c r="DG206" s="61"/>
      <c r="DH206" s="61"/>
      <c r="DI206" s="61"/>
      <c r="DJ206" s="61"/>
      <c r="DK206" s="61"/>
      <c r="DL206" s="61"/>
      <c r="DM206" s="61"/>
      <c r="DN206" s="61"/>
      <c r="DO206" s="61"/>
      <c r="DP206" s="61"/>
      <c r="DQ206" s="61"/>
      <c r="DR206" s="61"/>
      <c r="DS206" s="61"/>
      <c r="DT206" s="61"/>
      <c r="DU206" s="61"/>
      <c r="DV206" s="61"/>
      <c r="DW206" s="61"/>
      <c r="DX206" s="61"/>
      <c r="DY206" s="61"/>
      <c r="DZ206" s="61"/>
      <c r="EA206" s="61"/>
      <c r="EB206" s="61"/>
      <c r="EC206" s="61"/>
      <c r="ED206" s="61"/>
      <c r="EE206" s="61"/>
      <c r="EF206" s="61"/>
      <c r="EG206" s="61"/>
      <c r="EH206" s="61"/>
      <c r="EI206" s="61"/>
      <c r="EJ206" s="61"/>
      <c r="EK206" s="61"/>
      <c r="EL206" s="61"/>
      <c r="EM206" s="61"/>
      <c r="EN206" s="61"/>
      <c r="EO206" s="61"/>
      <c r="EP206" s="61"/>
      <c r="EQ206" s="61"/>
      <c r="ER206" s="61"/>
      <c r="ES206" s="61"/>
      <c r="ET206" s="61"/>
      <c r="EU206" s="61"/>
      <c r="EV206" s="61"/>
      <c r="EW206" s="61"/>
      <c r="EX206" s="61"/>
      <c r="EY206" s="61"/>
      <c r="EZ206" s="61"/>
      <c r="FA206" s="61"/>
      <c r="FB206" s="61"/>
      <c r="FC206" s="61"/>
      <c r="FD206" s="61"/>
      <c r="FE206" s="61"/>
      <c r="FF206" s="61"/>
      <c r="FG206" s="61"/>
      <c r="FH206" s="61"/>
      <c r="FI206" s="61"/>
      <c r="FJ206" s="61"/>
      <c r="FK206" s="61"/>
      <c r="FL206" s="61"/>
      <c r="FM206" s="61"/>
      <c r="FN206" s="61"/>
      <c r="FO206" s="61"/>
      <c r="FP206" s="61"/>
      <c r="FQ206" s="61"/>
      <c r="FR206" s="61"/>
      <c r="FS206" s="61"/>
      <c r="FT206" s="61"/>
      <c r="FU206" s="61"/>
      <c r="FV206" s="61"/>
      <c r="FW206" s="61"/>
      <c r="FX206" s="61"/>
      <c r="FY206" s="61"/>
      <c r="FZ206" s="61"/>
      <c r="GA206" s="61"/>
      <c r="GB206" s="61"/>
      <c r="GC206" s="61"/>
      <c r="GD206" s="61"/>
      <c r="GE206" s="61"/>
      <c r="GF206" s="61"/>
      <c r="GG206" s="61"/>
      <c r="GH206" s="61"/>
      <c r="GI206" s="61"/>
      <c r="GJ206" s="61"/>
      <c r="GK206" s="61"/>
      <c r="GL206" s="61"/>
      <c r="GM206" s="61"/>
      <c r="GN206" s="61"/>
      <c r="GO206" s="61"/>
      <c r="GP206" s="61"/>
      <c r="GQ206" s="61"/>
      <c r="GR206" s="61"/>
      <c r="GS206" s="61"/>
      <c r="GT206" s="61"/>
      <c r="GU206" s="61"/>
      <c r="GV206" s="61"/>
      <c r="GW206" s="61"/>
      <c r="GX206" s="61"/>
      <c r="GY206" s="61"/>
      <c r="GZ206" s="61"/>
      <c r="HA206" s="61"/>
      <c r="HB206" s="61"/>
      <c r="HC206" s="61"/>
      <c r="HD206" s="61"/>
      <c r="HE206" s="61"/>
      <c r="HF206" s="61"/>
      <c r="HG206" s="61"/>
      <c r="HH206" s="61"/>
      <c r="HI206" s="61"/>
      <c r="HJ206" s="61"/>
      <c r="HK206" s="61"/>
      <c r="HL206" s="61"/>
      <c r="HM206" s="61"/>
      <c r="HN206" s="61"/>
      <c r="HO206" s="61"/>
      <c r="HP206" s="61"/>
      <c r="HQ206" s="61"/>
      <c r="HR206" s="61"/>
      <c r="HS206" s="61"/>
      <c r="HT206" s="61"/>
      <c r="HU206" s="61"/>
      <c r="HV206" s="61"/>
      <c r="HW206" s="61"/>
      <c r="HX206" s="61"/>
      <c r="HY206" s="61"/>
      <c r="HZ206" s="61"/>
      <c r="IA206" s="61"/>
      <c r="IB206" s="61"/>
      <c r="IC206" s="61"/>
      <c r="ID206" s="61"/>
      <c r="IE206" s="61"/>
      <c r="IF206" s="61"/>
      <c r="IG206" s="61"/>
      <c r="IH206" s="61"/>
      <c r="II206" s="61"/>
      <c r="IJ206" s="61"/>
      <c r="IK206" s="61"/>
      <c r="IL206" s="61"/>
      <c r="IM206" s="61"/>
      <c r="IN206" s="61"/>
      <c r="IO206" s="61"/>
      <c r="IP206" s="61"/>
      <c r="IQ206" s="61"/>
      <c r="IR206" s="61"/>
      <c r="IS206" s="61"/>
      <c r="IT206" s="61"/>
      <c r="IU206" s="61"/>
      <c r="IV206" s="61"/>
    </row>
    <row r="207" spans="1:256" hidden="1">
      <c r="A207" s="260"/>
      <c r="B207" s="251"/>
      <c r="C207" s="39" t="s">
        <v>31</v>
      </c>
      <c r="D207" s="81">
        <f t="shared" si="86"/>
        <v>0</v>
      </c>
      <c r="E207" s="82">
        <f t="shared" si="87"/>
        <v>0</v>
      </c>
      <c r="F207" s="82">
        <f t="shared" si="88"/>
        <v>0</v>
      </c>
      <c r="G207" s="82"/>
      <c r="H207" s="82"/>
      <c r="I207" s="82"/>
      <c r="J207" s="82"/>
      <c r="K207" s="82"/>
      <c r="L207" s="82"/>
      <c r="M207" s="82">
        <f t="shared" si="89"/>
        <v>0</v>
      </c>
      <c r="N207" s="82"/>
      <c r="O207" s="82"/>
      <c r="P207" s="82"/>
      <c r="Q207" s="59"/>
      <c r="R207" s="59"/>
      <c r="S207" s="60"/>
      <c r="T207" s="60"/>
      <c r="U207" s="60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61"/>
      <c r="BN207" s="61"/>
      <c r="BO207" s="61"/>
      <c r="BP207" s="61"/>
      <c r="BQ207" s="61"/>
      <c r="BR207" s="61"/>
      <c r="BS207" s="61"/>
      <c r="BT207" s="61"/>
      <c r="BU207" s="61"/>
      <c r="BV207" s="61"/>
      <c r="BW207" s="61"/>
      <c r="BX207" s="61"/>
      <c r="BY207" s="61"/>
      <c r="BZ207" s="61"/>
      <c r="CA207" s="61"/>
      <c r="CB207" s="61"/>
      <c r="CC207" s="61"/>
      <c r="CD207" s="61"/>
      <c r="CE207" s="61"/>
      <c r="CF207" s="61"/>
      <c r="CG207" s="61"/>
      <c r="CH207" s="61"/>
      <c r="CI207" s="61"/>
      <c r="CJ207" s="61"/>
      <c r="CK207" s="61"/>
      <c r="CL207" s="61"/>
      <c r="CM207" s="61"/>
      <c r="CN207" s="61"/>
      <c r="CO207" s="61"/>
      <c r="CP207" s="61"/>
      <c r="CQ207" s="61"/>
      <c r="CR207" s="61"/>
      <c r="CS207" s="61"/>
      <c r="CT207" s="61"/>
      <c r="CU207" s="61"/>
      <c r="CV207" s="61"/>
      <c r="CW207" s="61"/>
      <c r="CX207" s="61"/>
      <c r="CY207" s="61"/>
      <c r="CZ207" s="61"/>
      <c r="DA207" s="61"/>
      <c r="DB207" s="61"/>
      <c r="DC207" s="61"/>
      <c r="DD207" s="61"/>
      <c r="DE207" s="61"/>
      <c r="DF207" s="61"/>
      <c r="DG207" s="61"/>
      <c r="DH207" s="61"/>
      <c r="DI207" s="61"/>
      <c r="DJ207" s="61"/>
      <c r="DK207" s="61"/>
      <c r="DL207" s="61"/>
      <c r="DM207" s="61"/>
      <c r="DN207" s="61"/>
      <c r="DO207" s="61"/>
      <c r="DP207" s="61"/>
      <c r="DQ207" s="61"/>
      <c r="DR207" s="61"/>
      <c r="DS207" s="61"/>
      <c r="DT207" s="61"/>
      <c r="DU207" s="61"/>
      <c r="DV207" s="61"/>
      <c r="DW207" s="61"/>
      <c r="DX207" s="61"/>
      <c r="DY207" s="61"/>
      <c r="DZ207" s="61"/>
      <c r="EA207" s="61"/>
      <c r="EB207" s="61"/>
      <c r="EC207" s="61"/>
      <c r="ED207" s="61"/>
      <c r="EE207" s="61"/>
      <c r="EF207" s="61"/>
      <c r="EG207" s="61"/>
      <c r="EH207" s="61"/>
      <c r="EI207" s="61"/>
      <c r="EJ207" s="61"/>
      <c r="EK207" s="61"/>
      <c r="EL207" s="61"/>
      <c r="EM207" s="61"/>
      <c r="EN207" s="61"/>
      <c r="EO207" s="61"/>
      <c r="EP207" s="61"/>
      <c r="EQ207" s="61"/>
      <c r="ER207" s="61"/>
      <c r="ES207" s="61"/>
      <c r="ET207" s="61"/>
      <c r="EU207" s="61"/>
      <c r="EV207" s="61"/>
      <c r="EW207" s="61"/>
      <c r="EX207" s="61"/>
      <c r="EY207" s="61"/>
      <c r="EZ207" s="61"/>
      <c r="FA207" s="61"/>
      <c r="FB207" s="61"/>
      <c r="FC207" s="61"/>
      <c r="FD207" s="61"/>
      <c r="FE207" s="61"/>
      <c r="FF207" s="61"/>
      <c r="FG207" s="61"/>
      <c r="FH207" s="61"/>
      <c r="FI207" s="61"/>
      <c r="FJ207" s="61"/>
      <c r="FK207" s="61"/>
      <c r="FL207" s="61"/>
      <c r="FM207" s="61"/>
      <c r="FN207" s="61"/>
      <c r="FO207" s="61"/>
      <c r="FP207" s="61"/>
      <c r="FQ207" s="61"/>
      <c r="FR207" s="61"/>
      <c r="FS207" s="61"/>
      <c r="FT207" s="61"/>
      <c r="FU207" s="61"/>
      <c r="FV207" s="61"/>
      <c r="FW207" s="61"/>
      <c r="FX207" s="61"/>
      <c r="FY207" s="61"/>
      <c r="FZ207" s="61"/>
      <c r="GA207" s="61"/>
      <c r="GB207" s="61"/>
      <c r="GC207" s="61"/>
      <c r="GD207" s="61"/>
      <c r="GE207" s="61"/>
      <c r="GF207" s="61"/>
      <c r="GG207" s="61"/>
      <c r="GH207" s="61"/>
      <c r="GI207" s="61"/>
      <c r="GJ207" s="61"/>
      <c r="GK207" s="61"/>
      <c r="GL207" s="61"/>
      <c r="GM207" s="61"/>
      <c r="GN207" s="61"/>
      <c r="GO207" s="61"/>
      <c r="GP207" s="61"/>
      <c r="GQ207" s="61"/>
      <c r="GR207" s="61"/>
      <c r="GS207" s="61"/>
      <c r="GT207" s="61"/>
      <c r="GU207" s="61"/>
      <c r="GV207" s="61"/>
      <c r="GW207" s="61"/>
      <c r="GX207" s="61"/>
      <c r="GY207" s="61"/>
      <c r="GZ207" s="61"/>
      <c r="HA207" s="61"/>
      <c r="HB207" s="61"/>
      <c r="HC207" s="61"/>
      <c r="HD207" s="61"/>
      <c r="HE207" s="61"/>
      <c r="HF207" s="61"/>
      <c r="HG207" s="61"/>
      <c r="HH207" s="61"/>
      <c r="HI207" s="61"/>
      <c r="HJ207" s="61"/>
      <c r="HK207" s="61"/>
      <c r="HL207" s="61"/>
      <c r="HM207" s="61"/>
      <c r="HN207" s="61"/>
      <c r="HO207" s="61"/>
      <c r="HP207" s="61"/>
      <c r="HQ207" s="61"/>
      <c r="HR207" s="61"/>
      <c r="HS207" s="61"/>
      <c r="HT207" s="61"/>
      <c r="HU207" s="61"/>
      <c r="HV207" s="61"/>
      <c r="HW207" s="61"/>
      <c r="HX207" s="61"/>
      <c r="HY207" s="61"/>
      <c r="HZ207" s="61"/>
      <c r="IA207" s="61"/>
      <c r="IB207" s="61"/>
      <c r="IC207" s="61"/>
      <c r="ID207" s="61"/>
      <c r="IE207" s="61"/>
      <c r="IF207" s="61"/>
      <c r="IG207" s="61"/>
      <c r="IH207" s="61"/>
      <c r="II207" s="61"/>
      <c r="IJ207" s="61"/>
      <c r="IK207" s="61"/>
      <c r="IL207" s="61"/>
      <c r="IM207" s="61"/>
      <c r="IN207" s="61"/>
      <c r="IO207" s="61"/>
      <c r="IP207" s="61"/>
      <c r="IQ207" s="61"/>
      <c r="IR207" s="61"/>
      <c r="IS207" s="61"/>
      <c r="IT207" s="61"/>
      <c r="IU207" s="61"/>
      <c r="IV207" s="61"/>
    </row>
    <row r="208" spans="1:256" hidden="1">
      <c r="A208" s="261"/>
      <c r="B208" s="252"/>
      <c r="C208" s="39" t="s">
        <v>32</v>
      </c>
      <c r="D208" s="81">
        <f>D206+D207</f>
        <v>1367483</v>
      </c>
      <c r="E208" s="82">
        <f t="shared" ref="E208:P208" si="92">E206+E207</f>
        <v>1367483</v>
      </c>
      <c r="F208" s="82">
        <f t="shared" si="92"/>
        <v>370722</v>
      </c>
      <c r="G208" s="82">
        <f t="shared" si="92"/>
        <v>355158</v>
      </c>
      <c r="H208" s="82">
        <f t="shared" si="92"/>
        <v>15564</v>
      </c>
      <c r="I208" s="82">
        <f t="shared" si="92"/>
        <v>0</v>
      </c>
      <c r="J208" s="82">
        <f t="shared" si="92"/>
        <v>1600</v>
      </c>
      <c r="K208" s="82">
        <f t="shared" si="92"/>
        <v>995161</v>
      </c>
      <c r="L208" s="82">
        <f t="shared" si="92"/>
        <v>0</v>
      </c>
      <c r="M208" s="82">
        <f t="shared" si="92"/>
        <v>0</v>
      </c>
      <c r="N208" s="82">
        <f t="shared" si="92"/>
        <v>0</v>
      </c>
      <c r="O208" s="82">
        <f t="shared" si="92"/>
        <v>0</v>
      </c>
      <c r="P208" s="82">
        <f t="shared" si="92"/>
        <v>0</v>
      </c>
      <c r="Q208" s="59"/>
      <c r="R208" s="59"/>
      <c r="S208" s="60"/>
      <c r="T208" s="60"/>
      <c r="U208" s="60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BM208" s="61"/>
      <c r="BN208" s="61"/>
      <c r="BO208" s="61"/>
      <c r="BP208" s="61"/>
      <c r="BQ208" s="61"/>
      <c r="BR208" s="61"/>
      <c r="BS208" s="61"/>
      <c r="BT208" s="61"/>
      <c r="BU208" s="61"/>
      <c r="BV208" s="61"/>
      <c r="BW208" s="61"/>
      <c r="BX208" s="61"/>
      <c r="BY208" s="61"/>
      <c r="BZ208" s="61"/>
      <c r="CA208" s="61"/>
      <c r="CB208" s="61"/>
      <c r="CC208" s="61"/>
      <c r="CD208" s="61"/>
      <c r="CE208" s="61"/>
      <c r="CF208" s="61"/>
      <c r="CG208" s="61"/>
      <c r="CH208" s="61"/>
      <c r="CI208" s="61"/>
      <c r="CJ208" s="61"/>
      <c r="CK208" s="61"/>
      <c r="CL208" s="61"/>
      <c r="CM208" s="61"/>
      <c r="CN208" s="61"/>
      <c r="CO208" s="61"/>
      <c r="CP208" s="61"/>
      <c r="CQ208" s="61"/>
      <c r="CR208" s="61"/>
      <c r="CS208" s="61"/>
      <c r="CT208" s="61"/>
      <c r="CU208" s="61"/>
      <c r="CV208" s="61"/>
      <c r="CW208" s="61"/>
      <c r="CX208" s="61"/>
      <c r="CY208" s="61"/>
      <c r="CZ208" s="61"/>
      <c r="DA208" s="61"/>
      <c r="DB208" s="61"/>
      <c r="DC208" s="61"/>
      <c r="DD208" s="61"/>
      <c r="DE208" s="61"/>
      <c r="DF208" s="61"/>
      <c r="DG208" s="61"/>
      <c r="DH208" s="61"/>
      <c r="DI208" s="61"/>
      <c r="DJ208" s="61"/>
      <c r="DK208" s="61"/>
      <c r="DL208" s="61"/>
      <c r="DM208" s="61"/>
      <c r="DN208" s="61"/>
      <c r="DO208" s="61"/>
      <c r="DP208" s="61"/>
      <c r="DQ208" s="61"/>
      <c r="DR208" s="61"/>
      <c r="DS208" s="61"/>
      <c r="DT208" s="61"/>
      <c r="DU208" s="61"/>
      <c r="DV208" s="61"/>
      <c r="DW208" s="61"/>
      <c r="DX208" s="61"/>
      <c r="DY208" s="61"/>
      <c r="DZ208" s="61"/>
      <c r="EA208" s="61"/>
      <c r="EB208" s="61"/>
      <c r="EC208" s="61"/>
      <c r="ED208" s="61"/>
      <c r="EE208" s="61"/>
      <c r="EF208" s="61"/>
      <c r="EG208" s="61"/>
      <c r="EH208" s="61"/>
      <c r="EI208" s="61"/>
      <c r="EJ208" s="61"/>
      <c r="EK208" s="61"/>
      <c r="EL208" s="61"/>
      <c r="EM208" s="61"/>
      <c r="EN208" s="61"/>
      <c r="EO208" s="61"/>
      <c r="EP208" s="61"/>
      <c r="EQ208" s="61"/>
      <c r="ER208" s="61"/>
      <c r="ES208" s="61"/>
      <c r="ET208" s="61"/>
      <c r="EU208" s="61"/>
      <c r="EV208" s="61"/>
      <c r="EW208" s="61"/>
      <c r="EX208" s="61"/>
      <c r="EY208" s="61"/>
      <c r="EZ208" s="61"/>
      <c r="FA208" s="61"/>
      <c r="FB208" s="61"/>
      <c r="FC208" s="61"/>
      <c r="FD208" s="61"/>
      <c r="FE208" s="61"/>
      <c r="FF208" s="61"/>
      <c r="FG208" s="61"/>
      <c r="FH208" s="61"/>
      <c r="FI208" s="61"/>
      <c r="FJ208" s="61"/>
      <c r="FK208" s="61"/>
      <c r="FL208" s="61"/>
      <c r="FM208" s="61"/>
      <c r="FN208" s="61"/>
      <c r="FO208" s="61"/>
      <c r="FP208" s="61"/>
      <c r="FQ208" s="61"/>
      <c r="FR208" s="61"/>
      <c r="FS208" s="61"/>
      <c r="FT208" s="61"/>
      <c r="FU208" s="61"/>
      <c r="FV208" s="61"/>
      <c r="FW208" s="61"/>
      <c r="FX208" s="61"/>
      <c r="FY208" s="61"/>
      <c r="FZ208" s="61"/>
      <c r="GA208" s="61"/>
      <c r="GB208" s="61"/>
      <c r="GC208" s="61"/>
      <c r="GD208" s="61"/>
      <c r="GE208" s="61"/>
      <c r="GF208" s="61"/>
      <c r="GG208" s="61"/>
      <c r="GH208" s="61"/>
      <c r="GI208" s="61"/>
      <c r="GJ208" s="61"/>
      <c r="GK208" s="61"/>
      <c r="GL208" s="61"/>
      <c r="GM208" s="61"/>
      <c r="GN208" s="61"/>
      <c r="GO208" s="61"/>
      <c r="GP208" s="61"/>
      <c r="GQ208" s="61"/>
      <c r="GR208" s="61"/>
      <c r="GS208" s="61"/>
      <c r="GT208" s="61"/>
      <c r="GU208" s="61"/>
      <c r="GV208" s="61"/>
      <c r="GW208" s="61"/>
      <c r="GX208" s="61"/>
      <c r="GY208" s="61"/>
      <c r="GZ208" s="61"/>
      <c r="HA208" s="61"/>
      <c r="HB208" s="61"/>
      <c r="HC208" s="61"/>
      <c r="HD208" s="61"/>
      <c r="HE208" s="61"/>
      <c r="HF208" s="61"/>
      <c r="HG208" s="61"/>
      <c r="HH208" s="61"/>
      <c r="HI208" s="61"/>
      <c r="HJ208" s="61"/>
      <c r="HK208" s="61"/>
      <c r="HL208" s="61"/>
      <c r="HM208" s="61"/>
      <c r="HN208" s="61"/>
      <c r="HO208" s="61"/>
      <c r="HP208" s="61"/>
      <c r="HQ208" s="61"/>
      <c r="HR208" s="61"/>
      <c r="HS208" s="61"/>
      <c r="HT208" s="61"/>
      <c r="HU208" s="61"/>
      <c r="HV208" s="61"/>
      <c r="HW208" s="61"/>
      <c r="HX208" s="61"/>
      <c r="HY208" s="61"/>
      <c r="HZ208" s="61"/>
      <c r="IA208" s="61"/>
      <c r="IB208" s="61"/>
      <c r="IC208" s="61"/>
      <c r="ID208" s="61"/>
      <c r="IE208" s="61"/>
      <c r="IF208" s="61"/>
      <c r="IG208" s="61"/>
      <c r="IH208" s="61"/>
      <c r="II208" s="61"/>
      <c r="IJ208" s="61"/>
      <c r="IK208" s="61"/>
      <c r="IL208" s="61"/>
      <c r="IM208" s="61"/>
      <c r="IN208" s="61"/>
      <c r="IO208" s="61"/>
      <c r="IP208" s="61"/>
      <c r="IQ208" s="61"/>
      <c r="IR208" s="61"/>
      <c r="IS208" s="61"/>
      <c r="IT208" s="61"/>
      <c r="IU208" s="61"/>
      <c r="IV208" s="61"/>
    </row>
    <row r="209" spans="1:256" hidden="1">
      <c r="A209" s="259" t="s">
        <v>140</v>
      </c>
      <c r="B209" s="250" t="s">
        <v>141</v>
      </c>
      <c r="C209" s="39" t="s">
        <v>30</v>
      </c>
      <c r="D209" s="81">
        <f t="shared" si="86"/>
        <v>16500</v>
      </c>
      <c r="E209" s="82">
        <f t="shared" si="87"/>
        <v>16500</v>
      </c>
      <c r="F209" s="82">
        <f t="shared" si="88"/>
        <v>16500</v>
      </c>
      <c r="G209" s="82">
        <v>0</v>
      </c>
      <c r="H209" s="82">
        <v>16500</v>
      </c>
      <c r="I209" s="82">
        <v>0</v>
      </c>
      <c r="J209" s="82">
        <v>0</v>
      </c>
      <c r="K209" s="82">
        <v>0</v>
      </c>
      <c r="L209" s="82">
        <v>0</v>
      </c>
      <c r="M209" s="82">
        <f t="shared" si="89"/>
        <v>0</v>
      </c>
      <c r="N209" s="82">
        <v>0</v>
      </c>
      <c r="O209" s="82">
        <v>0</v>
      </c>
      <c r="P209" s="82">
        <v>0</v>
      </c>
      <c r="Q209" s="59"/>
      <c r="R209" s="59"/>
      <c r="S209" s="60"/>
      <c r="T209" s="60"/>
      <c r="U209" s="60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61"/>
      <c r="BN209" s="61"/>
      <c r="BO209" s="61"/>
      <c r="BP209" s="61"/>
      <c r="BQ209" s="61"/>
      <c r="BR209" s="61"/>
      <c r="BS209" s="61"/>
      <c r="BT209" s="61"/>
      <c r="BU209" s="61"/>
      <c r="BV209" s="61"/>
      <c r="BW209" s="61"/>
      <c r="BX209" s="61"/>
      <c r="BY209" s="61"/>
      <c r="BZ209" s="61"/>
      <c r="CA209" s="61"/>
      <c r="CB209" s="61"/>
      <c r="CC209" s="61"/>
      <c r="CD209" s="61"/>
      <c r="CE209" s="61"/>
      <c r="CF209" s="61"/>
      <c r="CG209" s="61"/>
      <c r="CH209" s="61"/>
      <c r="CI209" s="61"/>
      <c r="CJ209" s="61"/>
      <c r="CK209" s="61"/>
      <c r="CL209" s="61"/>
      <c r="CM209" s="61"/>
      <c r="CN209" s="61"/>
      <c r="CO209" s="61"/>
      <c r="CP209" s="61"/>
      <c r="CQ209" s="61"/>
      <c r="CR209" s="61"/>
      <c r="CS209" s="61"/>
      <c r="CT209" s="61"/>
      <c r="CU209" s="61"/>
      <c r="CV209" s="61"/>
      <c r="CW209" s="61"/>
      <c r="CX209" s="61"/>
      <c r="CY209" s="61"/>
      <c r="CZ209" s="61"/>
      <c r="DA209" s="61"/>
      <c r="DB209" s="61"/>
      <c r="DC209" s="61"/>
      <c r="DD209" s="61"/>
      <c r="DE209" s="61"/>
      <c r="DF209" s="61"/>
      <c r="DG209" s="61"/>
      <c r="DH209" s="61"/>
      <c r="DI209" s="61"/>
      <c r="DJ209" s="61"/>
      <c r="DK209" s="61"/>
      <c r="DL209" s="61"/>
      <c r="DM209" s="61"/>
      <c r="DN209" s="61"/>
      <c r="DO209" s="61"/>
      <c r="DP209" s="61"/>
      <c r="DQ209" s="61"/>
      <c r="DR209" s="61"/>
      <c r="DS209" s="61"/>
      <c r="DT209" s="61"/>
      <c r="DU209" s="61"/>
      <c r="DV209" s="61"/>
      <c r="DW209" s="61"/>
      <c r="DX209" s="61"/>
      <c r="DY209" s="61"/>
      <c r="DZ209" s="61"/>
      <c r="EA209" s="61"/>
      <c r="EB209" s="61"/>
      <c r="EC209" s="61"/>
      <c r="ED209" s="61"/>
      <c r="EE209" s="61"/>
      <c r="EF209" s="61"/>
      <c r="EG209" s="61"/>
      <c r="EH209" s="61"/>
      <c r="EI209" s="61"/>
      <c r="EJ209" s="61"/>
      <c r="EK209" s="61"/>
      <c r="EL209" s="61"/>
      <c r="EM209" s="61"/>
      <c r="EN209" s="61"/>
      <c r="EO209" s="61"/>
      <c r="EP209" s="61"/>
      <c r="EQ209" s="61"/>
      <c r="ER209" s="61"/>
      <c r="ES209" s="61"/>
      <c r="ET209" s="61"/>
      <c r="EU209" s="61"/>
      <c r="EV209" s="61"/>
      <c r="EW209" s="61"/>
      <c r="EX209" s="61"/>
      <c r="EY209" s="61"/>
      <c r="EZ209" s="61"/>
      <c r="FA209" s="61"/>
      <c r="FB209" s="61"/>
      <c r="FC209" s="61"/>
      <c r="FD209" s="61"/>
      <c r="FE209" s="61"/>
      <c r="FF209" s="61"/>
      <c r="FG209" s="61"/>
      <c r="FH209" s="61"/>
      <c r="FI209" s="61"/>
      <c r="FJ209" s="61"/>
      <c r="FK209" s="61"/>
      <c r="FL209" s="61"/>
      <c r="FM209" s="61"/>
      <c r="FN209" s="61"/>
      <c r="FO209" s="61"/>
      <c r="FP209" s="61"/>
      <c r="FQ209" s="61"/>
      <c r="FR209" s="61"/>
      <c r="FS209" s="61"/>
      <c r="FT209" s="61"/>
      <c r="FU209" s="61"/>
      <c r="FV209" s="61"/>
      <c r="FW209" s="61"/>
      <c r="FX209" s="61"/>
      <c r="FY209" s="61"/>
      <c r="FZ209" s="61"/>
      <c r="GA209" s="61"/>
      <c r="GB209" s="61"/>
      <c r="GC209" s="61"/>
      <c r="GD209" s="61"/>
      <c r="GE209" s="61"/>
      <c r="GF209" s="61"/>
      <c r="GG209" s="61"/>
      <c r="GH209" s="61"/>
      <c r="GI209" s="61"/>
      <c r="GJ209" s="61"/>
      <c r="GK209" s="61"/>
      <c r="GL209" s="61"/>
      <c r="GM209" s="61"/>
      <c r="GN209" s="61"/>
      <c r="GO209" s="61"/>
      <c r="GP209" s="61"/>
      <c r="GQ209" s="61"/>
      <c r="GR209" s="61"/>
      <c r="GS209" s="61"/>
      <c r="GT209" s="61"/>
      <c r="GU209" s="61"/>
      <c r="GV209" s="61"/>
      <c r="GW209" s="61"/>
      <c r="GX209" s="61"/>
      <c r="GY209" s="61"/>
      <c r="GZ209" s="61"/>
      <c r="HA209" s="61"/>
      <c r="HB209" s="61"/>
      <c r="HC209" s="61"/>
      <c r="HD209" s="61"/>
      <c r="HE209" s="61"/>
      <c r="HF209" s="61"/>
      <c r="HG209" s="61"/>
      <c r="HH209" s="61"/>
      <c r="HI209" s="61"/>
      <c r="HJ209" s="61"/>
      <c r="HK209" s="61"/>
      <c r="HL209" s="61"/>
      <c r="HM209" s="61"/>
      <c r="HN209" s="61"/>
      <c r="HO209" s="61"/>
      <c r="HP209" s="61"/>
      <c r="HQ209" s="61"/>
      <c r="HR209" s="61"/>
      <c r="HS209" s="61"/>
      <c r="HT209" s="61"/>
      <c r="HU209" s="61"/>
      <c r="HV209" s="61"/>
      <c r="HW209" s="61"/>
      <c r="HX209" s="61"/>
      <c r="HY209" s="61"/>
      <c r="HZ209" s="61"/>
      <c r="IA209" s="61"/>
      <c r="IB209" s="61"/>
      <c r="IC209" s="61"/>
      <c r="ID209" s="61"/>
      <c r="IE209" s="61"/>
      <c r="IF209" s="61"/>
      <c r="IG209" s="61"/>
      <c r="IH209" s="61"/>
      <c r="II209" s="61"/>
      <c r="IJ209" s="61"/>
      <c r="IK209" s="61"/>
      <c r="IL209" s="61"/>
      <c r="IM209" s="61"/>
      <c r="IN209" s="61"/>
      <c r="IO209" s="61"/>
      <c r="IP209" s="61"/>
      <c r="IQ209" s="61"/>
      <c r="IR209" s="61"/>
      <c r="IS209" s="61"/>
      <c r="IT209" s="61"/>
      <c r="IU209" s="61"/>
      <c r="IV209" s="61"/>
    </row>
    <row r="210" spans="1:256" hidden="1">
      <c r="A210" s="260"/>
      <c r="B210" s="251"/>
      <c r="C210" s="39" t="s">
        <v>31</v>
      </c>
      <c r="D210" s="81">
        <f t="shared" si="86"/>
        <v>0</v>
      </c>
      <c r="E210" s="82">
        <f t="shared" si="87"/>
        <v>0</v>
      </c>
      <c r="F210" s="82">
        <f t="shared" si="88"/>
        <v>0</v>
      </c>
      <c r="G210" s="82"/>
      <c r="H210" s="82"/>
      <c r="I210" s="82"/>
      <c r="J210" s="82"/>
      <c r="K210" s="82"/>
      <c r="L210" s="82"/>
      <c r="M210" s="82">
        <f t="shared" si="89"/>
        <v>0</v>
      </c>
      <c r="N210" s="82"/>
      <c r="O210" s="82"/>
      <c r="P210" s="82"/>
      <c r="Q210" s="59"/>
      <c r="R210" s="59"/>
      <c r="S210" s="60"/>
      <c r="T210" s="60"/>
      <c r="U210" s="60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  <c r="DG210" s="61"/>
      <c r="DH210" s="61"/>
      <c r="DI210" s="61"/>
      <c r="DJ210" s="61"/>
      <c r="DK210" s="61"/>
      <c r="DL210" s="61"/>
      <c r="DM210" s="61"/>
      <c r="DN210" s="61"/>
      <c r="DO210" s="61"/>
      <c r="DP210" s="61"/>
      <c r="DQ210" s="61"/>
      <c r="DR210" s="61"/>
      <c r="DS210" s="61"/>
      <c r="DT210" s="61"/>
      <c r="DU210" s="61"/>
      <c r="DV210" s="61"/>
      <c r="DW210" s="61"/>
      <c r="DX210" s="61"/>
      <c r="DY210" s="61"/>
      <c r="DZ210" s="61"/>
      <c r="EA210" s="61"/>
      <c r="EB210" s="61"/>
      <c r="EC210" s="61"/>
      <c r="ED210" s="61"/>
      <c r="EE210" s="61"/>
      <c r="EF210" s="61"/>
      <c r="EG210" s="61"/>
      <c r="EH210" s="61"/>
      <c r="EI210" s="61"/>
      <c r="EJ210" s="61"/>
      <c r="EK210" s="61"/>
      <c r="EL210" s="61"/>
      <c r="EM210" s="61"/>
      <c r="EN210" s="61"/>
      <c r="EO210" s="61"/>
      <c r="EP210" s="61"/>
      <c r="EQ210" s="61"/>
      <c r="ER210" s="61"/>
      <c r="ES210" s="61"/>
      <c r="ET210" s="61"/>
      <c r="EU210" s="61"/>
      <c r="EV210" s="61"/>
      <c r="EW210" s="61"/>
      <c r="EX210" s="61"/>
      <c r="EY210" s="61"/>
      <c r="EZ210" s="61"/>
      <c r="FA210" s="61"/>
      <c r="FB210" s="61"/>
      <c r="FC210" s="61"/>
      <c r="FD210" s="61"/>
      <c r="FE210" s="61"/>
      <c r="FF210" s="61"/>
      <c r="FG210" s="61"/>
      <c r="FH210" s="61"/>
      <c r="FI210" s="61"/>
      <c r="FJ210" s="61"/>
      <c r="FK210" s="61"/>
      <c r="FL210" s="61"/>
      <c r="FM210" s="61"/>
      <c r="FN210" s="61"/>
      <c r="FO210" s="61"/>
      <c r="FP210" s="61"/>
      <c r="FQ210" s="61"/>
      <c r="FR210" s="61"/>
      <c r="FS210" s="61"/>
      <c r="FT210" s="61"/>
      <c r="FU210" s="61"/>
      <c r="FV210" s="61"/>
      <c r="FW210" s="61"/>
      <c r="FX210" s="61"/>
      <c r="FY210" s="61"/>
      <c r="FZ210" s="61"/>
      <c r="GA210" s="61"/>
      <c r="GB210" s="61"/>
      <c r="GC210" s="61"/>
      <c r="GD210" s="61"/>
      <c r="GE210" s="61"/>
      <c r="GF210" s="61"/>
      <c r="GG210" s="61"/>
      <c r="GH210" s="61"/>
      <c r="GI210" s="61"/>
      <c r="GJ210" s="61"/>
      <c r="GK210" s="61"/>
      <c r="GL210" s="61"/>
      <c r="GM210" s="61"/>
      <c r="GN210" s="61"/>
      <c r="GO210" s="61"/>
      <c r="GP210" s="61"/>
      <c r="GQ210" s="61"/>
      <c r="GR210" s="61"/>
      <c r="GS210" s="61"/>
      <c r="GT210" s="61"/>
      <c r="GU210" s="61"/>
      <c r="GV210" s="61"/>
      <c r="GW210" s="61"/>
      <c r="GX210" s="61"/>
      <c r="GY210" s="61"/>
      <c r="GZ210" s="61"/>
      <c r="HA210" s="61"/>
      <c r="HB210" s="61"/>
      <c r="HC210" s="61"/>
      <c r="HD210" s="61"/>
      <c r="HE210" s="61"/>
      <c r="HF210" s="61"/>
      <c r="HG210" s="61"/>
      <c r="HH210" s="61"/>
      <c r="HI210" s="61"/>
      <c r="HJ210" s="61"/>
      <c r="HK210" s="61"/>
      <c r="HL210" s="61"/>
      <c r="HM210" s="61"/>
      <c r="HN210" s="61"/>
      <c r="HO210" s="61"/>
      <c r="HP210" s="61"/>
      <c r="HQ210" s="61"/>
      <c r="HR210" s="61"/>
      <c r="HS210" s="61"/>
      <c r="HT210" s="61"/>
      <c r="HU210" s="61"/>
      <c r="HV210" s="61"/>
      <c r="HW210" s="61"/>
      <c r="HX210" s="61"/>
      <c r="HY210" s="61"/>
      <c r="HZ210" s="61"/>
      <c r="IA210" s="61"/>
      <c r="IB210" s="61"/>
      <c r="IC210" s="61"/>
      <c r="ID210" s="61"/>
      <c r="IE210" s="61"/>
      <c r="IF210" s="61"/>
      <c r="IG210" s="61"/>
      <c r="IH210" s="61"/>
      <c r="II210" s="61"/>
      <c r="IJ210" s="61"/>
      <c r="IK210" s="61"/>
      <c r="IL210" s="61"/>
      <c r="IM210" s="61"/>
      <c r="IN210" s="61"/>
      <c r="IO210" s="61"/>
      <c r="IP210" s="61"/>
      <c r="IQ210" s="61"/>
      <c r="IR210" s="61"/>
      <c r="IS210" s="61"/>
      <c r="IT210" s="61"/>
      <c r="IU210" s="61"/>
      <c r="IV210" s="61"/>
    </row>
    <row r="211" spans="1:256" hidden="1">
      <c r="A211" s="261"/>
      <c r="B211" s="252"/>
      <c r="C211" s="39" t="s">
        <v>32</v>
      </c>
      <c r="D211" s="81">
        <f t="shared" ref="D211:O211" si="93">D209+D210</f>
        <v>16500</v>
      </c>
      <c r="E211" s="82">
        <f t="shared" si="93"/>
        <v>16500</v>
      </c>
      <c r="F211" s="82">
        <f t="shared" si="93"/>
        <v>16500</v>
      </c>
      <c r="G211" s="82">
        <f t="shared" si="93"/>
        <v>0</v>
      </c>
      <c r="H211" s="82">
        <f t="shared" si="93"/>
        <v>16500</v>
      </c>
      <c r="I211" s="82">
        <f t="shared" si="93"/>
        <v>0</v>
      </c>
      <c r="J211" s="82">
        <f t="shared" si="93"/>
        <v>0</v>
      </c>
      <c r="K211" s="82">
        <f t="shared" si="93"/>
        <v>0</v>
      </c>
      <c r="L211" s="82">
        <f t="shared" si="93"/>
        <v>0</v>
      </c>
      <c r="M211" s="82">
        <f t="shared" si="93"/>
        <v>0</v>
      </c>
      <c r="N211" s="82">
        <f t="shared" si="93"/>
        <v>0</v>
      </c>
      <c r="O211" s="82">
        <f t="shared" si="93"/>
        <v>0</v>
      </c>
      <c r="P211" s="82">
        <f>P209+P210</f>
        <v>0</v>
      </c>
      <c r="Q211" s="59"/>
      <c r="R211" s="59"/>
      <c r="S211" s="60"/>
      <c r="T211" s="60"/>
      <c r="U211" s="60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61"/>
      <c r="BN211" s="61"/>
      <c r="BO211" s="61"/>
      <c r="BP211" s="61"/>
      <c r="BQ211" s="61"/>
      <c r="BR211" s="61"/>
      <c r="BS211" s="61"/>
      <c r="BT211" s="61"/>
      <c r="BU211" s="61"/>
      <c r="BV211" s="61"/>
      <c r="BW211" s="61"/>
      <c r="BX211" s="61"/>
      <c r="BY211" s="61"/>
      <c r="BZ211" s="61"/>
      <c r="CA211" s="61"/>
      <c r="CB211" s="61"/>
      <c r="CC211" s="61"/>
      <c r="CD211" s="61"/>
      <c r="CE211" s="61"/>
      <c r="CF211" s="61"/>
      <c r="CG211" s="61"/>
      <c r="CH211" s="61"/>
      <c r="CI211" s="61"/>
      <c r="CJ211" s="61"/>
      <c r="CK211" s="61"/>
      <c r="CL211" s="61"/>
      <c r="CM211" s="61"/>
      <c r="CN211" s="61"/>
      <c r="CO211" s="61"/>
      <c r="CP211" s="61"/>
      <c r="CQ211" s="61"/>
      <c r="CR211" s="61"/>
      <c r="CS211" s="61"/>
      <c r="CT211" s="61"/>
      <c r="CU211" s="61"/>
      <c r="CV211" s="61"/>
      <c r="CW211" s="61"/>
      <c r="CX211" s="61"/>
      <c r="CY211" s="61"/>
      <c r="CZ211" s="61"/>
      <c r="DA211" s="61"/>
      <c r="DB211" s="61"/>
      <c r="DC211" s="61"/>
      <c r="DD211" s="61"/>
      <c r="DE211" s="61"/>
      <c r="DF211" s="61"/>
      <c r="DG211" s="61"/>
      <c r="DH211" s="61"/>
      <c r="DI211" s="61"/>
      <c r="DJ211" s="61"/>
      <c r="DK211" s="61"/>
      <c r="DL211" s="61"/>
      <c r="DM211" s="61"/>
      <c r="DN211" s="61"/>
      <c r="DO211" s="61"/>
      <c r="DP211" s="61"/>
      <c r="DQ211" s="61"/>
      <c r="DR211" s="61"/>
      <c r="DS211" s="61"/>
      <c r="DT211" s="61"/>
      <c r="DU211" s="61"/>
      <c r="DV211" s="61"/>
      <c r="DW211" s="61"/>
      <c r="DX211" s="61"/>
      <c r="DY211" s="61"/>
      <c r="DZ211" s="61"/>
      <c r="EA211" s="61"/>
      <c r="EB211" s="61"/>
      <c r="EC211" s="61"/>
      <c r="ED211" s="61"/>
      <c r="EE211" s="61"/>
      <c r="EF211" s="61"/>
      <c r="EG211" s="61"/>
      <c r="EH211" s="61"/>
      <c r="EI211" s="61"/>
      <c r="EJ211" s="61"/>
      <c r="EK211" s="61"/>
      <c r="EL211" s="61"/>
      <c r="EM211" s="61"/>
      <c r="EN211" s="61"/>
      <c r="EO211" s="61"/>
      <c r="EP211" s="61"/>
      <c r="EQ211" s="61"/>
      <c r="ER211" s="61"/>
      <c r="ES211" s="61"/>
      <c r="ET211" s="61"/>
      <c r="EU211" s="61"/>
      <c r="EV211" s="61"/>
      <c r="EW211" s="61"/>
      <c r="EX211" s="61"/>
      <c r="EY211" s="61"/>
      <c r="EZ211" s="61"/>
      <c r="FA211" s="61"/>
      <c r="FB211" s="61"/>
      <c r="FC211" s="61"/>
      <c r="FD211" s="61"/>
      <c r="FE211" s="61"/>
      <c r="FF211" s="61"/>
      <c r="FG211" s="61"/>
      <c r="FH211" s="61"/>
      <c r="FI211" s="61"/>
      <c r="FJ211" s="61"/>
      <c r="FK211" s="61"/>
      <c r="FL211" s="61"/>
      <c r="FM211" s="61"/>
      <c r="FN211" s="61"/>
      <c r="FO211" s="61"/>
      <c r="FP211" s="61"/>
      <c r="FQ211" s="61"/>
      <c r="FR211" s="61"/>
      <c r="FS211" s="61"/>
      <c r="FT211" s="61"/>
      <c r="FU211" s="61"/>
      <c r="FV211" s="61"/>
      <c r="FW211" s="61"/>
      <c r="FX211" s="61"/>
      <c r="FY211" s="61"/>
      <c r="FZ211" s="61"/>
      <c r="GA211" s="61"/>
      <c r="GB211" s="61"/>
      <c r="GC211" s="61"/>
      <c r="GD211" s="61"/>
      <c r="GE211" s="61"/>
      <c r="GF211" s="61"/>
      <c r="GG211" s="61"/>
      <c r="GH211" s="61"/>
      <c r="GI211" s="61"/>
      <c r="GJ211" s="61"/>
      <c r="GK211" s="61"/>
      <c r="GL211" s="61"/>
      <c r="GM211" s="61"/>
      <c r="GN211" s="61"/>
      <c r="GO211" s="61"/>
      <c r="GP211" s="61"/>
      <c r="GQ211" s="61"/>
      <c r="GR211" s="61"/>
      <c r="GS211" s="61"/>
      <c r="GT211" s="61"/>
      <c r="GU211" s="61"/>
      <c r="GV211" s="61"/>
      <c r="GW211" s="61"/>
      <c r="GX211" s="61"/>
      <c r="GY211" s="61"/>
      <c r="GZ211" s="61"/>
      <c r="HA211" s="61"/>
      <c r="HB211" s="61"/>
      <c r="HC211" s="61"/>
      <c r="HD211" s="61"/>
      <c r="HE211" s="61"/>
      <c r="HF211" s="61"/>
      <c r="HG211" s="61"/>
      <c r="HH211" s="61"/>
      <c r="HI211" s="61"/>
      <c r="HJ211" s="61"/>
      <c r="HK211" s="61"/>
      <c r="HL211" s="61"/>
      <c r="HM211" s="61"/>
      <c r="HN211" s="61"/>
      <c r="HO211" s="61"/>
      <c r="HP211" s="61"/>
      <c r="HQ211" s="61"/>
      <c r="HR211" s="61"/>
      <c r="HS211" s="61"/>
      <c r="HT211" s="61"/>
      <c r="HU211" s="61"/>
      <c r="HV211" s="61"/>
      <c r="HW211" s="61"/>
      <c r="HX211" s="61"/>
      <c r="HY211" s="61"/>
      <c r="HZ211" s="61"/>
      <c r="IA211" s="61"/>
      <c r="IB211" s="61"/>
      <c r="IC211" s="61"/>
      <c r="ID211" s="61"/>
      <c r="IE211" s="61"/>
      <c r="IF211" s="61"/>
      <c r="IG211" s="61"/>
      <c r="IH211" s="61"/>
      <c r="II211" s="61"/>
      <c r="IJ211" s="61"/>
      <c r="IK211" s="61"/>
      <c r="IL211" s="61"/>
      <c r="IM211" s="61"/>
      <c r="IN211" s="61"/>
      <c r="IO211" s="61"/>
      <c r="IP211" s="61"/>
      <c r="IQ211" s="61"/>
      <c r="IR211" s="61"/>
      <c r="IS211" s="61"/>
      <c r="IT211" s="61"/>
      <c r="IU211" s="61"/>
      <c r="IV211" s="61"/>
    </row>
    <row r="212" spans="1:256" hidden="1">
      <c r="A212" s="262">
        <v>80115</v>
      </c>
      <c r="B212" s="250" t="s">
        <v>142</v>
      </c>
      <c r="C212" s="39" t="s">
        <v>30</v>
      </c>
      <c r="D212" s="81">
        <f>E212+M212</f>
        <v>19129</v>
      </c>
      <c r="E212" s="82">
        <f>F212+I212+J212+K212+L212</f>
        <v>0</v>
      </c>
      <c r="F212" s="82">
        <f>G212+H212</f>
        <v>0</v>
      </c>
      <c r="G212" s="82">
        <v>0</v>
      </c>
      <c r="H212" s="82">
        <v>0</v>
      </c>
      <c r="I212" s="82">
        <v>0</v>
      </c>
      <c r="J212" s="82">
        <v>0</v>
      </c>
      <c r="K212" s="82">
        <v>0</v>
      </c>
      <c r="L212" s="82">
        <v>0</v>
      </c>
      <c r="M212" s="82">
        <f t="shared" si="89"/>
        <v>19129</v>
      </c>
      <c r="N212" s="82">
        <v>19129</v>
      </c>
      <c r="O212" s="82">
        <v>19129</v>
      </c>
      <c r="P212" s="82">
        <v>0</v>
      </c>
      <c r="Q212" s="59"/>
      <c r="R212" s="59"/>
      <c r="S212" s="60"/>
      <c r="T212" s="60"/>
      <c r="U212" s="60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61"/>
      <c r="BN212" s="61"/>
      <c r="BO212" s="61"/>
      <c r="BP212" s="61"/>
      <c r="BQ212" s="61"/>
      <c r="BR212" s="61"/>
      <c r="BS212" s="61"/>
      <c r="BT212" s="61"/>
      <c r="BU212" s="61"/>
      <c r="BV212" s="61"/>
      <c r="BW212" s="61"/>
      <c r="BX212" s="61"/>
      <c r="BY212" s="61"/>
      <c r="BZ212" s="61"/>
      <c r="CA212" s="61"/>
      <c r="CB212" s="61"/>
      <c r="CC212" s="61"/>
      <c r="CD212" s="61"/>
      <c r="CE212" s="61"/>
      <c r="CF212" s="61"/>
      <c r="CG212" s="61"/>
      <c r="CH212" s="61"/>
      <c r="CI212" s="61"/>
      <c r="CJ212" s="61"/>
      <c r="CK212" s="61"/>
      <c r="CL212" s="61"/>
      <c r="CM212" s="61"/>
      <c r="CN212" s="61"/>
      <c r="CO212" s="61"/>
      <c r="CP212" s="61"/>
      <c r="CQ212" s="61"/>
      <c r="CR212" s="61"/>
      <c r="CS212" s="61"/>
      <c r="CT212" s="61"/>
      <c r="CU212" s="61"/>
      <c r="CV212" s="61"/>
      <c r="CW212" s="61"/>
      <c r="CX212" s="61"/>
      <c r="CY212" s="61"/>
      <c r="CZ212" s="61"/>
      <c r="DA212" s="61"/>
      <c r="DB212" s="61"/>
      <c r="DC212" s="61"/>
      <c r="DD212" s="61"/>
      <c r="DE212" s="61"/>
      <c r="DF212" s="61"/>
      <c r="DG212" s="61"/>
      <c r="DH212" s="61"/>
      <c r="DI212" s="61"/>
      <c r="DJ212" s="61"/>
      <c r="DK212" s="61"/>
      <c r="DL212" s="61"/>
      <c r="DM212" s="61"/>
      <c r="DN212" s="61"/>
      <c r="DO212" s="61"/>
      <c r="DP212" s="61"/>
      <c r="DQ212" s="61"/>
      <c r="DR212" s="61"/>
      <c r="DS212" s="61"/>
      <c r="DT212" s="61"/>
      <c r="DU212" s="61"/>
      <c r="DV212" s="61"/>
      <c r="DW212" s="61"/>
      <c r="DX212" s="61"/>
      <c r="DY212" s="61"/>
      <c r="DZ212" s="61"/>
      <c r="EA212" s="61"/>
      <c r="EB212" s="61"/>
      <c r="EC212" s="61"/>
      <c r="ED212" s="61"/>
      <c r="EE212" s="61"/>
      <c r="EF212" s="61"/>
      <c r="EG212" s="61"/>
      <c r="EH212" s="61"/>
      <c r="EI212" s="61"/>
      <c r="EJ212" s="61"/>
      <c r="EK212" s="61"/>
      <c r="EL212" s="61"/>
      <c r="EM212" s="61"/>
      <c r="EN212" s="61"/>
      <c r="EO212" s="61"/>
      <c r="EP212" s="61"/>
      <c r="EQ212" s="61"/>
      <c r="ER212" s="61"/>
      <c r="ES212" s="61"/>
      <c r="ET212" s="61"/>
      <c r="EU212" s="61"/>
      <c r="EV212" s="61"/>
      <c r="EW212" s="61"/>
      <c r="EX212" s="61"/>
      <c r="EY212" s="61"/>
      <c r="EZ212" s="61"/>
      <c r="FA212" s="61"/>
      <c r="FB212" s="61"/>
      <c r="FC212" s="61"/>
      <c r="FD212" s="61"/>
      <c r="FE212" s="61"/>
      <c r="FF212" s="61"/>
      <c r="FG212" s="61"/>
      <c r="FH212" s="61"/>
      <c r="FI212" s="61"/>
      <c r="FJ212" s="61"/>
      <c r="FK212" s="61"/>
      <c r="FL212" s="61"/>
      <c r="FM212" s="61"/>
      <c r="FN212" s="61"/>
      <c r="FO212" s="61"/>
      <c r="FP212" s="61"/>
      <c r="FQ212" s="61"/>
      <c r="FR212" s="61"/>
      <c r="FS212" s="61"/>
      <c r="FT212" s="61"/>
      <c r="FU212" s="61"/>
      <c r="FV212" s="61"/>
      <c r="FW212" s="61"/>
      <c r="FX212" s="61"/>
      <c r="FY212" s="61"/>
      <c r="FZ212" s="61"/>
      <c r="GA212" s="61"/>
      <c r="GB212" s="61"/>
      <c r="GC212" s="61"/>
      <c r="GD212" s="61"/>
      <c r="GE212" s="61"/>
      <c r="GF212" s="61"/>
      <c r="GG212" s="61"/>
      <c r="GH212" s="61"/>
      <c r="GI212" s="61"/>
      <c r="GJ212" s="61"/>
      <c r="GK212" s="61"/>
      <c r="GL212" s="61"/>
      <c r="GM212" s="61"/>
      <c r="GN212" s="61"/>
      <c r="GO212" s="61"/>
      <c r="GP212" s="61"/>
      <c r="GQ212" s="61"/>
      <c r="GR212" s="61"/>
      <c r="GS212" s="61"/>
      <c r="GT212" s="61"/>
      <c r="GU212" s="61"/>
      <c r="GV212" s="61"/>
      <c r="GW212" s="61"/>
      <c r="GX212" s="61"/>
      <c r="GY212" s="61"/>
      <c r="GZ212" s="61"/>
      <c r="HA212" s="61"/>
      <c r="HB212" s="61"/>
      <c r="HC212" s="61"/>
      <c r="HD212" s="61"/>
      <c r="HE212" s="61"/>
      <c r="HF212" s="61"/>
      <c r="HG212" s="61"/>
      <c r="HH212" s="61"/>
      <c r="HI212" s="61"/>
      <c r="HJ212" s="61"/>
      <c r="HK212" s="61"/>
      <c r="HL212" s="61"/>
      <c r="HM212" s="61"/>
      <c r="HN212" s="61"/>
      <c r="HO212" s="61"/>
      <c r="HP212" s="61"/>
      <c r="HQ212" s="61"/>
      <c r="HR212" s="61"/>
      <c r="HS212" s="61"/>
      <c r="HT212" s="61"/>
      <c r="HU212" s="61"/>
      <c r="HV212" s="61"/>
      <c r="HW212" s="61"/>
      <c r="HX212" s="61"/>
      <c r="HY212" s="61"/>
      <c r="HZ212" s="61"/>
      <c r="IA212" s="61"/>
      <c r="IB212" s="61"/>
      <c r="IC212" s="61"/>
      <c r="ID212" s="61"/>
      <c r="IE212" s="61"/>
      <c r="IF212" s="61"/>
      <c r="IG212" s="61"/>
      <c r="IH212" s="61"/>
      <c r="II212" s="61"/>
      <c r="IJ212" s="61"/>
      <c r="IK212" s="61"/>
      <c r="IL212" s="61"/>
      <c r="IM212" s="61"/>
      <c r="IN212" s="61"/>
      <c r="IO212" s="61"/>
      <c r="IP212" s="61"/>
      <c r="IQ212" s="61"/>
      <c r="IR212" s="61"/>
      <c r="IS212" s="61"/>
      <c r="IT212" s="61"/>
      <c r="IU212" s="61"/>
      <c r="IV212" s="61"/>
    </row>
    <row r="213" spans="1:256" hidden="1">
      <c r="A213" s="263"/>
      <c r="B213" s="251"/>
      <c r="C213" s="39" t="s">
        <v>31</v>
      </c>
      <c r="D213" s="81">
        <f>E213+M213</f>
        <v>0</v>
      </c>
      <c r="E213" s="82">
        <f>F213+I213+J213+K213+L213</f>
        <v>0</v>
      </c>
      <c r="F213" s="82">
        <f>G213+H213</f>
        <v>0</v>
      </c>
      <c r="G213" s="82"/>
      <c r="H213" s="82"/>
      <c r="I213" s="82"/>
      <c r="J213" s="82"/>
      <c r="K213" s="82"/>
      <c r="L213" s="82"/>
      <c r="M213" s="82">
        <f t="shared" si="89"/>
        <v>0</v>
      </c>
      <c r="N213" s="82"/>
      <c r="O213" s="82"/>
      <c r="P213" s="82"/>
      <c r="Q213" s="59"/>
      <c r="R213" s="59"/>
      <c r="S213" s="60"/>
      <c r="T213" s="60"/>
      <c r="U213" s="60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61"/>
      <c r="BN213" s="61"/>
      <c r="BO213" s="61"/>
      <c r="BP213" s="61"/>
      <c r="BQ213" s="61"/>
      <c r="BR213" s="61"/>
      <c r="BS213" s="61"/>
      <c r="BT213" s="61"/>
      <c r="BU213" s="61"/>
      <c r="BV213" s="61"/>
      <c r="BW213" s="61"/>
      <c r="BX213" s="61"/>
      <c r="BY213" s="61"/>
      <c r="BZ213" s="61"/>
      <c r="CA213" s="61"/>
      <c r="CB213" s="61"/>
      <c r="CC213" s="61"/>
      <c r="CD213" s="61"/>
      <c r="CE213" s="61"/>
      <c r="CF213" s="61"/>
      <c r="CG213" s="61"/>
      <c r="CH213" s="61"/>
      <c r="CI213" s="61"/>
      <c r="CJ213" s="61"/>
      <c r="CK213" s="61"/>
      <c r="CL213" s="61"/>
      <c r="CM213" s="61"/>
      <c r="CN213" s="61"/>
      <c r="CO213" s="61"/>
      <c r="CP213" s="61"/>
      <c r="CQ213" s="61"/>
      <c r="CR213" s="61"/>
      <c r="CS213" s="61"/>
      <c r="CT213" s="61"/>
      <c r="CU213" s="61"/>
      <c r="CV213" s="61"/>
      <c r="CW213" s="61"/>
      <c r="CX213" s="61"/>
      <c r="CY213" s="61"/>
      <c r="CZ213" s="61"/>
      <c r="DA213" s="61"/>
      <c r="DB213" s="61"/>
      <c r="DC213" s="61"/>
      <c r="DD213" s="61"/>
      <c r="DE213" s="61"/>
      <c r="DF213" s="61"/>
      <c r="DG213" s="61"/>
      <c r="DH213" s="61"/>
      <c r="DI213" s="61"/>
      <c r="DJ213" s="61"/>
      <c r="DK213" s="61"/>
      <c r="DL213" s="61"/>
      <c r="DM213" s="61"/>
      <c r="DN213" s="61"/>
      <c r="DO213" s="61"/>
      <c r="DP213" s="61"/>
      <c r="DQ213" s="61"/>
      <c r="DR213" s="61"/>
      <c r="DS213" s="61"/>
      <c r="DT213" s="61"/>
      <c r="DU213" s="61"/>
      <c r="DV213" s="61"/>
      <c r="DW213" s="61"/>
      <c r="DX213" s="61"/>
      <c r="DY213" s="61"/>
      <c r="DZ213" s="61"/>
      <c r="EA213" s="61"/>
      <c r="EB213" s="61"/>
      <c r="EC213" s="61"/>
      <c r="ED213" s="61"/>
      <c r="EE213" s="61"/>
      <c r="EF213" s="61"/>
      <c r="EG213" s="61"/>
      <c r="EH213" s="61"/>
      <c r="EI213" s="61"/>
      <c r="EJ213" s="61"/>
      <c r="EK213" s="61"/>
      <c r="EL213" s="61"/>
      <c r="EM213" s="61"/>
      <c r="EN213" s="61"/>
      <c r="EO213" s="61"/>
      <c r="EP213" s="61"/>
      <c r="EQ213" s="61"/>
      <c r="ER213" s="61"/>
      <c r="ES213" s="61"/>
      <c r="ET213" s="61"/>
      <c r="EU213" s="61"/>
      <c r="EV213" s="61"/>
      <c r="EW213" s="61"/>
      <c r="EX213" s="61"/>
      <c r="EY213" s="61"/>
      <c r="EZ213" s="61"/>
      <c r="FA213" s="61"/>
      <c r="FB213" s="61"/>
      <c r="FC213" s="61"/>
      <c r="FD213" s="61"/>
      <c r="FE213" s="61"/>
      <c r="FF213" s="61"/>
      <c r="FG213" s="61"/>
      <c r="FH213" s="61"/>
      <c r="FI213" s="61"/>
      <c r="FJ213" s="61"/>
      <c r="FK213" s="61"/>
      <c r="FL213" s="61"/>
      <c r="FM213" s="61"/>
      <c r="FN213" s="61"/>
      <c r="FO213" s="61"/>
      <c r="FP213" s="61"/>
      <c r="FQ213" s="61"/>
      <c r="FR213" s="61"/>
      <c r="FS213" s="61"/>
      <c r="FT213" s="61"/>
      <c r="FU213" s="61"/>
      <c r="FV213" s="61"/>
      <c r="FW213" s="61"/>
      <c r="FX213" s="61"/>
      <c r="FY213" s="61"/>
      <c r="FZ213" s="61"/>
      <c r="GA213" s="61"/>
      <c r="GB213" s="61"/>
      <c r="GC213" s="61"/>
      <c r="GD213" s="61"/>
      <c r="GE213" s="61"/>
      <c r="GF213" s="61"/>
      <c r="GG213" s="61"/>
      <c r="GH213" s="61"/>
      <c r="GI213" s="61"/>
      <c r="GJ213" s="61"/>
      <c r="GK213" s="61"/>
      <c r="GL213" s="61"/>
      <c r="GM213" s="61"/>
      <c r="GN213" s="61"/>
      <c r="GO213" s="61"/>
      <c r="GP213" s="61"/>
      <c r="GQ213" s="61"/>
      <c r="GR213" s="61"/>
      <c r="GS213" s="61"/>
      <c r="GT213" s="61"/>
      <c r="GU213" s="61"/>
      <c r="GV213" s="61"/>
      <c r="GW213" s="61"/>
      <c r="GX213" s="61"/>
      <c r="GY213" s="61"/>
      <c r="GZ213" s="61"/>
      <c r="HA213" s="61"/>
      <c r="HB213" s="61"/>
      <c r="HC213" s="61"/>
      <c r="HD213" s="61"/>
      <c r="HE213" s="61"/>
      <c r="HF213" s="61"/>
      <c r="HG213" s="61"/>
      <c r="HH213" s="61"/>
      <c r="HI213" s="61"/>
      <c r="HJ213" s="61"/>
      <c r="HK213" s="61"/>
      <c r="HL213" s="61"/>
      <c r="HM213" s="61"/>
      <c r="HN213" s="61"/>
      <c r="HO213" s="61"/>
      <c r="HP213" s="61"/>
      <c r="HQ213" s="61"/>
      <c r="HR213" s="61"/>
      <c r="HS213" s="61"/>
      <c r="HT213" s="61"/>
      <c r="HU213" s="61"/>
      <c r="HV213" s="61"/>
      <c r="HW213" s="61"/>
      <c r="HX213" s="61"/>
      <c r="HY213" s="61"/>
      <c r="HZ213" s="61"/>
      <c r="IA213" s="61"/>
      <c r="IB213" s="61"/>
      <c r="IC213" s="61"/>
      <c r="ID213" s="61"/>
      <c r="IE213" s="61"/>
      <c r="IF213" s="61"/>
      <c r="IG213" s="61"/>
      <c r="IH213" s="61"/>
      <c r="II213" s="61"/>
      <c r="IJ213" s="61"/>
      <c r="IK213" s="61"/>
      <c r="IL213" s="61"/>
      <c r="IM213" s="61"/>
      <c r="IN213" s="61"/>
      <c r="IO213" s="61"/>
      <c r="IP213" s="61"/>
      <c r="IQ213" s="61"/>
      <c r="IR213" s="61"/>
      <c r="IS213" s="61"/>
      <c r="IT213" s="61"/>
      <c r="IU213" s="61"/>
      <c r="IV213" s="61"/>
    </row>
    <row r="214" spans="1:256" hidden="1">
      <c r="A214" s="264"/>
      <c r="B214" s="252"/>
      <c r="C214" s="39" t="s">
        <v>32</v>
      </c>
      <c r="D214" s="81">
        <f>D212+D213</f>
        <v>19129</v>
      </c>
      <c r="E214" s="82">
        <f t="shared" ref="E214:P214" si="94">E212+E213</f>
        <v>0</v>
      </c>
      <c r="F214" s="82">
        <f t="shared" si="94"/>
        <v>0</v>
      </c>
      <c r="G214" s="82">
        <f t="shared" si="94"/>
        <v>0</v>
      </c>
      <c r="H214" s="82">
        <f t="shared" si="94"/>
        <v>0</v>
      </c>
      <c r="I214" s="82">
        <f t="shared" si="94"/>
        <v>0</v>
      </c>
      <c r="J214" s="82">
        <f t="shared" si="94"/>
        <v>0</v>
      </c>
      <c r="K214" s="82">
        <f t="shared" si="94"/>
        <v>0</v>
      </c>
      <c r="L214" s="82">
        <f t="shared" si="94"/>
        <v>0</v>
      </c>
      <c r="M214" s="82">
        <f t="shared" si="94"/>
        <v>19129</v>
      </c>
      <c r="N214" s="82">
        <f t="shared" si="94"/>
        <v>19129</v>
      </c>
      <c r="O214" s="82">
        <f t="shared" si="94"/>
        <v>19129</v>
      </c>
      <c r="P214" s="82">
        <f t="shared" si="94"/>
        <v>0</v>
      </c>
      <c r="Q214" s="59"/>
      <c r="R214" s="59"/>
      <c r="S214" s="60"/>
      <c r="T214" s="60"/>
      <c r="U214" s="60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61"/>
      <c r="BN214" s="61"/>
      <c r="BO214" s="61"/>
      <c r="BP214" s="61"/>
      <c r="BQ214" s="61"/>
      <c r="BR214" s="61"/>
      <c r="BS214" s="61"/>
      <c r="BT214" s="61"/>
      <c r="BU214" s="61"/>
      <c r="BV214" s="61"/>
      <c r="BW214" s="61"/>
      <c r="BX214" s="61"/>
      <c r="BY214" s="61"/>
      <c r="BZ214" s="61"/>
      <c r="CA214" s="61"/>
      <c r="CB214" s="61"/>
      <c r="CC214" s="61"/>
      <c r="CD214" s="61"/>
      <c r="CE214" s="61"/>
      <c r="CF214" s="61"/>
      <c r="CG214" s="61"/>
      <c r="CH214" s="61"/>
      <c r="CI214" s="61"/>
      <c r="CJ214" s="61"/>
      <c r="CK214" s="61"/>
      <c r="CL214" s="61"/>
      <c r="CM214" s="61"/>
      <c r="CN214" s="61"/>
      <c r="CO214" s="61"/>
      <c r="CP214" s="61"/>
      <c r="CQ214" s="61"/>
      <c r="CR214" s="61"/>
      <c r="CS214" s="61"/>
      <c r="CT214" s="61"/>
      <c r="CU214" s="61"/>
      <c r="CV214" s="61"/>
      <c r="CW214" s="61"/>
      <c r="CX214" s="61"/>
      <c r="CY214" s="61"/>
      <c r="CZ214" s="61"/>
      <c r="DA214" s="61"/>
      <c r="DB214" s="61"/>
      <c r="DC214" s="61"/>
      <c r="DD214" s="61"/>
      <c r="DE214" s="61"/>
      <c r="DF214" s="61"/>
      <c r="DG214" s="61"/>
      <c r="DH214" s="61"/>
      <c r="DI214" s="61"/>
      <c r="DJ214" s="61"/>
      <c r="DK214" s="61"/>
      <c r="DL214" s="61"/>
      <c r="DM214" s="61"/>
      <c r="DN214" s="61"/>
      <c r="DO214" s="61"/>
      <c r="DP214" s="61"/>
      <c r="DQ214" s="61"/>
      <c r="DR214" s="61"/>
      <c r="DS214" s="61"/>
      <c r="DT214" s="61"/>
      <c r="DU214" s="61"/>
      <c r="DV214" s="61"/>
      <c r="DW214" s="61"/>
      <c r="DX214" s="61"/>
      <c r="DY214" s="61"/>
      <c r="DZ214" s="61"/>
      <c r="EA214" s="61"/>
      <c r="EB214" s="61"/>
      <c r="EC214" s="61"/>
      <c r="ED214" s="61"/>
      <c r="EE214" s="61"/>
      <c r="EF214" s="61"/>
      <c r="EG214" s="61"/>
      <c r="EH214" s="61"/>
      <c r="EI214" s="61"/>
      <c r="EJ214" s="61"/>
      <c r="EK214" s="61"/>
      <c r="EL214" s="61"/>
      <c r="EM214" s="61"/>
      <c r="EN214" s="61"/>
      <c r="EO214" s="61"/>
      <c r="EP214" s="61"/>
      <c r="EQ214" s="61"/>
      <c r="ER214" s="61"/>
      <c r="ES214" s="61"/>
      <c r="ET214" s="61"/>
      <c r="EU214" s="61"/>
      <c r="EV214" s="61"/>
      <c r="EW214" s="61"/>
      <c r="EX214" s="61"/>
      <c r="EY214" s="61"/>
      <c r="EZ214" s="61"/>
      <c r="FA214" s="61"/>
      <c r="FB214" s="61"/>
      <c r="FC214" s="61"/>
      <c r="FD214" s="61"/>
      <c r="FE214" s="61"/>
      <c r="FF214" s="61"/>
      <c r="FG214" s="61"/>
      <c r="FH214" s="61"/>
      <c r="FI214" s="61"/>
      <c r="FJ214" s="61"/>
      <c r="FK214" s="61"/>
      <c r="FL214" s="61"/>
      <c r="FM214" s="61"/>
      <c r="FN214" s="61"/>
      <c r="FO214" s="61"/>
      <c r="FP214" s="61"/>
      <c r="FQ214" s="61"/>
      <c r="FR214" s="61"/>
      <c r="FS214" s="61"/>
      <c r="FT214" s="61"/>
      <c r="FU214" s="61"/>
      <c r="FV214" s="61"/>
      <c r="FW214" s="61"/>
      <c r="FX214" s="61"/>
      <c r="FY214" s="61"/>
      <c r="FZ214" s="61"/>
      <c r="GA214" s="61"/>
      <c r="GB214" s="61"/>
      <c r="GC214" s="61"/>
      <c r="GD214" s="61"/>
      <c r="GE214" s="61"/>
      <c r="GF214" s="61"/>
      <c r="GG214" s="61"/>
      <c r="GH214" s="61"/>
      <c r="GI214" s="61"/>
      <c r="GJ214" s="61"/>
      <c r="GK214" s="61"/>
      <c r="GL214" s="61"/>
      <c r="GM214" s="61"/>
      <c r="GN214" s="61"/>
      <c r="GO214" s="61"/>
      <c r="GP214" s="61"/>
      <c r="GQ214" s="61"/>
      <c r="GR214" s="61"/>
      <c r="GS214" s="61"/>
      <c r="GT214" s="61"/>
      <c r="GU214" s="61"/>
      <c r="GV214" s="61"/>
      <c r="GW214" s="61"/>
      <c r="GX214" s="61"/>
      <c r="GY214" s="61"/>
      <c r="GZ214" s="61"/>
      <c r="HA214" s="61"/>
      <c r="HB214" s="61"/>
      <c r="HC214" s="61"/>
      <c r="HD214" s="61"/>
      <c r="HE214" s="61"/>
      <c r="HF214" s="61"/>
      <c r="HG214" s="61"/>
      <c r="HH214" s="61"/>
      <c r="HI214" s="61"/>
      <c r="HJ214" s="61"/>
      <c r="HK214" s="61"/>
      <c r="HL214" s="61"/>
      <c r="HM214" s="61"/>
      <c r="HN214" s="61"/>
      <c r="HO214" s="61"/>
      <c r="HP214" s="61"/>
      <c r="HQ214" s="61"/>
      <c r="HR214" s="61"/>
      <c r="HS214" s="61"/>
      <c r="HT214" s="61"/>
      <c r="HU214" s="61"/>
      <c r="HV214" s="61"/>
      <c r="HW214" s="61"/>
      <c r="HX214" s="61"/>
      <c r="HY214" s="61"/>
      <c r="HZ214" s="61"/>
      <c r="IA214" s="61"/>
      <c r="IB214" s="61"/>
      <c r="IC214" s="61"/>
      <c r="ID214" s="61"/>
      <c r="IE214" s="61"/>
      <c r="IF214" s="61"/>
      <c r="IG214" s="61"/>
      <c r="IH214" s="61"/>
      <c r="II214" s="61"/>
      <c r="IJ214" s="61"/>
      <c r="IK214" s="61"/>
      <c r="IL214" s="61"/>
      <c r="IM214" s="61"/>
      <c r="IN214" s="61"/>
      <c r="IO214" s="61"/>
      <c r="IP214" s="61"/>
      <c r="IQ214" s="61"/>
      <c r="IR214" s="61"/>
      <c r="IS214" s="61"/>
      <c r="IT214" s="61"/>
      <c r="IU214" s="61"/>
      <c r="IV214" s="61"/>
    </row>
    <row r="215" spans="1:256" hidden="1">
      <c r="A215" s="259" t="s">
        <v>143</v>
      </c>
      <c r="B215" s="250" t="s">
        <v>144</v>
      </c>
      <c r="C215" s="39" t="s">
        <v>30</v>
      </c>
      <c r="D215" s="81">
        <f t="shared" si="86"/>
        <v>8553947</v>
      </c>
      <c r="E215" s="82">
        <f t="shared" si="87"/>
        <v>8553947</v>
      </c>
      <c r="F215" s="82">
        <f t="shared" si="88"/>
        <v>8538947</v>
      </c>
      <c r="G215" s="82">
        <f>2279224+3072915+232041</f>
        <v>5584180</v>
      </c>
      <c r="H215" s="82">
        <v>2954767</v>
      </c>
      <c r="I215" s="82">
        <v>0</v>
      </c>
      <c r="J215" s="82">
        <v>15000</v>
      </c>
      <c r="K215" s="82">
        <v>0</v>
      </c>
      <c r="L215" s="82">
        <v>0</v>
      </c>
      <c r="M215" s="82">
        <f t="shared" si="89"/>
        <v>0</v>
      </c>
      <c r="N215" s="82">
        <v>0</v>
      </c>
      <c r="O215" s="82">
        <v>0</v>
      </c>
      <c r="P215" s="82">
        <v>0</v>
      </c>
      <c r="Q215" s="59"/>
      <c r="R215" s="59"/>
      <c r="S215" s="60"/>
      <c r="T215" s="60"/>
      <c r="U215" s="60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61"/>
      <c r="BN215" s="61"/>
      <c r="BO215" s="61"/>
      <c r="BP215" s="61"/>
      <c r="BQ215" s="61"/>
      <c r="BR215" s="61"/>
      <c r="BS215" s="61"/>
      <c r="BT215" s="61"/>
      <c r="BU215" s="61"/>
      <c r="BV215" s="61"/>
      <c r="BW215" s="61"/>
      <c r="BX215" s="61"/>
      <c r="BY215" s="61"/>
      <c r="BZ215" s="61"/>
      <c r="CA215" s="61"/>
      <c r="CB215" s="61"/>
      <c r="CC215" s="61"/>
      <c r="CD215" s="61"/>
      <c r="CE215" s="61"/>
      <c r="CF215" s="61"/>
      <c r="CG215" s="61"/>
      <c r="CH215" s="61"/>
      <c r="CI215" s="61"/>
      <c r="CJ215" s="61"/>
      <c r="CK215" s="61"/>
      <c r="CL215" s="61"/>
      <c r="CM215" s="61"/>
      <c r="CN215" s="61"/>
      <c r="CO215" s="61"/>
      <c r="CP215" s="61"/>
      <c r="CQ215" s="61"/>
      <c r="CR215" s="61"/>
      <c r="CS215" s="61"/>
      <c r="CT215" s="61"/>
      <c r="CU215" s="61"/>
      <c r="CV215" s="61"/>
      <c r="CW215" s="61"/>
      <c r="CX215" s="61"/>
      <c r="CY215" s="61"/>
      <c r="CZ215" s="61"/>
      <c r="DA215" s="61"/>
      <c r="DB215" s="61"/>
      <c r="DC215" s="61"/>
      <c r="DD215" s="61"/>
      <c r="DE215" s="61"/>
      <c r="DF215" s="61"/>
      <c r="DG215" s="61"/>
      <c r="DH215" s="61"/>
      <c r="DI215" s="61"/>
      <c r="DJ215" s="61"/>
      <c r="DK215" s="61"/>
      <c r="DL215" s="61"/>
      <c r="DM215" s="61"/>
      <c r="DN215" s="61"/>
      <c r="DO215" s="61"/>
      <c r="DP215" s="61"/>
      <c r="DQ215" s="61"/>
      <c r="DR215" s="61"/>
      <c r="DS215" s="61"/>
      <c r="DT215" s="61"/>
      <c r="DU215" s="61"/>
      <c r="DV215" s="61"/>
      <c r="DW215" s="61"/>
      <c r="DX215" s="61"/>
      <c r="DY215" s="61"/>
      <c r="DZ215" s="61"/>
      <c r="EA215" s="61"/>
      <c r="EB215" s="61"/>
      <c r="EC215" s="61"/>
      <c r="ED215" s="61"/>
      <c r="EE215" s="61"/>
      <c r="EF215" s="61"/>
      <c r="EG215" s="61"/>
      <c r="EH215" s="61"/>
      <c r="EI215" s="61"/>
      <c r="EJ215" s="61"/>
      <c r="EK215" s="61"/>
      <c r="EL215" s="61"/>
      <c r="EM215" s="61"/>
      <c r="EN215" s="61"/>
      <c r="EO215" s="61"/>
      <c r="EP215" s="61"/>
      <c r="EQ215" s="61"/>
      <c r="ER215" s="61"/>
      <c r="ES215" s="61"/>
      <c r="ET215" s="61"/>
      <c r="EU215" s="61"/>
      <c r="EV215" s="61"/>
      <c r="EW215" s="61"/>
      <c r="EX215" s="61"/>
      <c r="EY215" s="61"/>
      <c r="EZ215" s="61"/>
      <c r="FA215" s="61"/>
      <c r="FB215" s="61"/>
      <c r="FC215" s="61"/>
      <c r="FD215" s="61"/>
      <c r="FE215" s="61"/>
      <c r="FF215" s="61"/>
      <c r="FG215" s="61"/>
      <c r="FH215" s="61"/>
      <c r="FI215" s="61"/>
      <c r="FJ215" s="61"/>
      <c r="FK215" s="61"/>
      <c r="FL215" s="61"/>
      <c r="FM215" s="61"/>
      <c r="FN215" s="61"/>
      <c r="FO215" s="61"/>
      <c r="FP215" s="61"/>
      <c r="FQ215" s="61"/>
      <c r="FR215" s="61"/>
      <c r="FS215" s="61"/>
      <c r="FT215" s="61"/>
      <c r="FU215" s="61"/>
      <c r="FV215" s="61"/>
      <c r="FW215" s="61"/>
      <c r="FX215" s="61"/>
      <c r="FY215" s="61"/>
      <c r="FZ215" s="61"/>
      <c r="GA215" s="61"/>
      <c r="GB215" s="61"/>
      <c r="GC215" s="61"/>
      <c r="GD215" s="61"/>
      <c r="GE215" s="61"/>
      <c r="GF215" s="61"/>
      <c r="GG215" s="61"/>
      <c r="GH215" s="61"/>
      <c r="GI215" s="61"/>
      <c r="GJ215" s="61"/>
      <c r="GK215" s="61"/>
      <c r="GL215" s="61"/>
      <c r="GM215" s="61"/>
      <c r="GN215" s="61"/>
      <c r="GO215" s="61"/>
      <c r="GP215" s="61"/>
      <c r="GQ215" s="61"/>
      <c r="GR215" s="61"/>
      <c r="GS215" s="61"/>
      <c r="GT215" s="61"/>
      <c r="GU215" s="61"/>
      <c r="GV215" s="61"/>
      <c r="GW215" s="61"/>
      <c r="GX215" s="61"/>
      <c r="GY215" s="61"/>
      <c r="GZ215" s="61"/>
      <c r="HA215" s="61"/>
      <c r="HB215" s="61"/>
      <c r="HC215" s="61"/>
      <c r="HD215" s="61"/>
      <c r="HE215" s="61"/>
      <c r="HF215" s="61"/>
      <c r="HG215" s="61"/>
      <c r="HH215" s="61"/>
      <c r="HI215" s="61"/>
      <c r="HJ215" s="61"/>
      <c r="HK215" s="61"/>
      <c r="HL215" s="61"/>
      <c r="HM215" s="61"/>
      <c r="HN215" s="61"/>
      <c r="HO215" s="61"/>
      <c r="HP215" s="61"/>
      <c r="HQ215" s="61"/>
      <c r="HR215" s="61"/>
      <c r="HS215" s="61"/>
      <c r="HT215" s="61"/>
      <c r="HU215" s="61"/>
      <c r="HV215" s="61"/>
      <c r="HW215" s="61"/>
      <c r="HX215" s="61"/>
      <c r="HY215" s="61"/>
      <c r="HZ215" s="61"/>
      <c r="IA215" s="61"/>
      <c r="IB215" s="61"/>
      <c r="IC215" s="61"/>
      <c r="ID215" s="61"/>
      <c r="IE215" s="61"/>
      <c r="IF215" s="61"/>
      <c r="IG215" s="61"/>
      <c r="IH215" s="61"/>
      <c r="II215" s="61"/>
      <c r="IJ215" s="61"/>
      <c r="IK215" s="61"/>
      <c r="IL215" s="61"/>
      <c r="IM215" s="61"/>
      <c r="IN215" s="61"/>
      <c r="IO215" s="61"/>
      <c r="IP215" s="61"/>
      <c r="IQ215" s="61"/>
      <c r="IR215" s="61"/>
      <c r="IS215" s="61"/>
      <c r="IT215" s="61"/>
      <c r="IU215" s="61"/>
      <c r="IV215" s="61"/>
    </row>
    <row r="216" spans="1:256" hidden="1">
      <c r="A216" s="260"/>
      <c r="B216" s="251"/>
      <c r="C216" s="39" t="s">
        <v>31</v>
      </c>
      <c r="D216" s="81">
        <f t="shared" si="86"/>
        <v>0</v>
      </c>
      <c r="E216" s="82">
        <f t="shared" si="87"/>
        <v>0</v>
      </c>
      <c r="F216" s="82">
        <f t="shared" si="88"/>
        <v>0</v>
      </c>
      <c r="G216" s="82"/>
      <c r="H216" s="82"/>
      <c r="I216" s="82"/>
      <c r="J216" s="82"/>
      <c r="K216" s="82"/>
      <c r="L216" s="82"/>
      <c r="M216" s="82">
        <f t="shared" si="89"/>
        <v>0</v>
      </c>
      <c r="N216" s="82"/>
      <c r="O216" s="82"/>
      <c r="P216" s="82"/>
      <c r="Q216" s="59"/>
      <c r="R216" s="59"/>
      <c r="S216" s="60"/>
      <c r="T216" s="60"/>
      <c r="U216" s="60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61"/>
      <c r="BN216" s="61"/>
      <c r="BO216" s="61"/>
      <c r="BP216" s="61"/>
      <c r="BQ216" s="61"/>
      <c r="BR216" s="61"/>
      <c r="BS216" s="61"/>
      <c r="BT216" s="61"/>
      <c r="BU216" s="61"/>
      <c r="BV216" s="61"/>
      <c r="BW216" s="61"/>
      <c r="BX216" s="61"/>
      <c r="BY216" s="61"/>
      <c r="BZ216" s="61"/>
      <c r="CA216" s="61"/>
      <c r="CB216" s="61"/>
      <c r="CC216" s="61"/>
      <c r="CD216" s="61"/>
      <c r="CE216" s="61"/>
      <c r="CF216" s="61"/>
      <c r="CG216" s="61"/>
      <c r="CH216" s="61"/>
      <c r="CI216" s="61"/>
      <c r="CJ216" s="61"/>
      <c r="CK216" s="61"/>
      <c r="CL216" s="61"/>
      <c r="CM216" s="61"/>
      <c r="CN216" s="61"/>
      <c r="CO216" s="61"/>
      <c r="CP216" s="61"/>
      <c r="CQ216" s="61"/>
      <c r="CR216" s="61"/>
      <c r="CS216" s="61"/>
      <c r="CT216" s="61"/>
      <c r="CU216" s="61"/>
      <c r="CV216" s="61"/>
      <c r="CW216" s="61"/>
      <c r="CX216" s="61"/>
      <c r="CY216" s="61"/>
      <c r="CZ216" s="61"/>
      <c r="DA216" s="61"/>
      <c r="DB216" s="61"/>
      <c r="DC216" s="61"/>
      <c r="DD216" s="61"/>
      <c r="DE216" s="61"/>
      <c r="DF216" s="61"/>
      <c r="DG216" s="61"/>
      <c r="DH216" s="61"/>
      <c r="DI216" s="61"/>
      <c r="DJ216" s="61"/>
      <c r="DK216" s="61"/>
      <c r="DL216" s="61"/>
      <c r="DM216" s="61"/>
      <c r="DN216" s="61"/>
      <c r="DO216" s="61"/>
      <c r="DP216" s="61"/>
      <c r="DQ216" s="61"/>
      <c r="DR216" s="61"/>
      <c r="DS216" s="61"/>
      <c r="DT216" s="61"/>
      <c r="DU216" s="61"/>
      <c r="DV216" s="61"/>
      <c r="DW216" s="61"/>
      <c r="DX216" s="61"/>
      <c r="DY216" s="61"/>
      <c r="DZ216" s="61"/>
      <c r="EA216" s="61"/>
      <c r="EB216" s="61"/>
      <c r="EC216" s="61"/>
      <c r="ED216" s="61"/>
      <c r="EE216" s="61"/>
      <c r="EF216" s="61"/>
      <c r="EG216" s="61"/>
      <c r="EH216" s="61"/>
      <c r="EI216" s="61"/>
      <c r="EJ216" s="61"/>
      <c r="EK216" s="61"/>
      <c r="EL216" s="61"/>
      <c r="EM216" s="61"/>
      <c r="EN216" s="61"/>
      <c r="EO216" s="61"/>
      <c r="EP216" s="61"/>
      <c r="EQ216" s="61"/>
      <c r="ER216" s="61"/>
      <c r="ES216" s="61"/>
      <c r="ET216" s="61"/>
      <c r="EU216" s="61"/>
      <c r="EV216" s="61"/>
      <c r="EW216" s="61"/>
      <c r="EX216" s="61"/>
      <c r="EY216" s="61"/>
      <c r="EZ216" s="61"/>
      <c r="FA216" s="61"/>
      <c r="FB216" s="61"/>
      <c r="FC216" s="61"/>
      <c r="FD216" s="61"/>
      <c r="FE216" s="61"/>
      <c r="FF216" s="61"/>
      <c r="FG216" s="61"/>
      <c r="FH216" s="61"/>
      <c r="FI216" s="61"/>
      <c r="FJ216" s="61"/>
      <c r="FK216" s="61"/>
      <c r="FL216" s="61"/>
      <c r="FM216" s="61"/>
      <c r="FN216" s="61"/>
      <c r="FO216" s="61"/>
      <c r="FP216" s="61"/>
      <c r="FQ216" s="61"/>
      <c r="FR216" s="61"/>
      <c r="FS216" s="61"/>
      <c r="FT216" s="61"/>
      <c r="FU216" s="61"/>
      <c r="FV216" s="61"/>
      <c r="FW216" s="61"/>
      <c r="FX216" s="61"/>
      <c r="FY216" s="61"/>
      <c r="FZ216" s="61"/>
      <c r="GA216" s="61"/>
      <c r="GB216" s="61"/>
      <c r="GC216" s="61"/>
      <c r="GD216" s="61"/>
      <c r="GE216" s="61"/>
      <c r="GF216" s="61"/>
      <c r="GG216" s="61"/>
      <c r="GH216" s="61"/>
      <c r="GI216" s="61"/>
      <c r="GJ216" s="61"/>
      <c r="GK216" s="61"/>
      <c r="GL216" s="61"/>
      <c r="GM216" s="61"/>
      <c r="GN216" s="61"/>
      <c r="GO216" s="61"/>
      <c r="GP216" s="61"/>
      <c r="GQ216" s="61"/>
      <c r="GR216" s="61"/>
      <c r="GS216" s="61"/>
      <c r="GT216" s="61"/>
      <c r="GU216" s="61"/>
      <c r="GV216" s="61"/>
      <c r="GW216" s="61"/>
      <c r="GX216" s="61"/>
      <c r="GY216" s="61"/>
      <c r="GZ216" s="61"/>
      <c r="HA216" s="61"/>
      <c r="HB216" s="61"/>
      <c r="HC216" s="61"/>
      <c r="HD216" s="61"/>
      <c r="HE216" s="61"/>
      <c r="HF216" s="61"/>
      <c r="HG216" s="61"/>
      <c r="HH216" s="61"/>
      <c r="HI216" s="61"/>
      <c r="HJ216" s="61"/>
      <c r="HK216" s="61"/>
      <c r="HL216" s="61"/>
      <c r="HM216" s="61"/>
      <c r="HN216" s="61"/>
      <c r="HO216" s="61"/>
      <c r="HP216" s="61"/>
      <c r="HQ216" s="61"/>
      <c r="HR216" s="61"/>
      <c r="HS216" s="61"/>
      <c r="HT216" s="61"/>
      <c r="HU216" s="61"/>
      <c r="HV216" s="61"/>
      <c r="HW216" s="61"/>
      <c r="HX216" s="61"/>
      <c r="HY216" s="61"/>
      <c r="HZ216" s="61"/>
      <c r="IA216" s="61"/>
      <c r="IB216" s="61"/>
      <c r="IC216" s="61"/>
      <c r="ID216" s="61"/>
      <c r="IE216" s="61"/>
      <c r="IF216" s="61"/>
      <c r="IG216" s="61"/>
      <c r="IH216" s="61"/>
      <c r="II216" s="61"/>
      <c r="IJ216" s="61"/>
      <c r="IK216" s="61"/>
      <c r="IL216" s="61"/>
      <c r="IM216" s="61"/>
      <c r="IN216" s="61"/>
      <c r="IO216" s="61"/>
      <c r="IP216" s="61"/>
      <c r="IQ216" s="61"/>
      <c r="IR216" s="61"/>
      <c r="IS216" s="61"/>
      <c r="IT216" s="61"/>
      <c r="IU216" s="61"/>
      <c r="IV216" s="61"/>
    </row>
    <row r="217" spans="1:256" hidden="1">
      <c r="A217" s="261"/>
      <c r="B217" s="252"/>
      <c r="C217" s="39" t="s">
        <v>32</v>
      </c>
      <c r="D217" s="81">
        <f t="shared" ref="D217:O217" si="95">D215+D216</f>
        <v>8553947</v>
      </c>
      <c r="E217" s="82">
        <f t="shared" si="95"/>
        <v>8553947</v>
      </c>
      <c r="F217" s="82">
        <f t="shared" si="95"/>
        <v>8538947</v>
      </c>
      <c r="G217" s="82">
        <f t="shared" si="95"/>
        <v>5584180</v>
      </c>
      <c r="H217" s="82">
        <f t="shared" si="95"/>
        <v>2954767</v>
      </c>
      <c r="I217" s="82">
        <f t="shared" si="95"/>
        <v>0</v>
      </c>
      <c r="J217" s="82">
        <f t="shared" si="95"/>
        <v>15000</v>
      </c>
      <c r="K217" s="82">
        <f t="shared" si="95"/>
        <v>0</v>
      </c>
      <c r="L217" s="82">
        <f t="shared" si="95"/>
        <v>0</v>
      </c>
      <c r="M217" s="82">
        <f t="shared" si="95"/>
        <v>0</v>
      </c>
      <c r="N217" s="82">
        <f t="shared" si="95"/>
        <v>0</v>
      </c>
      <c r="O217" s="82">
        <f t="shared" si="95"/>
        <v>0</v>
      </c>
      <c r="P217" s="82">
        <f>P215+P216</f>
        <v>0</v>
      </c>
      <c r="Q217" s="59"/>
      <c r="R217" s="59"/>
      <c r="S217" s="60"/>
      <c r="T217" s="60"/>
      <c r="U217" s="60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61"/>
      <c r="BN217" s="61"/>
      <c r="BO217" s="61"/>
      <c r="BP217" s="61"/>
      <c r="BQ217" s="61"/>
      <c r="BR217" s="61"/>
      <c r="BS217" s="61"/>
      <c r="BT217" s="61"/>
      <c r="BU217" s="61"/>
      <c r="BV217" s="61"/>
      <c r="BW217" s="61"/>
      <c r="BX217" s="61"/>
      <c r="BY217" s="61"/>
      <c r="BZ217" s="61"/>
      <c r="CA217" s="61"/>
      <c r="CB217" s="61"/>
      <c r="CC217" s="61"/>
      <c r="CD217" s="61"/>
      <c r="CE217" s="61"/>
      <c r="CF217" s="61"/>
      <c r="CG217" s="61"/>
      <c r="CH217" s="61"/>
      <c r="CI217" s="61"/>
      <c r="CJ217" s="61"/>
      <c r="CK217" s="61"/>
      <c r="CL217" s="61"/>
      <c r="CM217" s="61"/>
      <c r="CN217" s="61"/>
      <c r="CO217" s="61"/>
      <c r="CP217" s="61"/>
      <c r="CQ217" s="61"/>
      <c r="CR217" s="61"/>
      <c r="CS217" s="61"/>
      <c r="CT217" s="61"/>
      <c r="CU217" s="61"/>
      <c r="CV217" s="61"/>
      <c r="CW217" s="61"/>
      <c r="CX217" s="61"/>
      <c r="CY217" s="61"/>
      <c r="CZ217" s="61"/>
      <c r="DA217" s="61"/>
      <c r="DB217" s="61"/>
      <c r="DC217" s="61"/>
      <c r="DD217" s="61"/>
      <c r="DE217" s="61"/>
      <c r="DF217" s="61"/>
      <c r="DG217" s="61"/>
      <c r="DH217" s="61"/>
      <c r="DI217" s="61"/>
      <c r="DJ217" s="61"/>
      <c r="DK217" s="61"/>
      <c r="DL217" s="61"/>
      <c r="DM217" s="61"/>
      <c r="DN217" s="61"/>
      <c r="DO217" s="61"/>
      <c r="DP217" s="61"/>
      <c r="DQ217" s="61"/>
      <c r="DR217" s="61"/>
      <c r="DS217" s="61"/>
      <c r="DT217" s="61"/>
      <c r="DU217" s="61"/>
      <c r="DV217" s="61"/>
      <c r="DW217" s="61"/>
      <c r="DX217" s="61"/>
      <c r="DY217" s="61"/>
      <c r="DZ217" s="61"/>
      <c r="EA217" s="61"/>
      <c r="EB217" s="61"/>
      <c r="EC217" s="61"/>
      <c r="ED217" s="61"/>
      <c r="EE217" s="61"/>
      <c r="EF217" s="61"/>
      <c r="EG217" s="61"/>
      <c r="EH217" s="61"/>
      <c r="EI217" s="61"/>
      <c r="EJ217" s="61"/>
      <c r="EK217" s="61"/>
      <c r="EL217" s="61"/>
      <c r="EM217" s="61"/>
      <c r="EN217" s="61"/>
      <c r="EO217" s="61"/>
      <c r="EP217" s="61"/>
      <c r="EQ217" s="61"/>
      <c r="ER217" s="61"/>
      <c r="ES217" s="61"/>
      <c r="ET217" s="61"/>
      <c r="EU217" s="61"/>
      <c r="EV217" s="61"/>
      <c r="EW217" s="61"/>
      <c r="EX217" s="61"/>
      <c r="EY217" s="61"/>
      <c r="EZ217" s="61"/>
      <c r="FA217" s="61"/>
      <c r="FB217" s="61"/>
      <c r="FC217" s="61"/>
      <c r="FD217" s="61"/>
      <c r="FE217" s="61"/>
      <c r="FF217" s="61"/>
      <c r="FG217" s="61"/>
      <c r="FH217" s="61"/>
      <c r="FI217" s="61"/>
      <c r="FJ217" s="61"/>
      <c r="FK217" s="61"/>
      <c r="FL217" s="61"/>
      <c r="FM217" s="61"/>
      <c r="FN217" s="61"/>
      <c r="FO217" s="61"/>
      <c r="FP217" s="61"/>
      <c r="FQ217" s="61"/>
      <c r="FR217" s="61"/>
      <c r="FS217" s="61"/>
      <c r="FT217" s="61"/>
      <c r="FU217" s="61"/>
      <c r="FV217" s="61"/>
      <c r="FW217" s="61"/>
      <c r="FX217" s="61"/>
      <c r="FY217" s="61"/>
      <c r="FZ217" s="61"/>
      <c r="GA217" s="61"/>
      <c r="GB217" s="61"/>
      <c r="GC217" s="61"/>
      <c r="GD217" s="61"/>
      <c r="GE217" s="61"/>
      <c r="GF217" s="61"/>
      <c r="GG217" s="61"/>
      <c r="GH217" s="61"/>
      <c r="GI217" s="61"/>
      <c r="GJ217" s="61"/>
      <c r="GK217" s="61"/>
      <c r="GL217" s="61"/>
      <c r="GM217" s="61"/>
      <c r="GN217" s="61"/>
      <c r="GO217" s="61"/>
      <c r="GP217" s="61"/>
      <c r="GQ217" s="61"/>
      <c r="GR217" s="61"/>
      <c r="GS217" s="61"/>
      <c r="GT217" s="61"/>
      <c r="GU217" s="61"/>
      <c r="GV217" s="61"/>
      <c r="GW217" s="61"/>
      <c r="GX217" s="61"/>
      <c r="GY217" s="61"/>
      <c r="GZ217" s="61"/>
      <c r="HA217" s="61"/>
      <c r="HB217" s="61"/>
      <c r="HC217" s="61"/>
      <c r="HD217" s="61"/>
      <c r="HE217" s="61"/>
      <c r="HF217" s="61"/>
      <c r="HG217" s="61"/>
      <c r="HH217" s="61"/>
      <c r="HI217" s="61"/>
      <c r="HJ217" s="61"/>
      <c r="HK217" s="61"/>
      <c r="HL217" s="61"/>
      <c r="HM217" s="61"/>
      <c r="HN217" s="61"/>
      <c r="HO217" s="61"/>
      <c r="HP217" s="61"/>
      <c r="HQ217" s="61"/>
      <c r="HR217" s="61"/>
      <c r="HS217" s="61"/>
      <c r="HT217" s="61"/>
      <c r="HU217" s="61"/>
      <c r="HV217" s="61"/>
      <c r="HW217" s="61"/>
      <c r="HX217" s="61"/>
      <c r="HY217" s="61"/>
      <c r="HZ217" s="61"/>
      <c r="IA217" s="61"/>
      <c r="IB217" s="61"/>
      <c r="IC217" s="61"/>
      <c r="ID217" s="61"/>
      <c r="IE217" s="61"/>
      <c r="IF217" s="61"/>
      <c r="IG217" s="61"/>
      <c r="IH217" s="61"/>
      <c r="II217" s="61"/>
      <c r="IJ217" s="61"/>
      <c r="IK217" s="61"/>
      <c r="IL217" s="61"/>
      <c r="IM217" s="61"/>
      <c r="IN217" s="61"/>
      <c r="IO217" s="61"/>
      <c r="IP217" s="61"/>
      <c r="IQ217" s="61"/>
      <c r="IR217" s="61"/>
      <c r="IS217" s="61"/>
      <c r="IT217" s="61"/>
      <c r="IU217" s="61"/>
      <c r="IV217" s="61"/>
    </row>
    <row r="218" spans="1:256" hidden="1">
      <c r="A218" s="259" t="s">
        <v>145</v>
      </c>
      <c r="B218" s="265" t="s">
        <v>146</v>
      </c>
      <c r="C218" s="49" t="s">
        <v>30</v>
      </c>
      <c r="D218" s="81">
        <f t="shared" si="86"/>
        <v>4252064</v>
      </c>
      <c r="E218" s="82">
        <f t="shared" si="87"/>
        <v>4252064</v>
      </c>
      <c r="F218" s="82">
        <f t="shared" si="88"/>
        <v>4245205</v>
      </c>
      <c r="G218" s="82">
        <v>3980858</v>
      </c>
      <c r="H218" s="82">
        <f>4217770-6859-557774-73683-13727-3091738-209642</f>
        <v>264347</v>
      </c>
      <c r="I218" s="82">
        <v>0</v>
      </c>
      <c r="J218" s="82">
        <v>6859</v>
      </c>
      <c r="K218" s="82">
        <v>0</v>
      </c>
      <c r="L218" s="82">
        <v>0</v>
      </c>
      <c r="M218" s="82">
        <f t="shared" si="89"/>
        <v>0</v>
      </c>
      <c r="N218" s="82">
        <v>0</v>
      </c>
      <c r="O218" s="82">
        <v>0</v>
      </c>
      <c r="P218" s="82">
        <v>0</v>
      </c>
      <c r="Q218" s="59"/>
      <c r="R218" s="59"/>
      <c r="S218" s="60"/>
      <c r="T218" s="60"/>
      <c r="U218" s="60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61"/>
      <c r="BO218" s="61"/>
      <c r="BP218" s="61"/>
      <c r="BQ218" s="61"/>
      <c r="BR218" s="61"/>
      <c r="BS218" s="61"/>
      <c r="BT218" s="61"/>
      <c r="BU218" s="61"/>
      <c r="BV218" s="61"/>
      <c r="BW218" s="61"/>
      <c r="BX218" s="61"/>
      <c r="BY218" s="61"/>
      <c r="BZ218" s="61"/>
      <c r="CA218" s="61"/>
      <c r="CB218" s="61"/>
      <c r="CC218" s="61"/>
      <c r="CD218" s="61"/>
      <c r="CE218" s="61"/>
      <c r="CF218" s="61"/>
      <c r="CG218" s="61"/>
      <c r="CH218" s="61"/>
      <c r="CI218" s="61"/>
      <c r="CJ218" s="61"/>
      <c r="CK218" s="61"/>
      <c r="CL218" s="61"/>
      <c r="CM218" s="61"/>
      <c r="CN218" s="61"/>
      <c r="CO218" s="61"/>
      <c r="CP218" s="61"/>
      <c r="CQ218" s="61"/>
      <c r="CR218" s="61"/>
      <c r="CS218" s="61"/>
      <c r="CT218" s="61"/>
      <c r="CU218" s="61"/>
      <c r="CV218" s="61"/>
      <c r="CW218" s="61"/>
      <c r="CX218" s="61"/>
      <c r="CY218" s="61"/>
      <c r="CZ218" s="61"/>
      <c r="DA218" s="61"/>
      <c r="DB218" s="61"/>
      <c r="DC218" s="61"/>
      <c r="DD218" s="61"/>
      <c r="DE218" s="61"/>
      <c r="DF218" s="61"/>
      <c r="DG218" s="61"/>
      <c r="DH218" s="61"/>
      <c r="DI218" s="61"/>
      <c r="DJ218" s="61"/>
      <c r="DK218" s="61"/>
      <c r="DL218" s="61"/>
      <c r="DM218" s="61"/>
      <c r="DN218" s="61"/>
      <c r="DO218" s="61"/>
      <c r="DP218" s="61"/>
      <c r="DQ218" s="61"/>
      <c r="DR218" s="61"/>
      <c r="DS218" s="61"/>
      <c r="DT218" s="61"/>
      <c r="DU218" s="61"/>
      <c r="DV218" s="61"/>
      <c r="DW218" s="61"/>
      <c r="DX218" s="61"/>
      <c r="DY218" s="61"/>
      <c r="DZ218" s="61"/>
      <c r="EA218" s="61"/>
      <c r="EB218" s="61"/>
      <c r="EC218" s="61"/>
      <c r="ED218" s="61"/>
      <c r="EE218" s="61"/>
      <c r="EF218" s="61"/>
      <c r="EG218" s="61"/>
      <c r="EH218" s="61"/>
      <c r="EI218" s="61"/>
      <c r="EJ218" s="61"/>
      <c r="EK218" s="61"/>
      <c r="EL218" s="61"/>
      <c r="EM218" s="61"/>
      <c r="EN218" s="61"/>
      <c r="EO218" s="61"/>
      <c r="EP218" s="61"/>
      <c r="EQ218" s="61"/>
      <c r="ER218" s="61"/>
      <c r="ES218" s="61"/>
      <c r="ET218" s="61"/>
      <c r="EU218" s="61"/>
      <c r="EV218" s="61"/>
      <c r="EW218" s="61"/>
      <c r="EX218" s="61"/>
      <c r="EY218" s="61"/>
      <c r="EZ218" s="61"/>
      <c r="FA218" s="61"/>
      <c r="FB218" s="61"/>
      <c r="FC218" s="61"/>
      <c r="FD218" s="61"/>
      <c r="FE218" s="61"/>
      <c r="FF218" s="61"/>
      <c r="FG218" s="61"/>
      <c r="FH218" s="61"/>
      <c r="FI218" s="61"/>
      <c r="FJ218" s="61"/>
      <c r="FK218" s="61"/>
      <c r="FL218" s="61"/>
      <c r="FM218" s="61"/>
      <c r="FN218" s="61"/>
      <c r="FO218" s="61"/>
      <c r="FP218" s="61"/>
      <c r="FQ218" s="61"/>
      <c r="FR218" s="61"/>
      <c r="FS218" s="61"/>
      <c r="FT218" s="61"/>
      <c r="FU218" s="61"/>
      <c r="FV218" s="61"/>
      <c r="FW218" s="61"/>
      <c r="FX218" s="61"/>
      <c r="FY218" s="61"/>
      <c r="FZ218" s="61"/>
      <c r="GA218" s="61"/>
      <c r="GB218" s="61"/>
      <c r="GC218" s="61"/>
      <c r="GD218" s="61"/>
      <c r="GE218" s="61"/>
      <c r="GF218" s="61"/>
      <c r="GG218" s="61"/>
      <c r="GH218" s="61"/>
      <c r="GI218" s="61"/>
      <c r="GJ218" s="61"/>
      <c r="GK218" s="61"/>
      <c r="GL218" s="61"/>
      <c r="GM218" s="61"/>
      <c r="GN218" s="61"/>
      <c r="GO218" s="61"/>
      <c r="GP218" s="61"/>
      <c r="GQ218" s="61"/>
      <c r="GR218" s="61"/>
      <c r="GS218" s="61"/>
      <c r="GT218" s="61"/>
      <c r="GU218" s="61"/>
      <c r="GV218" s="61"/>
      <c r="GW218" s="61"/>
      <c r="GX218" s="61"/>
      <c r="GY218" s="61"/>
      <c r="GZ218" s="61"/>
      <c r="HA218" s="61"/>
      <c r="HB218" s="61"/>
      <c r="HC218" s="61"/>
      <c r="HD218" s="61"/>
      <c r="HE218" s="61"/>
      <c r="HF218" s="61"/>
      <c r="HG218" s="61"/>
      <c r="HH218" s="61"/>
      <c r="HI218" s="61"/>
      <c r="HJ218" s="61"/>
      <c r="HK218" s="61"/>
      <c r="HL218" s="61"/>
      <c r="HM218" s="61"/>
      <c r="HN218" s="61"/>
      <c r="HO218" s="61"/>
      <c r="HP218" s="61"/>
      <c r="HQ218" s="61"/>
      <c r="HR218" s="61"/>
      <c r="HS218" s="61"/>
      <c r="HT218" s="61"/>
      <c r="HU218" s="61"/>
      <c r="HV218" s="61"/>
      <c r="HW218" s="61"/>
      <c r="HX218" s="61"/>
      <c r="HY218" s="61"/>
      <c r="HZ218" s="61"/>
      <c r="IA218" s="61"/>
      <c r="IB218" s="61"/>
      <c r="IC218" s="61"/>
      <c r="ID218" s="61"/>
      <c r="IE218" s="61"/>
      <c r="IF218" s="61"/>
      <c r="IG218" s="61"/>
      <c r="IH218" s="61"/>
      <c r="II218" s="61"/>
      <c r="IJ218" s="61"/>
      <c r="IK218" s="61"/>
      <c r="IL218" s="61"/>
      <c r="IM218" s="61"/>
      <c r="IN218" s="61"/>
      <c r="IO218" s="61"/>
      <c r="IP218" s="61"/>
      <c r="IQ218" s="61"/>
      <c r="IR218" s="61"/>
      <c r="IS218" s="61"/>
      <c r="IT218" s="61"/>
      <c r="IU218" s="61"/>
      <c r="IV218" s="61"/>
    </row>
    <row r="219" spans="1:256" hidden="1">
      <c r="A219" s="260"/>
      <c r="B219" s="266"/>
      <c r="C219" s="49" t="s">
        <v>31</v>
      </c>
      <c r="D219" s="81">
        <f t="shared" si="86"/>
        <v>0</v>
      </c>
      <c r="E219" s="82">
        <f t="shared" si="87"/>
        <v>0</v>
      </c>
      <c r="F219" s="82">
        <f t="shared" si="88"/>
        <v>0</v>
      </c>
      <c r="G219" s="82"/>
      <c r="H219" s="82"/>
      <c r="I219" s="82"/>
      <c r="J219" s="82"/>
      <c r="K219" s="82"/>
      <c r="L219" s="82"/>
      <c r="M219" s="82">
        <f t="shared" si="89"/>
        <v>0</v>
      </c>
      <c r="N219" s="82"/>
      <c r="O219" s="82"/>
      <c r="P219" s="82"/>
      <c r="Q219" s="59"/>
      <c r="R219" s="59"/>
      <c r="S219" s="60"/>
      <c r="T219" s="60"/>
      <c r="U219" s="60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  <c r="BN219" s="61"/>
      <c r="BO219" s="61"/>
      <c r="BP219" s="61"/>
      <c r="BQ219" s="61"/>
      <c r="BR219" s="61"/>
      <c r="BS219" s="61"/>
      <c r="BT219" s="61"/>
      <c r="BU219" s="61"/>
      <c r="BV219" s="61"/>
      <c r="BW219" s="61"/>
      <c r="BX219" s="61"/>
      <c r="BY219" s="61"/>
      <c r="BZ219" s="61"/>
      <c r="CA219" s="61"/>
      <c r="CB219" s="61"/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  <c r="CN219" s="61"/>
      <c r="CO219" s="61"/>
      <c r="CP219" s="61"/>
      <c r="CQ219" s="61"/>
      <c r="CR219" s="61"/>
      <c r="CS219" s="61"/>
      <c r="CT219" s="61"/>
      <c r="CU219" s="61"/>
      <c r="CV219" s="61"/>
      <c r="CW219" s="61"/>
      <c r="CX219" s="61"/>
      <c r="CY219" s="61"/>
      <c r="CZ219" s="61"/>
      <c r="DA219" s="61"/>
      <c r="DB219" s="61"/>
      <c r="DC219" s="61"/>
      <c r="DD219" s="61"/>
      <c r="DE219" s="61"/>
      <c r="DF219" s="61"/>
      <c r="DG219" s="61"/>
      <c r="DH219" s="61"/>
      <c r="DI219" s="61"/>
      <c r="DJ219" s="61"/>
      <c r="DK219" s="61"/>
      <c r="DL219" s="61"/>
      <c r="DM219" s="61"/>
      <c r="DN219" s="61"/>
      <c r="DO219" s="61"/>
      <c r="DP219" s="61"/>
      <c r="DQ219" s="61"/>
      <c r="DR219" s="61"/>
      <c r="DS219" s="61"/>
      <c r="DT219" s="61"/>
      <c r="DU219" s="61"/>
      <c r="DV219" s="61"/>
      <c r="DW219" s="61"/>
      <c r="DX219" s="61"/>
      <c r="DY219" s="61"/>
      <c r="DZ219" s="61"/>
      <c r="EA219" s="61"/>
      <c r="EB219" s="61"/>
      <c r="EC219" s="61"/>
      <c r="ED219" s="61"/>
      <c r="EE219" s="61"/>
      <c r="EF219" s="61"/>
      <c r="EG219" s="61"/>
      <c r="EH219" s="61"/>
      <c r="EI219" s="61"/>
      <c r="EJ219" s="61"/>
      <c r="EK219" s="61"/>
      <c r="EL219" s="61"/>
      <c r="EM219" s="61"/>
      <c r="EN219" s="61"/>
      <c r="EO219" s="61"/>
      <c r="EP219" s="61"/>
      <c r="EQ219" s="61"/>
      <c r="ER219" s="61"/>
      <c r="ES219" s="61"/>
      <c r="ET219" s="61"/>
      <c r="EU219" s="61"/>
      <c r="EV219" s="61"/>
      <c r="EW219" s="61"/>
      <c r="EX219" s="61"/>
      <c r="EY219" s="61"/>
      <c r="EZ219" s="61"/>
      <c r="FA219" s="61"/>
      <c r="FB219" s="61"/>
      <c r="FC219" s="61"/>
      <c r="FD219" s="61"/>
      <c r="FE219" s="61"/>
      <c r="FF219" s="61"/>
      <c r="FG219" s="61"/>
      <c r="FH219" s="61"/>
      <c r="FI219" s="61"/>
      <c r="FJ219" s="61"/>
      <c r="FK219" s="61"/>
      <c r="FL219" s="61"/>
      <c r="FM219" s="61"/>
      <c r="FN219" s="61"/>
      <c r="FO219" s="61"/>
      <c r="FP219" s="61"/>
      <c r="FQ219" s="61"/>
      <c r="FR219" s="61"/>
      <c r="FS219" s="61"/>
      <c r="FT219" s="61"/>
      <c r="FU219" s="61"/>
      <c r="FV219" s="61"/>
      <c r="FW219" s="61"/>
      <c r="FX219" s="61"/>
      <c r="FY219" s="61"/>
      <c r="FZ219" s="61"/>
      <c r="GA219" s="61"/>
      <c r="GB219" s="61"/>
      <c r="GC219" s="61"/>
      <c r="GD219" s="61"/>
      <c r="GE219" s="61"/>
      <c r="GF219" s="61"/>
      <c r="GG219" s="61"/>
      <c r="GH219" s="61"/>
      <c r="GI219" s="61"/>
      <c r="GJ219" s="61"/>
      <c r="GK219" s="61"/>
      <c r="GL219" s="61"/>
      <c r="GM219" s="61"/>
      <c r="GN219" s="61"/>
      <c r="GO219" s="61"/>
      <c r="GP219" s="61"/>
      <c r="GQ219" s="61"/>
      <c r="GR219" s="61"/>
      <c r="GS219" s="61"/>
      <c r="GT219" s="61"/>
      <c r="GU219" s="61"/>
      <c r="GV219" s="61"/>
      <c r="GW219" s="61"/>
      <c r="GX219" s="61"/>
      <c r="GY219" s="61"/>
      <c r="GZ219" s="61"/>
      <c r="HA219" s="61"/>
      <c r="HB219" s="61"/>
      <c r="HC219" s="61"/>
      <c r="HD219" s="61"/>
      <c r="HE219" s="61"/>
      <c r="HF219" s="61"/>
      <c r="HG219" s="61"/>
      <c r="HH219" s="61"/>
      <c r="HI219" s="61"/>
      <c r="HJ219" s="61"/>
      <c r="HK219" s="61"/>
      <c r="HL219" s="61"/>
      <c r="HM219" s="61"/>
      <c r="HN219" s="61"/>
      <c r="HO219" s="61"/>
      <c r="HP219" s="61"/>
      <c r="HQ219" s="61"/>
      <c r="HR219" s="61"/>
      <c r="HS219" s="61"/>
      <c r="HT219" s="61"/>
      <c r="HU219" s="61"/>
      <c r="HV219" s="61"/>
      <c r="HW219" s="61"/>
      <c r="HX219" s="61"/>
      <c r="HY219" s="61"/>
      <c r="HZ219" s="61"/>
      <c r="IA219" s="61"/>
      <c r="IB219" s="61"/>
      <c r="IC219" s="61"/>
      <c r="ID219" s="61"/>
      <c r="IE219" s="61"/>
      <c r="IF219" s="61"/>
      <c r="IG219" s="61"/>
      <c r="IH219" s="61"/>
      <c r="II219" s="61"/>
      <c r="IJ219" s="61"/>
      <c r="IK219" s="61"/>
      <c r="IL219" s="61"/>
      <c r="IM219" s="61"/>
      <c r="IN219" s="61"/>
      <c r="IO219" s="61"/>
      <c r="IP219" s="61"/>
      <c r="IQ219" s="61"/>
      <c r="IR219" s="61"/>
      <c r="IS219" s="61"/>
      <c r="IT219" s="61"/>
      <c r="IU219" s="61"/>
      <c r="IV219" s="61"/>
    </row>
    <row r="220" spans="1:256" hidden="1">
      <c r="A220" s="261"/>
      <c r="B220" s="267"/>
      <c r="C220" s="49" t="s">
        <v>32</v>
      </c>
      <c r="D220" s="81">
        <f>D218+D219</f>
        <v>4252064</v>
      </c>
      <c r="E220" s="82">
        <f t="shared" ref="E220:P220" si="96">E218+E219</f>
        <v>4252064</v>
      </c>
      <c r="F220" s="82">
        <f t="shared" si="96"/>
        <v>4245205</v>
      </c>
      <c r="G220" s="82">
        <f t="shared" si="96"/>
        <v>3980858</v>
      </c>
      <c r="H220" s="82">
        <f t="shared" si="96"/>
        <v>264347</v>
      </c>
      <c r="I220" s="82">
        <f t="shared" si="96"/>
        <v>0</v>
      </c>
      <c r="J220" s="82">
        <f t="shared" si="96"/>
        <v>6859</v>
      </c>
      <c r="K220" s="82">
        <f t="shared" si="96"/>
        <v>0</v>
      </c>
      <c r="L220" s="82">
        <f t="shared" si="96"/>
        <v>0</v>
      </c>
      <c r="M220" s="82">
        <f t="shared" si="96"/>
        <v>0</v>
      </c>
      <c r="N220" s="82">
        <f t="shared" si="96"/>
        <v>0</v>
      </c>
      <c r="O220" s="82">
        <f t="shared" si="96"/>
        <v>0</v>
      </c>
      <c r="P220" s="82">
        <f t="shared" si="96"/>
        <v>0</v>
      </c>
      <c r="Q220" s="59"/>
      <c r="R220" s="59"/>
      <c r="S220" s="60"/>
      <c r="T220" s="60"/>
      <c r="U220" s="60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  <c r="BN220" s="61"/>
      <c r="BO220" s="61"/>
      <c r="BP220" s="61"/>
      <c r="BQ220" s="61"/>
      <c r="BR220" s="61"/>
      <c r="BS220" s="61"/>
      <c r="BT220" s="61"/>
      <c r="BU220" s="61"/>
      <c r="BV220" s="61"/>
      <c r="BW220" s="61"/>
      <c r="BX220" s="61"/>
      <c r="BY220" s="61"/>
      <c r="BZ220" s="61"/>
      <c r="CA220" s="61"/>
      <c r="CB220" s="61"/>
      <c r="CC220" s="61"/>
      <c r="CD220" s="61"/>
      <c r="CE220" s="61"/>
      <c r="CF220" s="61"/>
      <c r="CG220" s="61"/>
      <c r="CH220" s="61"/>
      <c r="CI220" s="61"/>
      <c r="CJ220" s="61"/>
      <c r="CK220" s="61"/>
      <c r="CL220" s="61"/>
      <c r="CM220" s="61"/>
      <c r="CN220" s="61"/>
      <c r="CO220" s="61"/>
      <c r="CP220" s="61"/>
      <c r="CQ220" s="61"/>
      <c r="CR220" s="61"/>
      <c r="CS220" s="61"/>
      <c r="CT220" s="61"/>
      <c r="CU220" s="61"/>
      <c r="CV220" s="61"/>
      <c r="CW220" s="61"/>
      <c r="CX220" s="61"/>
      <c r="CY220" s="61"/>
      <c r="CZ220" s="61"/>
      <c r="DA220" s="61"/>
      <c r="DB220" s="61"/>
      <c r="DC220" s="61"/>
      <c r="DD220" s="61"/>
      <c r="DE220" s="61"/>
      <c r="DF220" s="61"/>
      <c r="DG220" s="61"/>
      <c r="DH220" s="61"/>
      <c r="DI220" s="61"/>
      <c r="DJ220" s="61"/>
      <c r="DK220" s="61"/>
      <c r="DL220" s="61"/>
      <c r="DM220" s="61"/>
      <c r="DN220" s="61"/>
      <c r="DO220" s="61"/>
      <c r="DP220" s="61"/>
      <c r="DQ220" s="61"/>
      <c r="DR220" s="61"/>
      <c r="DS220" s="61"/>
      <c r="DT220" s="61"/>
      <c r="DU220" s="61"/>
      <c r="DV220" s="61"/>
      <c r="DW220" s="61"/>
      <c r="DX220" s="61"/>
      <c r="DY220" s="61"/>
      <c r="DZ220" s="61"/>
      <c r="EA220" s="61"/>
      <c r="EB220" s="61"/>
      <c r="EC220" s="61"/>
      <c r="ED220" s="61"/>
      <c r="EE220" s="61"/>
      <c r="EF220" s="61"/>
      <c r="EG220" s="61"/>
      <c r="EH220" s="61"/>
      <c r="EI220" s="61"/>
      <c r="EJ220" s="61"/>
      <c r="EK220" s="61"/>
      <c r="EL220" s="61"/>
      <c r="EM220" s="61"/>
      <c r="EN220" s="61"/>
      <c r="EO220" s="61"/>
      <c r="EP220" s="61"/>
      <c r="EQ220" s="61"/>
      <c r="ER220" s="61"/>
      <c r="ES220" s="61"/>
      <c r="ET220" s="61"/>
      <c r="EU220" s="61"/>
      <c r="EV220" s="61"/>
      <c r="EW220" s="61"/>
      <c r="EX220" s="61"/>
      <c r="EY220" s="61"/>
      <c r="EZ220" s="61"/>
      <c r="FA220" s="61"/>
      <c r="FB220" s="61"/>
      <c r="FC220" s="61"/>
      <c r="FD220" s="61"/>
      <c r="FE220" s="61"/>
      <c r="FF220" s="61"/>
      <c r="FG220" s="61"/>
      <c r="FH220" s="61"/>
      <c r="FI220" s="61"/>
      <c r="FJ220" s="61"/>
      <c r="FK220" s="61"/>
      <c r="FL220" s="61"/>
      <c r="FM220" s="61"/>
      <c r="FN220" s="61"/>
      <c r="FO220" s="61"/>
      <c r="FP220" s="61"/>
      <c r="FQ220" s="61"/>
      <c r="FR220" s="61"/>
      <c r="FS220" s="61"/>
      <c r="FT220" s="61"/>
      <c r="FU220" s="61"/>
      <c r="FV220" s="61"/>
      <c r="FW220" s="61"/>
      <c r="FX220" s="61"/>
      <c r="FY220" s="61"/>
      <c r="FZ220" s="61"/>
      <c r="GA220" s="61"/>
      <c r="GB220" s="61"/>
      <c r="GC220" s="61"/>
      <c r="GD220" s="61"/>
      <c r="GE220" s="61"/>
      <c r="GF220" s="61"/>
      <c r="GG220" s="61"/>
      <c r="GH220" s="61"/>
      <c r="GI220" s="61"/>
      <c r="GJ220" s="61"/>
      <c r="GK220" s="61"/>
      <c r="GL220" s="61"/>
      <c r="GM220" s="61"/>
      <c r="GN220" s="61"/>
      <c r="GO220" s="61"/>
      <c r="GP220" s="61"/>
      <c r="GQ220" s="61"/>
      <c r="GR220" s="61"/>
      <c r="GS220" s="61"/>
      <c r="GT220" s="61"/>
      <c r="GU220" s="61"/>
      <c r="GV220" s="61"/>
      <c r="GW220" s="61"/>
      <c r="GX220" s="61"/>
      <c r="GY220" s="61"/>
      <c r="GZ220" s="61"/>
      <c r="HA220" s="61"/>
      <c r="HB220" s="61"/>
      <c r="HC220" s="61"/>
      <c r="HD220" s="61"/>
      <c r="HE220" s="61"/>
      <c r="HF220" s="61"/>
      <c r="HG220" s="61"/>
      <c r="HH220" s="61"/>
      <c r="HI220" s="61"/>
      <c r="HJ220" s="61"/>
      <c r="HK220" s="61"/>
      <c r="HL220" s="61"/>
      <c r="HM220" s="61"/>
      <c r="HN220" s="61"/>
      <c r="HO220" s="61"/>
      <c r="HP220" s="61"/>
      <c r="HQ220" s="61"/>
      <c r="HR220" s="61"/>
      <c r="HS220" s="61"/>
      <c r="HT220" s="61"/>
      <c r="HU220" s="61"/>
      <c r="HV220" s="61"/>
      <c r="HW220" s="61"/>
      <c r="HX220" s="61"/>
      <c r="HY220" s="61"/>
      <c r="HZ220" s="61"/>
      <c r="IA220" s="61"/>
      <c r="IB220" s="61"/>
      <c r="IC220" s="61"/>
      <c r="ID220" s="61"/>
      <c r="IE220" s="61"/>
      <c r="IF220" s="61"/>
      <c r="IG220" s="61"/>
      <c r="IH220" s="61"/>
      <c r="II220" s="61"/>
      <c r="IJ220" s="61"/>
      <c r="IK220" s="61"/>
      <c r="IL220" s="61"/>
      <c r="IM220" s="61"/>
      <c r="IN220" s="61"/>
      <c r="IO220" s="61"/>
      <c r="IP220" s="61"/>
      <c r="IQ220" s="61"/>
      <c r="IR220" s="61"/>
      <c r="IS220" s="61"/>
      <c r="IT220" s="61"/>
      <c r="IU220" s="61"/>
      <c r="IV220" s="61"/>
    </row>
    <row r="221" spans="1:256" hidden="1">
      <c r="A221" s="259" t="s">
        <v>147</v>
      </c>
      <c r="B221" s="250" t="s">
        <v>148</v>
      </c>
      <c r="C221" s="39" t="s">
        <v>30</v>
      </c>
      <c r="D221" s="81">
        <f t="shared" si="86"/>
        <v>18936516</v>
      </c>
      <c r="E221" s="82">
        <f t="shared" si="87"/>
        <v>18936516</v>
      </c>
      <c r="F221" s="82">
        <f t="shared" si="88"/>
        <v>16933887</v>
      </c>
      <c r="G221" s="82">
        <v>15264416</v>
      </c>
      <c r="H221" s="82">
        <v>1669471</v>
      </c>
      <c r="I221" s="82">
        <v>0</v>
      </c>
      <c r="J221" s="82">
        <v>12400</v>
      </c>
      <c r="K221" s="82">
        <v>1990229</v>
      </c>
      <c r="L221" s="82">
        <v>0</v>
      </c>
      <c r="M221" s="82">
        <f t="shared" si="89"/>
        <v>0</v>
      </c>
      <c r="N221" s="82">
        <v>0</v>
      </c>
      <c r="O221" s="82">
        <v>0</v>
      </c>
      <c r="P221" s="82">
        <v>0</v>
      </c>
      <c r="Q221" s="59"/>
      <c r="R221" s="59"/>
      <c r="S221" s="60"/>
      <c r="T221" s="60"/>
      <c r="U221" s="60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61"/>
      <c r="BO221" s="61"/>
      <c r="BP221" s="61"/>
      <c r="BQ221" s="61"/>
      <c r="BR221" s="61"/>
      <c r="BS221" s="61"/>
      <c r="BT221" s="61"/>
      <c r="BU221" s="61"/>
      <c r="BV221" s="61"/>
      <c r="BW221" s="61"/>
      <c r="BX221" s="61"/>
      <c r="BY221" s="61"/>
      <c r="BZ221" s="61"/>
      <c r="CA221" s="61"/>
      <c r="CB221" s="61"/>
      <c r="CC221" s="61"/>
      <c r="CD221" s="61"/>
      <c r="CE221" s="61"/>
      <c r="CF221" s="61"/>
      <c r="CG221" s="61"/>
      <c r="CH221" s="61"/>
      <c r="CI221" s="61"/>
      <c r="CJ221" s="61"/>
      <c r="CK221" s="61"/>
      <c r="CL221" s="61"/>
      <c r="CM221" s="61"/>
      <c r="CN221" s="61"/>
      <c r="CO221" s="61"/>
      <c r="CP221" s="61"/>
      <c r="CQ221" s="61"/>
      <c r="CR221" s="61"/>
      <c r="CS221" s="61"/>
      <c r="CT221" s="61"/>
      <c r="CU221" s="61"/>
      <c r="CV221" s="61"/>
      <c r="CW221" s="61"/>
      <c r="CX221" s="61"/>
      <c r="CY221" s="61"/>
      <c r="CZ221" s="61"/>
      <c r="DA221" s="61"/>
      <c r="DB221" s="61"/>
      <c r="DC221" s="61"/>
      <c r="DD221" s="61"/>
      <c r="DE221" s="61"/>
      <c r="DF221" s="61"/>
      <c r="DG221" s="61"/>
      <c r="DH221" s="61"/>
      <c r="DI221" s="61"/>
      <c r="DJ221" s="61"/>
      <c r="DK221" s="61"/>
      <c r="DL221" s="61"/>
      <c r="DM221" s="61"/>
      <c r="DN221" s="61"/>
      <c r="DO221" s="61"/>
      <c r="DP221" s="61"/>
      <c r="DQ221" s="61"/>
      <c r="DR221" s="61"/>
      <c r="DS221" s="61"/>
      <c r="DT221" s="61"/>
      <c r="DU221" s="61"/>
      <c r="DV221" s="61"/>
      <c r="DW221" s="61"/>
      <c r="DX221" s="61"/>
      <c r="DY221" s="61"/>
      <c r="DZ221" s="61"/>
      <c r="EA221" s="61"/>
      <c r="EB221" s="61"/>
      <c r="EC221" s="61"/>
      <c r="ED221" s="61"/>
      <c r="EE221" s="61"/>
      <c r="EF221" s="61"/>
      <c r="EG221" s="61"/>
      <c r="EH221" s="61"/>
      <c r="EI221" s="61"/>
      <c r="EJ221" s="61"/>
      <c r="EK221" s="61"/>
      <c r="EL221" s="61"/>
      <c r="EM221" s="61"/>
      <c r="EN221" s="61"/>
      <c r="EO221" s="61"/>
      <c r="EP221" s="61"/>
      <c r="EQ221" s="61"/>
      <c r="ER221" s="61"/>
      <c r="ES221" s="61"/>
      <c r="ET221" s="61"/>
      <c r="EU221" s="61"/>
      <c r="EV221" s="61"/>
      <c r="EW221" s="61"/>
      <c r="EX221" s="61"/>
      <c r="EY221" s="61"/>
      <c r="EZ221" s="61"/>
      <c r="FA221" s="61"/>
      <c r="FB221" s="61"/>
      <c r="FC221" s="61"/>
      <c r="FD221" s="61"/>
      <c r="FE221" s="61"/>
      <c r="FF221" s="61"/>
      <c r="FG221" s="61"/>
      <c r="FH221" s="61"/>
      <c r="FI221" s="61"/>
      <c r="FJ221" s="61"/>
      <c r="FK221" s="61"/>
      <c r="FL221" s="61"/>
      <c r="FM221" s="61"/>
      <c r="FN221" s="61"/>
      <c r="FO221" s="61"/>
      <c r="FP221" s="61"/>
      <c r="FQ221" s="61"/>
      <c r="FR221" s="61"/>
      <c r="FS221" s="61"/>
      <c r="FT221" s="61"/>
      <c r="FU221" s="61"/>
      <c r="FV221" s="61"/>
      <c r="FW221" s="61"/>
      <c r="FX221" s="61"/>
      <c r="FY221" s="61"/>
      <c r="FZ221" s="61"/>
      <c r="GA221" s="61"/>
      <c r="GB221" s="61"/>
      <c r="GC221" s="61"/>
      <c r="GD221" s="61"/>
      <c r="GE221" s="61"/>
      <c r="GF221" s="61"/>
      <c r="GG221" s="61"/>
      <c r="GH221" s="61"/>
      <c r="GI221" s="61"/>
      <c r="GJ221" s="61"/>
      <c r="GK221" s="61"/>
      <c r="GL221" s="61"/>
      <c r="GM221" s="61"/>
      <c r="GN221" s="61"/>
      <c r="GO221" s="61"/>
      <c r="GP221" s="61"/>
      <c r="GQ221" s="61"/>
      <c r="GR221" s="61"/>
      <c r="GS221" s="61"/>
      <c r="GT221" s="61"/>
      <c r="GU221" s="61"/>
      <c r="GV221" s="61"/>
      <c r="GW221" s="61"/>
      <c r="GX221" s="61"/>
      <c r="GY221" s="61"/>
      <c r="GZ221" s="61"/>
      <c r="HA221" s="61"/>
      <c r="HB221" s="61"/>
      <c r="HC221" s="61"/>
      <c r="HD221" s="61"/>
      <c r="HE221" s="61"/>
      <c r="HF221" s="61"/>
      <c r="HG221" s="61"/>
      <c r="HH221" s="61"/>
      <c r="HI221" s="61"/>
      <c r="HJ221" s="61"/>
      <c r="HK221" s="61"/>
      <c r="HL221" s="61"/>
      <c r="HM221" s="61"/>
      <c r="HN221" s="61"/>
      <c r="HO221" s="61"/>
      <c r="HP221" s="61"/>
      <c r="HQ221" s="61"/>
      <c r="HR221" s="61"/>
      <c r="HS221" s="61"/>
      <c r="HT221" s="61"/>
      <c r="HU221" s="61"/>
      <c r="HV221" s="61"/>
      <c r="HW221" s="61"/>
      <c r="HX221" s="61"/>
      <c r="HY221" s="61"/>
      <c r="HZ221" s="61"/>
      <c r="IA221" s="61"/>
      <c r="IB221" s="61"/>
      <c r="IC221" s="61"/>
      <c r="ID221" s="61"/>
      <c r="IE221" s="61"/>
      <c r="IF221" s="61"/>
      <c r="IG221" s="61"/>
      <c r="IH221" s="61"/>
      <c r="II221" s="61"/>
      <c r="IJ221" s="61"/>
      <c r="IK221" s="61"/>
      <c r="IL221" s="61"/>
      <c r="IM221" s="61"/>
      <c r="IN221" s="61"/>
      <c r="IO221" s="61"/>
      <c r="IP221" s="61"/>
      <c r="IQ221" s="61"/>
      <c r="IR221" s="61"/>
      <c r="IS221" s="61"/>
      <c r="IT221" s="61"/>
      <c r="IU221" s="61"/>
      <c r="IV221" s="61"/>
    </row>
    <row r="222" spans="1:256" hidden="1">
      <c r="A222" s="260"/>
      <c r="B222" s="251"/>
      <c r="C222" s="39" t="s">
        <v>31</v>
      </c>
      <c r="D222" s="81">
        <f t="shared" si="86"/>
        <v>0</v>
      </c>
      <c r="E222" s="82">
        <f t="shared" si="87"/>
        <v>0</v>
      </c>
      <c r="F222" s="82">
        <f t="shared" si="88"/>
        <v>0</v>
      </c>
      <c r="G222" s="82"/>
      <c r="H222" s="82"/>
      <c r="I222" s="82"/>
      <c r="J222" s="82"/>
      <c r="K222" s="82"/>
      <c r="L222" s="82"/>
      <c r="M222" s="82">
        <f t="shared" si="89"/>
        <v>0</v>
      </c>
      <c r="N222" s="82"/>
      <c r="O222" s="82"/>
      <c r="P222" s="82"/>
      <c r="Q222" s="59"/>
      <c r="R222" s="59"/>
      <c r="S222" s="60"/>
      <c r="T222" s="60"/>
      <c r="U222" s="60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61"/>
      <c r="BU222" s="61"/>
      <c r="BV222" s="61"/>
      <c r="BW222" s="61"/>
      <c r="BX222" s="61"/>
      <c r="BY222" s="61"/>
      <c r="BZ222" s="61"/>
      <c r="CA222" s="61"/>
      <c r="CB222" s="61"/>
      <c r="CC222" s="61"/>
      <c r="CD222" s="61"/>
      <c r="CE222" s="61"/>
      <c r="CF222" s="61"/>
      <c r="CG222" s="61"/>
      <c r="CH222" s="61"/>
      <c r="CI222" s="61"/>
      <c r="CJ222" s="61"/>
      <c r="CK222" s="61"/>
      <c r="CL222" s="61"/>
      <c r="CM222" s="61"/>
      <c r="CN222" s="61"/>
      <c r="CO222" s="61"/>
      <c r="CP222" s="61"/>
      <c r="CQ222" s="61"/>
      <c r="CR222" s="61"/>
      <c r="CS222" s="61"/>
      <c r="CT222" s="61"/>
      <c r="CU222" s="61"/>
      <c r="CV222" s="61"/>
      <c r="CW222" s="61"/>
      <c r="CX222" s="61"/>
      <c r="CY222" s="61"/>
      <c r="CZ222" s="61"/>
      <c r="DA222" s="61"/>
      <c r="DB222" s="61"/>
      <c r="DC222" s="61"/>
      <c r="DD222" s="61"/>
      <c r="DE222" s="61"/>
      <c r="DF222" s="61"/>
      <c r="DG222" s="61"/>
      <c r="DH222" s="61"/>
      <c r="DI222" s="61"/>
      <c r="DJ222" s="61"/>
      <c r="DK222" s="61"/>
      <c r="DL222" s="61"/>
      <c r="DM222" s="61"/>
      <c r="DN222" s="61"/>
      <c r="DO222" s="61"/>
      <c r="DP222" s="61"/>
      <c r="DQ222" s="61"/>
      <c r="DR222" s="61"/>
      <c r="DS222" s="61"/>
      <c r="DT222" s="61"/>
      <c r="DU222" s="61"/>
      <c r="DV222" s="61"/>
      <c r="DW222" s="61"/>
      <c r="DX222" s="61"/>
      <c r="DY222" s="61"/>
      <c r="DZ222" s="61"/>
      <c r="EA222" s="61"/>
      <c r="EB222" s="61"/>
      <c r="EC222" s="61"/>
      <c r="ED222" s="61"/>
      <c r="EE222" s="61"/>
      <c r="EF222" s="61"/>
      <c r="EG222" s="61"/>
      <c r="EH222" s="61"/>
      <c r="EI222" s="61"/>
      <c r="EJ222" s="61"/>
      <c r="EK222" s="61"/>
      <c r="EL222" s="61"/>
      <c r="EM222" s="61"/>
      <c r="EN222" s="61"/>
      <c r="EO222" s="61"/>
      <c r="EP222" s="61"/>
      <c r="EQ222" s="61"/>
      <c r="ER222" s="61"/>
      <c r="ES222" s="61"/>
      <c r="ET222" s="61"/>
      <c r="EU222" s="61"/>
      <c r="EV222" s="61"/>
      <c r="EW222" s="61"/>
      <c r="EX222" s="61"/>
      <c r="EY222" s="61"/>
      <c r="EZ222" s="61"/>
      <c r="FA222" s="61"/>
      <c r="FB222" s="61"/>
      <c r="FC222" s="61"/>
      <c r="FD222" s="61"/>
      <c r="FE222" s="61"/>
      <c r="FF222" s="61"/>
      <c r="FG222" s="61"/>
      <c r="FH222" s="61"/>
      <c r="FI222" s="61"/>
      <c r="FJ222" s="61"/>
      <c r="FK222" s="61"/>
      <c r="FL222" s="61"/>
      <c r="FM222" s="61"/>
      <c r="FN222" s="61"/>
      <c r="FO222" s="61"/>
      <c r="FP222" s="61"/>
      <c r="FQ222" s="61"/>
      <c r="FR222" s="61"/>
      <c r="FS222" s="61"/>
      <c r="FT222" s="61"/>
      <c r="FU222" s="61"/>
      <c r="FV222" s="61"/>
      <c r="FW222" s="61"/>
      <c r="FX222" s="61"/>
      <c r="FY222" s="61"/>
      <c r="FZ222" s="61"/>
      <c r="GA222" s="61"/>
      <c r="GB222" s="61"/>
      <c r="GC222" s="61"/>
      <c r="GD222" s="61"/>
      <c r="GE222" s="61"/>
      <c r="GF222" s="61"/>
      <c r="GG222" s="61"/>
      <c r="GH222" s="61"/>
      <c r="GI222" s="61"/>
      <c r="GJ222" s="61"/>
      <c r="GK222" s="61"/>
      <c r="GL222" s="61"/>
      <c r="GM222" s="61"/>
      <c r="GN222" s="61"/>
      <c r="GO222" s="61"/>
      <c r="GP222" s="61"/>
      <c r="GQ222" s="61"/>
      <c r="GR222" s="61"/>
      <c r="GS222" s="61"/>
      <c r="GT222" s="61"/>
      <c r="GU222" s="61"/>
      <c r="GV222" s="61"/>
      <c r="GW222" s="61"/>
      <c r="GX222" s="61"/>
      <c r="GY222" s="61"/>
      <c r="GZ222" s="61"/>
      <c r="HA222" s="61"/>
      <c r="HB222" s="61"/>
      <c r="HC222" s="61"/>
      <c r="HD222" s="61"/>
      <c r="HE222" s="61"/>
      <c r="HF222" s="61"/>
      <c r="HG222" s="61"/>
      <c r="HH222" s="61"/>
      <c r="HI222" s="61"/>
      <c r="HJ222" s="61"/>
      <c r="HK222" s="61"/>
      <c r="HL222" s="61"/>
      <c r="HM222" s="61"/>
      <c r="HN222" s="61"/>
      <c r="HO222" s="61"/>
      <c r="HP222" s="61"/>
      <c r="HQ222" s="61"/>
      <c r="HR222" s="61"/>
      <c r="HS222" s="61"/>
      <c r="HT222" s="61"/>
      <c r="HU222" s="61"/>
      <c r="HV222" s="61"/>
      <c r="HW222" s="61"/>
      <c r="HX222" s="61"/>
      <c r="HY222" s="61"/>
      <c r="HZ222" s="61"/>
      <c r="IA222" s="61"/>
      <c r="IB222" s="61"/>
      <c r="IC222" s="61"/>
      <c r="ID222" s="61"/>
      <c r="IE222" s="61"/>
      <c r="IF222" s="61"/>
      <c r="IG222" s="61"/>
      <c r="IH222" s="61"/>
      <c r="II222" s="61"/>
      <c r="IJ222" s="61"/>
      <c r="IK222" s="61"/>
      <c r="IL222" s="61"/>
      <c r="IM222" s="61"/>
      <c r="IN222" s="61"/>
      <c r="IO222" s="61"/>
      <c r="IP222" s="61"/>
      <c r="IQ222" s="61"/>
      <c r="IR222" s="61"/>
      <c r="IS222" s="61"/>
      <c r="IT222" s="61"/>
      <c r="IU222" s="61"/>
      <c r="IV222" s="61"/>
    </row>
    <row r="223" spans="1:256" hidden="1">
      <c r="A223" s="261"/>
      <c r="B223" s="252"/>
      <c r="C223" s="39" t="s">
        <v>32</v>
      </c>
      <c r="D223" s="81">
        <f t="shared" ref="D223:O223" si="97">D221+D222</f>
        <v>18936516</v>
      </c>
      <c r="E223" s="82">
        <f t="shared" si="97"/>
        <v>18936516</v>
      </c>
      <c r="F223" s="82">
        <f t="shared" si="97"/>
        <v>16933887</v>
      </c>
      <c r="G223" s="82">
        <f t="shared" si="97"/>
        <v>15264416</v>
      </c>
      <c r="H223" s="82">
        <f t="shared" si="97"/>
        <v>1669471</v>
      </c>
      <c r="I223" s="82">
        <f t="shared" si="97"/>
        <v>0</v>
      </c>
      <c r="J223" s="82">
        <f t="shared" si="97"/>
        <v>12400</v>
      </c>
      <c r="K223" s="82">
        <f t="shared" si="97"/>
        <v>1990229</v>
      </c>
      <c r="L223" s="82">
        <f t="shared" si="97"/>
        <v>0</v>
      </c>
      <c r="M223" s="82">
        <f t="shared" si="97"/>
        <v>0</v>
      </c>
      <c r="N223" s="82">
        <f t="shared" si="97"/>
        <v>0</v>
      </c>
      <c r="O223" s="82">
        <f t="shared" si="97"/>
        <v>0</v>
      </c>
      <c r="P223" s="82">
        <f>P221+P222</f>
        <v>0</v>
      </c>
      <c r="Q223" s="59"/>
      <c r="R223" s="59"/>
      <c r="S223" s="60"/>
      <c r="T223" s="60"/>
      <c r="U223" s="60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61"/>
      <c r="BN223" s="61"/>
      <c r="BO223" s="61"/>
      <c r="BP223" s="61"/>
      <c r="BQ223" s="61"/>
      <c r="BR223" s="61"/>
      <c r="BS223" s="61"/>
      <c r="BT223" s="61"/>
      <c r="BU223" s="61"/>
      <c r="BV223" s="61"/>
      <c r="BW223" s="61"/>
      <c r="BX223" s="61"/>
      <c r="BY223" s="61"/>
      <c r="BZ223" s="61"/>
      <c r="CA223" s="61"/>
      <c r="CB223" s="61"/>
      <c r="CC223" s="61"/>
      <c r="CD223" s="61"/>
      <c r="CE223" s="61"/>
      <c r="CF223" s="61"/>
      <c r="CG223" s="61"/>
      <c r="CH223" s="61"/>
      <c r="CI223" s="61"/>
      <c r="CJ223" s="61"/>
      <c r="CK223" s="61"/>
      <c r="CL223" s="61"/>
      <c r="CM223" s="61"/>
      <c r="CN223" s="61"/>
      <c r="CO223" s="61"/>
      <c r="CP223" s="61"/>
      <c r="CQ223" s="61"/>
      <c r="CR223" s="61"/>
      <c r="CS223" s="61"/>
      <c r="CT223" s="61"/>
      <c r="CU223" s="61"/>
      <c r="CV223" s="61"/>
      <c r="CW223" s="61"/>
      <c r="CX223" s="61"/>
      <c r="CY223" s="61"/>
      <c r="CZ223" s="61"/>
      <c r="DA223" s="61"/>
      <c r="DB223" s="61"/>
      <c r="DC223" s="61"/>
      <c r="DD223" s="61"/>
      <c r="DE223" s="61"/>
      <c r="DF223" s="61"/>
      <c r="DG223" s="61"/>
      <c r="DH223" s="61"/>
      <c r="DI223" s="61"/>
      <c r="DJ223" s="61"/>
      <c r="DK223" s="61"/>
      <c r="DL223" s="61"/>
      <c r="DM223" s="61"/>
      <c r="DN223" s="61"/>
      <c r="DO223" s="61"/>
      <c r="DP223" s="61"/>
      <c r="DQ223" s="61"/>
      <c r="DR223" s="61"/>
      <c r="DS223" s="61"/>
      <c r="DT223" s="61"/>
      <c r="DU223" s="61"/>
      <c r="DV223" s="61"/>
      <c r="DW223" s="61"/>
      <c r="DX223" s="61"/>
      <c r="DY223" s="61"/>
      <c r="DZ223" s="61"/>
      <c r="EA223" s="61"/>
      <c r="EB223" s="61"/>
      <c r="EC223" s="61"/>
      <c r="ED223" s="61"/>
      <c r="EE223" s="61"/>
      <c r="EF223" s="61"/>
      <c r="EG223" s="61"/>
      <c r="EH223" s="61"/>
      <c r="EI223" s="61"/>
      <c r="EJ223" s="61"/>
      <c r="EK223" s="61"/>
      <c r="EL223" s="61"/>
      <c r="EM223" s="61"/>
      <c r="EN223" s="61"/>
      <c r="EO223" s="61"/>
      <c r="EP223" s="61"/>
      <c r="EQ223" s="61"/>
      <c r="ER223" s="61"/>
      <c r="ES223" s="61"/>
      <c r="ET223" s="61"/>
      <c r="EU223" s="61"/>
      <c r="EV223" s="61"/>
      <c r="EW223" s="61"/>
      <c r="EX223" s="61"/>
      <c r="EY223" s="61"/>
      <c r="EZ223" s="61"/>
      <c r="FA223" s="61"/>
      <c r="FB223" s="61"/>
      <c r="FC223" s="61"/>
      <c r="FD223" s="61"/>
      <c r="FE223" s="61"/>
      <c r="FF223" s="61"/>
      <c r="FG223" s="61"/>
      <c r="FH223" s="61"/>
      <c r="FI223" s="61"/>
      <c r="FJ223" s="61"/>
      <c r="FK223" s="61"/>
      <c r="FL223" s="61"/>
      <c r="FM223" s="61"/>
      <c r="FN223" s="61"/>
      <c r="FO223" s="61"/>
      <c r="FP223" s="61"/>
      <c r="FQ223" s="61"/>
      <c r="FR223" s="61"/>
      <c r="FS223" s="61"/>
      <c r="FT223" s="61"/>
      <c r="FU223" s="61"/>
      <c r="FV223" s="61"/>
      <c r="FW223" s="61"/>
      <c r="FX223" s="61"/>
      <c r="FY223" s="61"/>
      <c r="FZ223" s="61"/>
      <c r="GA223" s="61"/>
      <c r="GB223" s="61"/>
      <c r="GC223" s="61"/>
      <c r="GD223" s="61"/>
      <c r="GE223" s="61"/>
      <c r="GF223" s="61"/>
      <c r="GG223" s="61"/>
      <c r="GH223" s="61"/>
      <c r="GI223" s="61"/>
      <c r="GJ223" s="61"/>
      <c r="GK223" s="61"/>
      <c r="GL223" s="61"/>
      <c r="GM223" s="61"/>
      <c r="GN223" s="61"/>
      <c r="GO223" s="61"/>
      <c r="GP223" s="61"/>
      <c r="GQ223" s="61"/>
      <c r="GR223" s="61"/>
      <c r="GS223" s="61"/>
      <c r="GT223" s="61"/>
      <c r="GU223" s="61"/>
      <c r="GV223" s="61"/>
      <c r="GW223" s="61"/>
      <c r="GX223" s="61"/>
      <c r="GY223" s="61"/>
      <c r="GZ223" s="61"/>
      <c r="HA223" s="61"/>
      <c r="HB223" s="61"/>
      <c r="HC223" s="61"/>
      <c r="HD223" s="61"/>
      <c r="HE223" s="61"/>
      <c r="HF223" s="61"/>
      <c r="HG223" s="61"/>
      <c r="HH223" s="61"/>
      <c r="HI223" s="61"/>
      <c r="HJ223" s="61"/>
      <c r="HK223" s="61"/>
      <c r="HL223" s="61"/>
      <c r="HM223" s="61"/>
      <c r="HN223" s="61"/>
      <c r="HO223" s="61"/>
      <c r="HP223" s="61"/>
      <c r="HQ223" s="61"/>
      <c r="HR223" s="61"/>
      <c r="HS223" s="61"/>
      <c r="HT223" s="61"/>
      <c r="HU223" s="61"/>
      <c r="HV223" s="61"/>
      <c r="HW223" s="61"/>
      <c r="HX223" s="61"/>
      <c r="HY223" s="61"/>
      <c r="HZ223" s="61"/>
      <c r="IA223" s="61"/>
      <c r="IB223" s="61"/>
      <c r="IC223" s="61"/>
      <c r="ID223" s="61"/>
      <c r="IE223" s="61"/>
      <c r="IF223" s="61"/>
      <c r="IG223" s="61"/>
      <c r="IH223" s="61"/>
      <c r="II223" s="61"/>
      <c r="IJ223" s="61"/>
      <c r="IK223" s="61"/>
      <c r="IL223" s="61"/>
      <c r="IM223" s="61"/>
      <c r="IN223" s="61"/>
      <c r="IO223" s="61"/>
      <c r="IP223" s="61"/>
      <c r="IQ223" s="61"/>
      <c r="IR223" s="61"/>
      <c r="IS223" s="61"/>
      <c r="IT223" s="61"/>
      <c r="IU223" s="61"/>
      <c r="IV223" s="61"/>
    </row>
    <row r="224" spans="1:256" hidden="1">
      <c r="A224" s="259" t="s">
        <v>149</v>
      </c>
      <c r="B224" s="250" t="s">
        <v>150</v>
      </c>
      <c r="C224" s="39" t="s">
        <v>30</v>
      </c>
      <c r="D224" s="81">
        <f t="shared" si="86"/>
        <v>8932901</v>
      </c>
      <c r="E224" s="82">
        <f t="shared" si="87"/>
        <v>2671805</v>
      </c>
      <c r="F224" s="82">
        <f t="shared" si="88"/>
        <v>2594716</v>
      </c>
      <c r="G224" s="82">
        <v>2316009</v>
      </c>
      <c r="H224" s="82">
        <f>3654114-2000-410502-31303-332178-27288-8057-1057398-1383075-123606</f>
        <v>278707</v>
      </c>
      <c r="I224" s="82">
        <v>0</v>
      </c>
      <c r="J224" s="82">
        <v>2000</v>
      </c>
      <c r="K224" s="82">
        <v>75089</v>
      </c>
      <c r="L224" s="82">
        <v>0</v>
      </c>
      <c r="M224" s="82">
        <f t="shared" si="89"/>
        <v>6261096</v>
      </c>
      <c r="N224" s="82">
        <v>6261096</v>
      </c>
      <c r="O224" s="82">
        <v>5012209</v>
      </c>
      <c r="P224" s="82">
        <v>0</v>
      </c>
      <c r="Q224" s="45"/>
      <c r="R224" s="45"/>
      <c r="S224" s="40"/>
      <c r="T224" s="40"/>
      <c r="U224" s="40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  <c r="IT224" s="33"/>
      <c r="IU224" s="33"/>
      <c r="IV224" s="33"/>
    </row>
    <row r="225" spans="1:256" hidden="1">
      <c r="A225" s="260"/>
      <c r="B225" s="251"/>
      <c r="C225" s="39" t="s">
        <v>31</v>
      </c>
      <c r="D225" s="81">
        <f t="shared" si="86"/>
        <v>0</v>
      </c>
      <c r="E225" s="82">
        <f t="shared" si="87"/>
        <v>0</v>
      </c>
      <c r="F225" s="82">
        <f t="shared" si="88"/>
        <v>0</v>
      </c>
      <c r="G225" s="82"/>
      <c r="H225" s="82"/>
      <c r="I225" s="82"/>
      <c r="J225" s="82"/>
      <c r="K225" s="82"/>
      <c r="L225" s="82"/>
      <c r="M225" s="82">
        <f t="shared" si="89"/>
        <v>0</v>
      </c>
      <c r="N225" s="82"/>
      <c r="O225" s="82"/>
      <c r="P225" s="82"/>
      <c r="Q225" s="45"/>
      <c r="R225" s="45"/>
      <c r="S225" s="40"/>
      <c r="T225" s="40"/>
      <c r="U225" s="40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  <c r="IT225" s="33"/>
      <c r="IU225" s="33"/>
      <c r="IV225" s="33"/>
    </row>
    <row r="226" spans="1:256" hidden="1">
      <c r="A226" s="261"/>
      <c r="B226" s="252"/>
      <c r="C226" s="39" t="s">
        <v>32</v>
      </c>
      <c r="D226" s="81">
        <f>D224+D225</f>
        <v>8932901</v>
      </c>
      <c r="E226" s="82">
        <f t="shared" ref="E226:P226" si="98">E224+E225</f>
        <v>2671805</v>
      </c>
      <c r="F226" s="82">
        <f t="shared" si="98"/>
        <v>2594716</v>
      </c>
      <c r="G226" s="82">
        <f t="shared" si="98"/>
        <v>2316009</v>
      </c>
      <c r="H226" s="82">
        <f t="shared" si="98"/>
        <v>278707</v>
      </c>
      <c r="I226" s="82">
        <f t="shared" si="98"/>
        <v>0</v>
      </c>
      <c r="J226" s="82">
        <f t="shared" si="98"/>
        <v>2000</v>
      </c>
      <c r="K226" s="82">
        <f t="shared" si="98"/>
        <v>75089</v>
      </c>
      <c r="L226" s="82">
        <f t="shared" si="98"/>
        <v>0</v>
      </c>
      <c r="M226" s="82">
        <f t="shared" si="98"/>
        <v>6261096</v>
      </c>
      <c r="N226" s="82">
        <f t="shared" si="98"/>
        <v>6261096</v>
      </c>
      <c r="O226" s="82">
        <f t="shared" si="98"/>
        <v>5012209</v>
      </c>
      <c r="P226" s="82">
        <f t="shared" si="98"/>
        <v>0</v>
      </c>
      <c r="Q226" s="45"/>
      <c r="R226" s="45"/>
      <c r="S226" s="40"/>
      <c r="T226" s="40"/>
      <c r="U226" s="40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  <c r="IT226" s="33"/>
      <c r="IU226" s="33"/>
      <c r="IV226" s="33"/>
    </row>
    <row r="227" spans="1:256" hidden="1">
      <c r="A227" s="259" t="s">
        <v>151</v>
      </c>
      <c r="B227" s="250" t="s">
        <v>152</v>
      </c>
      <c r="C227" s="39" t="s">
        <v>30</v>
      </c>
      <c r="D227" s="81">
        <f t="shared" si="86"/>
        <v>10961235</v>
      </c>
      <c r="E227" s="82">
        <f t="shared" si="87"/>
        <v>10183235</v>
      </c>
      <c r="F227" s="82">
        <f t="shared" si="88"/>
        <v>10174835</v>
      </c>
      <c r="G227" s="82">
        <v>8345058</v>
      </c>
      <c r="H227" s="82">
        <v>1829777</v>
      </c>
      <c r="I227" s="82">
        <v>0</v>
      </c>
      <c r="J227" s="82">
        <v>8400</v>
      </c>
      <c r="K227" s="82">
        <v>0</v>
      </c>
      <c r="L227" s="82">
        <v>0</v>
      </c>
      <c r="M227" s="82">
        <f t="shared" si="89"/>
        <v>778000</v>
      </c>
      <c r="N227" s="82">
        <v>778000</v>
      </c>
      <c r="O227" s="82">
        <v>0</v>
      </c>
      <c r="P227" s="82">
        <v>0</v>
      </c>
      <c r="Q227" s="59"/>
      <c r="R227" s="59"/>
      <c r="S227" s="60"/>
      <c r="T227" s="60"/>
      <c r="U227" s="60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61"/>
      <c r="BN227" s="61"/>
      <c r="BO227" s="61"/>
      <c r="BP227" s="61"/>
      <c r="BQ227" s="61"/>
      <c r="BR227" s="61"/>
      <c r="BS227" s="61"/>
      <c r="BT227" s="61"/>
      <c r="BU227" s="61"/>
      <c r="BV227" s="61"/>
      <c r="BW227" s="61"/>
      <c r="BX227" s="61"/>
      <c r="BY227" s="61"/>
      <c r="BZ227" s="61"/>
      <c r="CA227" s="61"/>
      <c r="CB227" s="61"/>
      <c r="CC227" s="61"/>
      <c r="CD227" s="61"/>
      <c r="CE227" s="61"/>
      <c r="CF227" s="61"/>
      <c r="CG227" s="61"/>
      <c r="CH227" s="61"/>
      <c r="CI227" s="61"/>
      <c r="CJ227" s="61"/>
      <c r="CK227" s="61"/>
      <c r="CL227" s="61"/>
      <c r="CM227" s="61"/>
      <c r="CN227" s="61"/>
      <c r="CO227" s="61"/>
      <c r="CP227" s="61"/>
      <c r="CQ227" s="61"/>
      <c r="CR227" s="61"/>
      <c r="CS227" s="61"/>
      <c r="CT227" s="61"/>
      <c r="CU227" s="61"/>
      <c r="CV227" s="61"/>
      <c r="CW227" s="61"/>
      <c r="CX227" s="61"/>
      <c r="CY227" s="61"/>
      <c r="CZ227" s="61"/>
      <c r="DA227" s="61"/>
      <c r="DB227" s="61"/>
      <c r="DC227" s="61"/>
      <c r="DD227" s="61"/>
      <c r="DE227" s="61"/>
      <c r="DF227" s="61"/>
      <c r="DG227" s="61"/>
      <c r="DH227" s="61"/>
      <c r="DI227" s="61"/>
      <c r="DJ227" s="61"/>
      <c r="DK227" s="61"/>
      <c r="DL227" s="61"/>
      <c r="DM227" s="61"/>
      <c r="DN227" s="61"/>
      <c r="DO227" s="61"/>
      <c r="DP227" s="61"/>
      <c r="DQ227" s="61"/>
      <c r="DR227" s="61"/>
      <c r="DS227" s="61"/>
      <c r="DT227" s="61"/>
      <c r="DU227" s="61"/>
      <c r="DV227" s="61"/>
      <c r="DW227" s="61"/>
      <c r="DX227" s="61"/>
      <c r="DY227" s="61"/>
      <c r="DZ227" s="61"/>
      <c r="EA227" s="61"/>
      <c r="EB227" s="61"/>
      <c r="EC227" s="61"/>
      <c r="ED227" s="61"/>
      <c r="EE227" s="61"/>
      <c r="EF227" s="61"/>
      <c r="EG227" s="61"/>
      <c r="EH227" s="61"/>
      <c r="EI227" s="61"/>
      <c r="EJ227" s="61"/>
      <c r="EK227" s="61"/>
      <c r="EL227" s="61"/>
      <c r="EM227" s="61"/>
      <c r="EN227" s="61"/>
      <c r="EO227" s="61"/>
      <c r="EP227" s="61"/>
      <c r="EQ227" s="61"/>
      <c r="ER227" s="61"/>
      <c r="ES227" s="61"/>
      <c r="ET227" s="61"/>
      <c r="EU227" s="61"/>
      <c r="EV227" s="61"/>
      <c r="EW227" s="61"/>
      <c r="EX227" s="61"/>
      <c r="EY227" s="61"/>
      <c r="EZ227" s="61"/>
      <c r="FA227" s="61"/>
      <c r="FB227" s="61"/>
      <c r="FC227" s="61"/>
      <c r="FD227" s="61"/>
      <c r="FE227" s="61"/>
      <c r="FF227" s="61"/>
      <c r="FG227" s="61"/>
      <c r="FH227" s="61"/>
      <c r="FI227" s="61"/>
      <c r="FJ227" s="61"/>
      <c r="FK227" s="61"/>
      <c r="FL227" s="61"/>
      <c r="FM227" s="61"/>
      <c r="FN227" s="61"/>
      <c r="FO227" s="61"/>
      <c r="FP227" s="61"/>
      <c r="FQ227" s="61"/>
      <c r="FR227" s="61"/>
      <c r="FS227" s="61"/>
      <c r="FT227" s="61"/>
      <c r="FU227" s="61"/>
      <c r="FV227" s="61"/>
      <c r="FW227" s="61"/>
      <c r="FX227" s="61"/>
      <c r="FY227" s="61"/>
      <c r="FZ227" s="61"/>
      <c r="GA227" s="61"/>
      <c r="GB227" s="61"/>
      <c r="GC227" s="61"/>
      <c r="GD227" s="61"/>
      <c r="GE227" s="61"/>
      <c r="GF227" s="61"/>
      <c r="GG227" s="61"/>
      <c r="GH227" s="61"/>
      <c r="GI227" s="61"/>
      <c r="GJ227" s="61"/>
      <c r="GK227" s="61"/>
      <c r="GL227" s="61"/>
      <c r="GM227" s="61"/>
      <c r="GN227" s="61"/>
      <c r="GO227" s="61"/>
      <c r="GP227" s="61"/>
      <c r="GQ227" s="61"/>
      <c r="GR227" s="61"/>
      <c r="GS227" s="61"/>
      <c r="GT227" s="61"/>
      <c r="GU227" s="61"/>
      <c r="GV227" s="61"/>
      <c r="GW227" s="61"/>
      <c r="GX227" s="61"/>
      <c r="GY227" s="61"/>
      <c r="GZ227" s="61"/>
      <c r="HA227" s="61"/>
      <c r="HB227" s="61"/>
      <c r="HC227" s="61"/>
      <c r="HD227" s="61"/>
      <c r="HE227" s="61"/>
      <c r="HF227" s="61"/>
      <c r="HG227" s="61"/>
      <c r="HH227" s="61"/>
      <c r="HI227" s="61"/>
      <c r="HJ227" s="61"/>
      <c r="HK227" s="61"/>
      <c r="HL227" s="61"/>
      <c r="HM227" s="61"/>
      <c r="HN227" s="61"/>
      <c r="HO227" s="61"/>
      <c r="HP227" s="61"/>
      <c r="HQ227" s="61"/>
      <c r="HR227" s="61"/>
      <c r="HS227" s="61"/>
      <c r="HT227" s="61"/>
      <c r="HU227" s="61"/>
      <c r="HV227" s="61"/>
      <c r="HW227" s="61"/>
      <c r="HX227" s="61"/>
      <c r="HY227" s="61"/>
      <c r="HZ227" s="61"/>
      <c r="IA227" s="61"/>
      <c r="IB227" s="61"/>
      <c r="IC227" s="61"/>
      <c r="ID227" s="61"/>
      <c r="IE227" s="61"/>
      <c r="IF227" s="61"/>
      <c r="IG227" s="61"/>
      <c r="IH227" s="61"/>
      <c r="II227" s="61"/>
      <c r="IJ227" s="61"/>
      <c r="IK227" s="61"/>
      <c r="IL227" s="61"/>
      <c r="IM227" s="61"/>
      <c r="IN227" s="61"/>
      <c r="IO227" s="61"/>
      <c r="IP227" s="61"/>
      <c r="IQ227" s="61"/>
      <c r="IR227" s="61"/>
      <c r="IS227" s="61"/>
      <c r="IT227" s="61"/>
      <c r="IU227" s="61"/>
      <c r="IV227" s="61"/>
    </row>
    <row r="228" spans="1:256" hidden="1">
      <c r="A228" s="260"/>
      <c r="B228" s="251"/>
      <c r="C228" s="39" t="s">
        <v>31</v>
      </c>
      <c r="D228" s="81">
        <f t="shared" si="86"/>
        <v>0</v>
      </c>
      <c r="E228" s="82">
        <f t="shared" si="87"/>
        <v>0</v>
      </c>
      <c r="F228" s="82">
        <f t="shared" si="88"/>
        <v>0</v>
      </c>
      <c r="G228" s="82"/>
      <c r="H228" s="82"/>
      <c r="I228" s="82"/>
      <c r="J228" s="82"/>
      <c r="K228" s="82"/>
      <c r="L228" s="82"/>
      <c r="M228" s="82">
        <f t="shared" si="89"/>
        <v>0</v>
      </c>
      <c r="N228" s="82"/>
      <c r="O228" s="82"/>
      <c r="P228" s="82"/>
      <c r="Q228" s="59"/>
      <c r="R228" s="59"/>
      <c r="S228" s="60"/>
      <c r="T228" s="60"/>
      <c r="U228" s="60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61"/>
      <c r="BN228" s="61"/>
      <c r="BO228" s="61"/>
      <c r="BP228" s="61"/>
      <c r="BQ228" s="61"/>
      <c r="BR228" s="61"/>
      <c r="BS228" s="61"/>
      <c r="BT228" s="61"/>
      <c r="BU228" s="61"/>
      <c r="BV228" s="61"/>
      <c r="BW228" s="61"/>
      <c r="BX228" s="61"/>
      <c r="BY228" s="61"/>
      <c r="BZ228" s="61"/>
      <c r="CA228" s="61"/>
      <c r="CB228" s="61"/>
      <c r="CC228" s="61"/>
      <c r="CD228" s="61"/>
      <c r="CE228" s="61"/>
      <c r="CF228" s="61"/>
      <c r="CG228" s="61"/>
      <c r="CH228" s="61"/>
      <c r="CI228" s="61"/>
      <c r="CJ228" s="61"/>
      <c r="CK228" s="61"/>
      <c r="CL228" s="61"/>
      <c r="CM228" s="61"/>
      <c r="CN228" s="61"/>
      <c r="CO228" s="61"/>
      <c r="CP228" s="61"/>
      <c r="CQ228" s="61"/>
      <c r="CR228" s="61"/>
      <c r="CS228" s="61"/>
      <c r="CT228" s="61"/>
      <c r="CU228" s="61"/>
      <c r="CV228" s="61"/>
      <c r="CW228" s="61"/>
      <c r="CX228" s="61"/>
      <c r="CY228" s="61"/>
      <c r="CZ228" s="61"/>
      <c r="DA228" s="61"/>
      <c r="DB228" s="61"/>
      <c r="DC228" s="61"/>
      <c r="DD228" s="61"/>
      <c r="DE228" s="61"/>
      <c r="DF228" s="61"/>
      <c r="DG228" s="61"/>
      <c r="DH228" s="61"/>
      <c r="DI228" s="61"/>
      <c r="DJ228" s="61"/>
      <c r="DK228" s="61"/>
      <c r="DL228" s="61"/>
      <c r="DM228" s="61"/>
      <c r="DN228" s="61"/>
      <c r="DO228" s="61"/>
      <c r="DP228" s="61"/>
      <c r="DQ228" s="61"/>
      <c r="DR228" s="61"/>
      <c r="DS228" s="61"/>
      <c r="DT228" s="61"/>
      <c r="DU228" s="61"/>
      <c r="DV228" s="61"/>
      <c r="DW228" s="61"/>
      <c r="DX228" s="61"/>
      <c r="DY228" s="61"/>
      <c r="DZ228" s="61"/>
      <c r="EA228" s="61"/>
      <c r="EB228" s="61"/>
      <c r="EC228" s="61"/>
      <c r="ED228" s="61"/>
      <c r="EE228" s="61"/>
      <c r="EF228" s="61"/>
      <c r="EG228" s="61"/>
      <c r="EH228" s="61"/>
      <c r="EI228" s="61"/>
      <c r="EJ228" s="61"/>
      <c r="EK228" s="61"/>
      <c r="EL228" s="61"/>
      <c r="EM228" s="61"/>
      <c r="EN228" s="61"/>
      <c r="EO228" s="61"/>
      <c r="EP228" s="61"/>
      <c r="EQ228" s="61"/>
      <c r="ER228" s="61"/>
      <c r="ES228" s="61"/>
      <c r="ET228" s="61"/>
      <c r="EU228" s="61"/>
      <c r="EV228" s="61"/>
      <c r="EW228" s="61"/>
      <c r="EX228" s="61"/>
      <c r="EY228" s="61"/>
      <c r="EZ228" s="61"/>
      <c r="FA228" s="61"/>
      <c r="FB228" s="61"/>
      <c r="FC228" s="61"/>
      <c r="FD228" s="61"/>
      <c r="FE228" s="61"/>
      <c r="FF228" s="61"/>
      <c r="FG228" s="61"/>
      <c r="FH228" s="61"/>
      <c r="FI228" s="61"/>
      <c r="FJ228" s="61"/>
      <c r="FK228" s="61"/>
      <c r="FL228" s="61"/>
      <c r="FM228" s="61"/>
      <c r="FN228" s="61"/>
      <c r="FO228" s="61"/>
      <c r="FP228" s="61"/>
      <c r="FQ228" s="61"/>
      <c r="FR228" s="61"/>
      <c r="FS228" s="61"/>
      <c r="FT228" s="61"/>
      <c r="FU228" s="61"/>
      <c r="FV228" s="61"/>
      <c r="FW228" s="61"/>
      <c r="FX228" s="61"/>
      <c r="FY228" s="61"/>
      <c r="FZ228" s="61"/>
      <c r="GA228" s="61"/>
      <c r="GB228" s="61"/>
      <c r="GC228" s="61"/>
      <c r="GD228" s="61"/>
      <c r="GE228" s="61"/>
      <c r="GF228" s="61"/>
      <c r="GG228" s="61"/>
      <c r="GH228" s="61"/>
      <c r="GI228" s="61"/>
      <c r="GJ228" s="61"/>
      <c r="GK228" s="61"/>
      <c r="GL228" s="61"/>
      <c r="GM228" s="61"/>
      <c r="GN228" s="61"/>
      <c r="GO228" s="61"/>
      <c r="GP228" s="61"/>
      <c r="GQ228" s="61"/>
      <c r="GR228" s="61"/>
      <c r="GS228" s="61"/>
      <c r="GT228" s="61"/>
      <c r="GU228" s="61"/>
      <c r="GV228" s="61"/>
      <c r="GW228" s="61"/>
      <c r="GX228" s="61"/>
      <c r="GY228" s="61"/>
      <c r="GZ228" s="61"/>
      <c r="HA228" s="61"/>
      <c r="HB228" s="61"/>
      <c r="HC228" s="61"/>
      <c r="HD228" s="61"/>
      <c r="HE228" s="61"/>
      <c r="HF228" s="61"/>
      <c r="HG228" s="61"/>
      <c r="HH228" s="61"/>
      <c r="HI228" s="61"/>
      <c r="HJ228" s="61"/>
      <c r="HK228" s="61"/>
      <c r="HL228" s="61"/>
      <c r="HM228" s="61"/>
      <c r="HN228" s="61"/>
      <c r="HO228" s="61"/>
      <c r="HP228" s="61"/>
      <c r="HQ228" s="61"/>
      <c r="HR228" s="61"/>
      <c r="HS228" s="61"/>
      <c r="HT228" s="61"/>
      <c r="HU228" s="61"/>
      <c r="HV228" s="61"/>
      <c r="HW228" s="61"/>
      <c r="HX228" s="61"/>
      <c r="HY228" s="61"/>
      <c r="HZ228" s="61"/>
      <c r="IA228" s="61"/>
      <c r="IB228" s="61"/>
      <c r="IC228" s="61"/>
      <c r="ID228" s="61"/>
      <c r="IE228" s="61"/>
      <c r="IF228" s="61"/>
      <c r="IG228" s="61"/>
      <c r="IH228" s="61"/>
      <c r="II228" s="61"/>
      <c r="IJ228" s="61"/>
      <c r="IK228" s="61"/>
      <c r="IL228" s="61"/>
      <c r="IM228" s="61"/>
      <c r="IN228" s="61"/>
      <c r="IO228" s="61"/>
      <c r="IP228" s="61"/>
      <c r="IQ228" s="61"/>
      <c r="IR228" s="61"/>
      <c r="IS228" s="61"/>
      <c r="IT228" s="61"/>
      <c r="IU228" s="61"/>
      <c r="IV228" s="61"/>
    </row>
    <row r="229" spans="1:256" hidden="1">
      <c r="A229" s="261"/>
      <c r="B229" s="252"/>
      <c r="C229" s="39" t="s">
        <v>32</v>
      </c>
      <c r="D229" s="81">
        <f t="shared" ref="D229:O229" si="99">D227+D228</f>
        <v>10961235</v>
      </c>
      <c r="E229" s="82">
        <f t="shared" si="99"/>
        <v>10183235</v>
      </c>
      <c r="F229" s="82">
        <f t="shared" si="99"/>
        <v>10174835</v>
      </c>
      <c r="G229" s="82">
        <f t="shared" si="99"/>
        <v>8345058</v>
      </c>
      <c r="H229" s="82">
        <f t="shared" si="99"/>
        <v>1829777</v>
      </c>
      <c r="I229" s="82">
        <f t="shared" si="99"/>
        <v>0</v>
      </c>
      <c r="J229" s="82">
        <f t="shared" si="99"/>
        <v>8400</v>
      </c>
      <c r="K229" s="82">
        <f t="shared" si="99"/>
        <v>0</v>
      </c>
      <c r="L229" s="82">
        <f t="shared" si="99"/>
        <v>0</v>
      </c>
      <c r="M229" s="82">
        <f t="shared" si="99"/>
        <v>778000</v>
      </c>
      <c r="N229" s="82">
        <f t="shared" si="99"/>
        <v>778000</v>
      </c>
      <c r="O229" s="82">
        <f t="shared" si="99"/>
        <v>0</v>
      </c>
      <c r="P229" s="82">
        <f>P227+P228</f>
        <v>0</v>
      </c>
      <c r="Q229" s="59"/>
      <c r="R229" s="59"/>
      <c r="S229" s="60"/>
      <c r="T229" s="60"/>
      <c r="U229" s="60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61"/>
      <c r="BN229" s="61"/>
      <c r="BO229" s="61"/>
      <c r="BP229" s="61"/>
      <c r="BQ229" s="61"/>
      <c r="BR229" s="61"/>
      <c r="BS229" s="61"/>
      <c r="BT229" s="61"/>
      <c r="BU229" s="61"/>
      <c r="BV229" s="61"/>
      <c r="BW229" s="61"/>
      <c r="BX229" s="61"/>
      <c r="BY229" s="61"/>
      <c r="BZ229" s="61"/>
      <c r="CA229" s="61"/>
      <c r="CB229" s="61"/>
      <c r="CC229" s="61"/>
      <c r="CD229" s="61"/>
      <c r="CE229" s="61"/>
      <c r="CF229" s="61"/>
      <c r="CG229" s="61"/>
      <c r="CH229" s="61"/>
      <c r="CI229" s="61"/>
      <c r="CJ229" s="61"/>
      <c r="CK229" s="61"/>
      <c r="CL229" s="61"/>
      <c r="CM229" s="61"/>
      <c r="CN229" s="61"/>
      <c r="CO229" s="61"/>
      <c r="CP229" s="61"/>
      <c r="CQ229" s="61"/>
      <c r="CR229" s="61"/>
      <c r="CS229" s="61"/>
      <c r="CT229" s="61"/>
      <c r="CU229" s="61"/>
      <c r="CV229" s="61"/>
      <c r="CW229" s="61"/>
      <c r="CX229" s="61"/>
      <c r="CY229" s="61"/>
      <c r="CZ229" s="61"/>
      <c r="DA229" s="61"/>
      <c r="DB229" s="61"/>
      <c r="DC229" s="61"/>
      <c r="DD229" s="61"/>
      <c r="DE229" s="61"/>
      <c r="DF229" s="61"/>
      <c r="DG229" s="61"/>
      <c r="DH229" s="61"/>
      <c r="DI229" s="61"/>
      <c r="DJ229" s="61"/>
      <c r="DK229" s="61"/>
      <c r="DL229" s="61"/>
      <c r="DM229" s="61"/>
      <c r="DN229" s="61"/>
      <c r="DO229" s="61"/>
      <c r="DP229" s="61"/>
      <c r="DQ229" s="61"/>
      <c r="DR229" s="61"/>
      <c r="DS229" s="61"/>
      <c r="DT229" s="61"/>
      <c r="DU229" s="61"/>
      <c r="DV229" s="61"/>
      <c r="DW229" s="61"/>
      <c r="DX229" s="61"/>
      <c r="DY229" s="61"/>
      <c r="DZ229" s="61"/>
      <c r="EA229" s="61"/>
      <c r="EB229" s="61"/>
      <c r="EC229" s="61"/>
      <c r="ED229" s="61"/>
      <c r="EE229" s="61"/>
      <c r="EF229" s="61"/>
      <c r="EG229" s="61"/>
      <c r="EH229" s="61"/>
      <c r="EI229" s="61"/>
      <c r="EJ229" s="61"/>
      <c r="EK229" s="61"/>
      <c r="EL229" s="61"/>
      <c r="EM229" s="61"/>
      <c r="EN229" s="61"/>
      <c r="EO229" s="61"/>
      <c r="EP229" s="61"/>
      <c r="EQ229" s="61"/>
      <c r="ER229" s="61"/>
      <c r="ES229" s="61"/>
      <c r="ET229" s="61"/>
      <c r="EU229" s="61"/>
      <c r="EV229" s="61"/>
      <c r="EW229" s="61"/>
      <c r="EX229" s="61"/>
      <c r="EY229" s="61"/>
      <c r="EZ229" s="61"/>
      <c r="FA229" s="61"/>
      <c r="FB229" s="61"/>
      <c r="FC229" s="61"/>
      <c r="FD229" s="61"/>
      <c r="FE229" s="61"/>
      <c r="FF229" s="61"/>
      <c r="FG229" s="61"/>
      <c r="FH229" s="61"/>
      <c r="FI229" s="61"/>
      <c r="FJ229" s="61"/>
      <c r="FK229" s="61"/>
      <c r="FL229" s="61"/>
      <c r="FM229" s="61"/>
      <c r="FN229" s="61"/>
      <c r="FO229" s="61"/>
      <c r="FP229" s="61"/>
      <c r="FQ229" s="61"/>
      <c r="FR229" s="61"/>
      <c r="FS229" s="61"/>
      <c r="FT229" s="61"/>
      <c r="FU229" s="61"/>
      <c r="FV229" s="61"/>
      <c r="FW229" s="61"/>
      <c r="FX229" s="61"/>
      <c r="FY229" s="61"/>
      <c r="FZ229" s="61"/>
      <c r="GA229" s="61"/>
      <c r="GB229" s="61"/>
      <c r="GC229" s="61"/>
      <c r="GD229" s="61"/>
      <c r="GE229" s="61"/>
      <c r="GF229" s="61"/>
      <c r="GG229" s="61"/>
      <c r="GH229" s="61"/>
      <c r="GI229" s="61"/>
      <c r="GJ229" s="61"/>
      <c r="GK229" s="61"/>
      <c r="GL229" s="61"/>
      <c r="GM229" s="61"/>
      <c r="GN229" s="61"/>
      <c r="GO229" s="61"/>
      <c r="GP229" s="61"/>
      <c r="GQ229" s="61"/>
      <c r="GR229" s="61"/>
      <c r="GS229" s="61"/>
      <c r="GT229" s="61"/>
      <c r="GU229" s="61"/>
      <c r="GV229" s="61"/>
      <c r="GW229" s="61"/>
      <c r="GX229" s="61"/>
      <c r="GY229" s="61"/>
      <c r="GZ229" s="61"/>
      <c r="HA229" s="61"/>
      <c r="HB229" s="61"/>
      <c r="HC229" s="61"/>
      <c r="HD229" s="61"/>
      <c r="HE229" s="61"/>
      <c r="HF229" s="61"/>
      <c r="HG229" s="61"/>
      <c r="HH229" s="61"/>
      <c r="HI229" s="61"/>
      <c r="HJ229" s="61"/>
      <c r="HK229" s="61"/>
      <c r="HL229" s="61"/>
      <c r="HM229" s="61"/>
      <c r="HN229" s="61"/>
      <c r="HO229" s="61"/>
      <c r="HP229" s="61"/>
      <c r="HQ229" s="61"/>
      <c r="HR229" s="61"/>
      <c r="HS229" s="61"/>
      <c r="HT229" s="61"/>
      <c r="HU229" s="61"/>
      <c r="HV229" s="61"/>
      <c r="HW229" s="61"/>
      <c r="HX229" s="61"/>
      <c r="HY229" s="61"/>
      <c r="HZ229" s="61"/>
      <c r="IA229" s="61"/>
      <c r="IB229" s="61"/>
      <c r="IC229" s="61"/>
      <c r="ID229" s="61"/>
      <c r="IE229" s="61"/>
      <c r="IF229" s="61"/>
      <c r="IG229" s="61"/>
      <c r="IH229" s="61"/>
      <c r="II229" s="61"/>
      <c r="IJ229" s="61"/>
      <c r="IK229" s="61"/>
      <c r="IL229" s="61"/>
      <c r="IM229" s="61"/>
      <c r="IN229" s="61"/>
      <c r="IO229" s="61"/>
      <c r="IP229" s="61"/>
      <c r="IQ229" s="61"/>
      <c r="IR229" s="61"/>
      <c r="IS229" s="61"/>
      <c r="IT229" s="61"/>
      <c r="IU229" s="61"/>
      <c r="IV229" s="61"/>
    </row>
    <row r="230" spans="1:256" hidden="1">
      <c r="A230" s="259" t="s">
        <v>153</v>
      </c>
      <c r="B230" s="250" t="s">
        <v>154</v>
      </c>
      <c r="C230" s="39" t="s">
        <v>30</v>
      </c>
      <c r="D230" s="81">
        <f t="shared" si="86"/>
        <v>8289003</v>
      </c>
      <c r="E230" s="82">
        <f t="shared" si="87"/>
        <v>8289003</v>
      </c>
      <c r="F230" s="82">
        <f t="shared" si="88"/>
        <v>8283163</v>
      </c>
      <c r="G230" s="82">
        <v>6820285</v>
      </c>
      <c r="H230" s="82">
        <v>1462878</v>
      </c>
      <c r="I230" s="82">
        <v>0</v>
      </c>
      <c r="J230" s="82">
        <v>5840</v>
      </c>
      <c r="K230" s="82">
        <v>0</v>
      </c>
      <c r="L230" s="82">
        <v>0</v>
      </c>
      <c r="M230" s="82">
        <f t="shared" si="89"/>
        <v>0</v>
      </c>
      <c r="N230" s="82">
        <v>0</v>
      </c>
      <c r="O230" s="82">
        <v>0</v>
      </c>
      <c r="P230" s="82">
        <v>0</v>
      </c>
      <c r="Q230" s="59"/>
      <c r="R230" s="59"/>
      <c r="S230" s="60"/>
      <c r="T230" s="60"/>
      <c r="U230" s="60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61"/>
      <c r="BN230" s="61"/>
      <c r="BO230" s="61"/>
      <c r="BP230" s="61"/>
      <c r="BQ230" s="61"/>
      <c r="BR230" s="61"/>
      <c r="BS230" s="61"/>
      <c r="BT230" s="61"/>
      <c r="BU230" s="61"/>
      <c r="BV230" s="61"/>
      <c r="BW230" s="61"/>
      <c r="BX230" s="61"/>
      <c r="BY230" s="61"/>
      <c r="BZ230" s="61"/>
      <c r="CA230" s="61"/>
      <c r="CB230" s="61"/>
      <c r="CC230" s="61"/>
      <c r="CD230" s="61"/>
      <c r="CE230" s="61"/>
      <c r="CF230" s="61"/>
      <c r="CG230" s="61"/>
      <c r="CH230" s="61"/>
      <c r="CI230" s="61"/>
      <c r="CJ230" s="61"/>
      <c r="CK230" s="61"/>
      <c r="CL230" s="61"/>
      <c r="CM230" s="61"/>
      <c r="CN230" s="61"/>
      <c r="CO230" s="61"/>
      <c r="CP230" s="61"/>
      <c r="CQ230" s="61"/>
      <c r="CR230" s="61"/>
      <c r="CS230" s="61"/>
      <c r="CT230" s="61"/>
      <c r="CU230" s="61"/>
      <c r="CV230" s="61"/>
      <c r="CW230" s="61"/>
      <c r="CX230" s="61"/>
      <c r="CY230" s="61"/>
      <c r="CZ230" s="61"/>
      <c r="DA230" s="61"/>
      <c r="DB230" s="61"/>
      <c r="DC230" s="61"/>
      <c r="DD230" s="61"/>
      <c r="DE230" s="61"/>
      <c r="DF230" s="61"/>
      <c r="DG230" s="61"/>
      <c r="DH230" s="61"/>
      <c r="DI230" s="61"/>
      <c r="DJ230" s="61"/>
      <c r="DK230" s="61"/>
      <c r="DL230" s="61"/>
      <c r="DM230" s="61"/>
      <c r="DN230" s="61"/>
      <c r="DO230" s="61"/>
      <c r="DP230" s="61"/>
      <c r="DQ230" s="61"/>
      <c r="DR230" s="61"/>
      <c r="DS230" s="61"/>
      <c r="DT230" s="61"/>
      <c r="DU230" s="61"/>
      <c r="DV230" s="61"/>
      <c r="DW230" s="61"/>
      <c r="DX230" s="61"/>
      <c r="DY230" s="61"/>
      <c r="DZ230" s="61"/>
      <c r="EA230" s="61"/>
      <c r="EB230" s="61"/>
      <c r="EC230" s="61"/>
      <c r="ED230" s="61"/>
      <c r="EE230" s="61"/>
      <c r="EF230" s="61"/>
      <c r="EG230" s="61"/>
      <c r="EH230" s="61"/>
      <c r="EI230" s="61"/>
      <c r="EJ230" s="61"/>
      <c r="EK230" s="61"/>
      <c r="EL230" s="61"/>
      <c r="EM230" s="61"/>
      <c r="EN230" s="61"/>
      <c r="EO230" s="61"/>
      <c r="EP230" s="61"/>
      <c r="EQ230" s="61"/>
      <c r="ER230" s="61"/>
      <c r="ES230" s="61"/>
      <c r="ET230" s="61"/>
      <c r="EU230" s="61"/>
      <c r="EV230" s="61"/>
      <c r="EW230" s="61"/>
      <c r="EX230" s="61"/>
      <c r="EY230" s="61"/>
      <c r="EZ230" s="61"/>
      <c r="FA230" s="61"/>
      <c r="FB230" s="61"/>
      <c r="FC230" s="61"/>
      <c r="FD230" s="61"/>
      <c r="FE230" s="61"/>
      <c r="FF230" s="61"/>
      <c r="FG230" s="61"/>
      <c r="FH230" s="61"/>
      <c r="FI230" s="61"/>
      <c r="FJ230" s="61"/>
      <c r="FK230" s="61"/>
      <c r="FL230" s="61"/>
      <c r="FM230" s="61"/>
      <c r="FN230" s="61"/>
      <c r="FO230" s="61"/>
      <c r="FP230" s="61"/>
      <c r="FQ230" s="61"/>
      <c r="FR230" s="61"/>
      <c r="FS230" s="61"/>
      <c r="FT230" s="61"/>
      <c r="FU230" s="61"/>
      <c r="FV230" s="61"/>
      <c r="FW230" s="61"/>
      <c r="FX230" s="61"/>
      <c r="FY230" s="61"/>
      <c r="FZ230" s="61"/>
      <c r="GA230" s="61"/>
      <c r="GB230" s="61"/>
      <c r="GC230" s="61"/>
      <c r="GD230" s="61"/>
      <c r="GE230" s="61"/>
      <c r="GF230" s="61"/>
      <c r="GG230" s="61"/>
      <c r="GH230" s="61"/>
      <c r="GI230" s="61"/>
      <c r="GJ230" s="61"/>
      <c r="GK230" s="61"/>
      <c r="GL230" s="61"/>
      <c r="GM230" s="61"/>
      <c r="GN230" s="61"/>
      <c r="GO230" s="61"/>
      <c r="GP230" s="61"/>
      <c r="GQ230" s="61"/>
      <c r="GR230" s="61"/>
      <c r="GS230" s="61"/>
      <c r="GT230" s="61"/>
      <c r="GU230" s="61"/>
      <c r="GV230" s="61"/>
      <c r="GW230" s="61"/>
      <c r="GX230" s="61"/>
      <c r="GY230" s="61"/>
      <c r="GZ230" s="61"/>
      <c r="HA230" s="61"/>
      <c r="HB230" s="61"/>
      <c r="HC230" s="61"/>
      <c r="HD230" s="61"/>
      <c r="HE230" s="61"/>
      <c r="HF230" s="61"/>
      <c r="HG230" s="61"/>
      <c r="HH230" s="61"/>
      <c r="HI230" s="61"/>
      <c r="HJ230" s="61"/>
      <c r="HK230" s="61"/>
      <c r="HL230" s="61"/>
      <c r="HM230" s="61"/>
      <c r="HN230" s="61"/>
      <c r="HO230" s="61"/>
      <c r="HP230" s="61"/>
      <c r="HQ230" s="61"/>
      <c r="HR230" s="61"/>
      <c r="HS230" s="61"/>
      <c r="HT230" s="61"/>
      <c r="HU230" s="61"/>
      <c r="HV230" s="61"/>
      <c r="HW230" s="61"/>
      <c r="HX230" s="61"/>
      <c r="HY230" s="61"/>
      <c r="HZ230" s="61"/>
      <c r="IA230" s="61"/>
      <c r="IB230" s="61"/>
      <c r="IC230" s="61"/>
      <c r="ID230" s="61"/>
      <c r="IE230" s="61"/>
      <c r="IF230" s="61"/>
      <c r="IG230" s="61"/>
      <c r="IH230" s="61"/>
      <c r="II230" s="61"/>
      <c r="IJ230" s="61"/>
      <c r="IK230" s="61"/>
      <c r="IL230" s="61"/>
      <c r="IM230" s="61"/>
      <c r="IN230" s="61"/>
      <c r="IO230" s="61"/>
      <c r="IP230" s="61"/>
      <c r="IQ230" s="61"/>
      <c r="IR230" s="61"/>
      <c r="IS230" s="61"/>
      <c r="IT230" s="61"/>
      <c r="IU230" s="61"/>
      <c r="IV230" s="61"/>
    </row>
    <row r="231" spans="1:256" hidden="1">
      <c r="A231" s="260"/>
      <c r="B231" s="251"/>
      <c r="C231" s="39" t="s">
        <v>31</v>
      </c>
      <c r="D231" s="81">
        <f t="shared" si="86"/>
        <v>0</v>
      </c>
      <c r="E231" s="82">
        <f t="shared" si="87"/>
        <v>0</v>
      </c>
      <c r="F231" s="82">
        <f t="shared" si="88"/>
        <v>0</v>
      </c>
      <c r="G231" s="82"/>
      <c r="H231" s="82"/>
      <c r="I231" s="82"/>
      <c r="J231" s="82"/>
      <c r="K231" s="82"/>
      <c r="L231" s="82"/>
      <c r="M231" s="82">
        <f t="shared" si="89"/>
        <v>0</v>
      </c>
      <c r="N231" s="82"/>
      <c r="O231" s="82"/>
      <c r="P231" s="82"/>
      <c r="Q231" s="59"/>
      <c r="R231" s="59"/>
      <c r="S231" s="60"/>
      <c r="T231" s="60"/>
      <c r="U231" s="60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61"/>
      <c r="BN231" s="61"/>
      <c r="BO231" s="61"/>
      <c r="BP231" s="61"/>
      <c r="BQ231" s="61"/>
      <c r="BR231" s="61"/>
      <c r="BS231" s="61"/>
      <c r="BT231" s="61"/>
      <c r="BU231" s="61"/>
      <c r="BV231" s="61"/>
      <c r="BW231" s="61"/>
      <c r="BX231" s="61"/>
      <c r="BY231" s="61"/>
      <c r="BZ231" s="61"/>
      <c r="CA231" s="61"/>
      <c r="CB231" s="61"/>
      <c r="CC231" s="61"/>
      <c r="CD231" s="61"/>
      <c r="CE231" s="61"/>
      <c r="CF231" s="61"/>
      <c r="CG231" s="61"/>
      <c r="CH231" s="61"/>
      <c r="CI231" s="61"/>
      <c r="CJ231" s="61"/>
      <c r="CK231" s="61"/>
      <c r="CL231" s="61"/>
      <c r="CM231" s="61"/>
      <c r="CN231" s="61"/>
      <c r="CO231" s="61"/>
      <c r="CP231" s="61"/>
      <c r="CQ231" s="61"/>
      <c r="CR231" s="61"/>
      <c r="CS231" s="61"/>
      <c r="CT231" s="61"/>
      <c r="CU231" s="61"/>
      <c r="CV231" s="61"/>
      <c r="CW231" s="61"/>
      <c r="CX231" s="61"/>
      <c r="CY231" s="61"/>
      <c r="CZ231" s="61"/>
      <c r="DA231" s="61"/>
      <c r="DB231" s="61"/>
      <c r="DC231" s="61"/>
      <c r="DD231" s="61"/>
      <c r="DE231" s="61"/>
      <c r="DF231" s="61"/>
      <c r="DG231" s="61"/>
      <c r="DH231" s="61"/>
      <c r="DI231" s="61"/>
      <c r="DJ231" s="61"/>
      <c r="DK231" s="61"/>
      <c r="DL231" s="61"/>
      <c r="DM231" s="61"/>
      <c r="DN231" s="61"/>
      <c r="DO231" s="61"/>
      <c r="DP231" s="61"/>
      <c r="DQ231" s="61"/>
      <c r="DR231" s="61"/>
      <c r="DS231" s="61"/>
      <c r="DT231" s="61"/>
      <c r="DU231" s="61"/>
      <c r="DV231" s="61"/>
      <c r="DW231" s="61"/>
      <c r="DX231" s="61"/>
      <c r="DY231" s="61"/>
      <c r="DZ231" s="61"/>
      <c r="EA231" s="61"/>
      <c r="EB231" s="61"/>
      <c r="EC231" s="61"/>
      <c r="ED231" s="61"/>
      <c r="EE231" s="61"/>
      <c r="EF231" s="61"/>
      <c r="EG231" s="61"/>
      <c r="EH231" s="61"/>
      <c r="EI231" s="61"/>
      <c r="EJ231" s="61"/>
      <c r="EK231" s="61"/>
      <c r="EL231" s="61"/>
      <c r="EM231" s="61"/>
      <c r="EN231" s="61"/>
      <c r="EO231" s="61"/>
      <c r="EP231" s="61"/>
      <c r="EQ231" s="61"/>
      <c r="ER231" s="61"/>
      <c r="ES231" s="61"/>
      <c r="ET231" s="61"/>
      <c r="EU231" s="61"/>
      <c r="EV231" s="61"/>
      <c r="EW231" s="61"/>
      <c r="EX231" s="61"/>
      <c r="EY231" s="61"/>
      <c r="EZ231" s="61"/>
      <c r="FA231" s="61"/>
      <c r="FB231" s="61"/>
      <c r="FC231" s="61"/>
      <c r="FD231" s="61"/>
      <c r="FE231" s="61"/>
      <c r="FF231" s="61"/>
      <c r="FG231" s="61"/>
      <c r="FH231" s="61"/>
      <c r="FI231" s="61"/>
      <c r="FJ231" s="61"/>
      <c r="FK231" s="61"/>
      <c r="FL231" s="61"/>
      <c r="FM231" s="61"/>
      <c r="FN231" s="61"/>
      <c r="FO231" s="61"/>
      <c r="FP231" s="61"/>
      <c r="FQ231" s="61"/>
      <c r="FR231" s="61"/>
      <c r="FS231" s="61"/>
      <c r="FT231" s="61"/>
      <c r="FU231" s="61"/>
      <c r="FV231" s="61"/>
      <c r="FW231" s="61"/>
      <c r="FX231" s="61"/>
      <c r="FY231" s="61"/>
      <c r="FZ231" s="61"/>
      <c r="GA231" s="61"/>
      <c r="GB231" s="61"/>
      <c r="GC231" s="61"/>
      <c r="GD231" s="61"/>
      <c r="GE231" s="61"/>
      <c r="GF231" s="61"/>
      <c r="GG231" s="61"/>
      <c r="GH231" s="61"/>
      <c r="GI231" s="61"/>
      <c r="GJ231" s="61"/>
      <c r="GK231" s="61"/>
      <c r="GL231" s="61"/>
      <c r="GM231" s="61"/>
      <c r="GN231" s="61"/>
      <c r="GO231" s="61"/>
      <c r="GP231" s="61"/>
      <c r="GQ231" s="61"/>
      <c r="GR231" s="61"/>
      <c r="GS231" s="61"/>
      <c r="GT231" s="61"/>
      <c r="GU231" s="61"/>
      <c r="GV231" s="61"/>
      <c r="GW231" s="61"/>
      <c r="GX231" s="61"/>
      <c r="GY231" s="61"/>
      <c r="GZ231" s="61"/>
      <c r="HA231" s="61"/>
      <c r="HB231" s="61"/>
      <c r="HC231" s="61"/>
      <c r="HD231" s="61"/>
      <c r="HE231" s="61"/>
      <c r="HF231" s="61"/>
      <c r="HG231" s="61"/>
      <c r="HH231" s="61"/>
      <c r="HI231" s="61"/>
      <c r="HJ231" s="61"/>
      <c r="HK231" s="61"/>
      <c r="HL231" s="61"/>
      <c r="HM231" s="61"/>
      <c r="HN231" s="61"/>
      <c r="HO231" s="61"/>
      <c r="HP231" s="61"/>
      <c r="HQ231" s="61"/>
      <c r="HR231" s="61"/>
      <c r="HS231" s="61"/>
      <c r="HT231" s="61"/>
      <c r="HU231" s="61"/>
      <c r="HV231" s="61"/>
      <c r="HW231" s="61"/>
      <c r="HX231" s="61"/>
      <c r="HY231" s="61"/>
      <c r="HZ231" s="61"/>
      <c r="IA231" s="61"/>
      <c r="IB231" s="61"/>
      <c r="IC231" s="61"/>
      <c r="ID231" s="61"/>
      <c r="IE231" s="61"/>
      <c r="IF231" s="61"/>
      <c r="IG231" s="61"/>
      <c r="IH231" s="61"/>
      <c r="II231" s="61"/>
      <c r="IJ231" s="61"/>
      <c r="IK231" s="61"/>
      <c r="IL231" s="61"/>
      <c r="IM231" s="61"/>
      <c r="IN231" s="61"/>
      <c r="IO231" s="61"/>
      <c r="IP231" s="61"/>
      <c r="IQ231" s="61"/>
      <c r="IR231" s="61"/>
      <c r="IS231" s="61"/>
      <c r="IT231" s="61"/>
      <c r="IU231" s="61"/>
      <c r="IV231" s="61"/>
    </row>
    <row r="232" spans="1:256" hidden="1">
      <c r="A232" s="261"/>
      <c r="B232" s="252"/>
      <c r="C232" s="39" t="s">
        <v>32</v>
      </c>
      <c r="D232" s="81">
        <f>D230+D231</f>
        <v>8289003</v>
      </c>
      <c r="E232" s="82">
        <f t="shared" ref="E232:P232" si="100">E230+E231</f>
        <v>8289003</v>
      </c>
      <c r="F232" s="82">
        <f t="shared" si="100"/>
        <v>8283163</v>
      </c>
      <c r="G232" s="82">
        <f t="shared" si="100"/>
        <v>6820285</v>
      </c>
      <c r="H232" s="82">
        <f t="shared" si="100"/>
        <v>1462878</v>
      </c>
      <c r="I232" s="82">
        <f t="shared" si="100"/>
        <v>0</v>
      </c>
      <c r="J232" s="82">
        <f t="shared" si="100"/>
        <v>5840</v>
      </c>
      <c r="K232" s="82">
        <f t="shared" si="100"/>
        <v>0</v>
      </c>
      <c r="L232" s="82">
        <f t="shared" si="100"/>
        <v>0</v>
      </c>
      <c r="M232" s="82">
        <f t="shared" si="100"/>
        <v>0</v>
      </c>
      <c r="N232" s="82">
        <f t="shared" si="100"/>
        <v>0</v>
      </c>
      <c r="O232" s="82">
        <f t="shared" si="100"/>
        <v>0</v>
      </c>
      <c r="P232" s="82">
        <f t="shared" si="100"/>
        <v>0</v>
      </c>
      <c r="Q232" s="59"/>
      <c r="R232" s="59"/>
      <c r="S232" s="60"/>
      <c r="T232" s="60"/>
      <c r="U232" s="60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61"/>
      <c r="BN232" s="61"/>
      <c r="BO232" s="61"/>
      <c r="BP232" s="61"/>
      <c r="BQ232" s="61"/>
      <c r="BR232" s="61"/>
      <c r="BS232" s="61"/>
      <c r="BT232" s="61"/>
      <c r="BU232" s="61"/>
      <c r="BV232" s="61"/>
      <c r="BW232" s="61"/>
      <c r="BX232" s="61"/>
      <c r="BY232" s="61"/>
      <c r="BZ232" s="61"/>
      <c r="CA232" s="61"/>
      <c r="CB232" s="61"/>
      <c r="CC232" s="61"/>
      <c r="CD232" s="61"/>
      <c r="CE232" s="61"/>
      <c r="CF232" s="61"/>
      <c r="CG232" s="61"/>
      <c r="CH232" s="61"/>
      <c r="CI232" s="61"/>
      <c r="CJ232" s="61"/>
      <c r="CK232" s="61"/>
      <c r="CL232" s="61"/>
      <c r="CM232" s="61"/>
      <c r="CN232" s="61"/>
      <c r="CO232" s="61"/>
      <c r="CP232" s="61"/>
      <c r="CQ232" s="61"/>
      <c r="CR232" s="61"/>
      <c r="CS232" s="61"/>
      <c r="CT232" s="61"/>
      <c r="CU232" s="61"/>
      <c r="CV232" s="61"/>
      <c r="CW232" s="61"/>
      <c r="CX232" s="61"/>
      <c r="CY232" s="61"/>
      <c r="CZ232" s="61"/>
      <c r="DA232" s="61"/>
      <c r="DB232" s="61"/>
      <c r="DC232" s="61"/>
      <c r="DD232" s="61"/>
      <c r="DE232" s="61"/>
      <c r="DF232" s="61"/>
      <c r="DG232" s="61"/>
      <c r="DH232" s="61"/>
      <c r="DI232" s="61"/>
      <c r="DJ232" s="61"/>
      <c r="DK232" s="61"/>
      <c r="DL232" s="61"/>
      <c r="DM232" s="61"/>
      <c r="DN232" s="61"/>
      <c r="DO232" s="61"/>
      <c r="DP232" s="61"/>
      <c r="DQ232" s="61"/>
      <c r="DR232" s="61"/>
      <c r="DS232" s="61"/>
      <c r="DT232" s="61"/>
      <c r="DU232" s="61"/>
      <c r="DV232" s="61"/>
      <c r="DW232" s="61"/>
      <c r="DX232" s="61"/>
      <c r="DY232" s="61"/>
      <c r="DZ232" s="61"/>
      <c r="EA232" s="61"/>
      <c r="EB232" s="61"/>
      <c r="EC232" s="61"/>
      <c r="ED232" s="61"/>
      <c r="EE232" s="61"/>
      <c r="EF232" s="61"/>
      <c r="EG232" s="61"/>
      <c r="EH232" s="61"/>
      <c r="EI232" s="61"/>
      <c r="EJ232" s="61"/>
      <c r="EK232" s="61"/>
      <c r="EL232" s="61"/>
      <c r="EM232" s="61"/>
      <c r="EN232" s="61"/>
      <c r="EO232" s="61"/>
      <c r="EP232" s="61"/>
      <c r="EQ232" s="61"/>
      <c r="ER232" s="61"/>
      <c r="ES232" s="61"/>
      <c r="ET232" s="61"/>
      <c r="EU232" s="61"/>
      <c r="EV232" s="61"/>
      <c r="EW232" s="61"/>
      <c r="EX232" s="61"/>
      <c r="EY232" s="61"/>
      <c r="EZ232" s="61"/>
      <c r="FA232" s="61"/>
      <c r="FB232" s="61"/>
      <c r="FC232" s="61"/>
      <c r="FD232" s="61"/>
      <c r="FE232" s="61"/>
      <c r="FF232" s="61"/>
      <c r="FG232" s="61"/>
      <c r="FH232" s="61"/>
      <c r="FI232" s="61"/>
      <c r="FJ232" s="61"/>
      <c r="FK232" s="61"/>
      <c r="FL232" s="61"/>
      <c r="FM232" s="61"/>
      <c r="FN232" s="61"/>
      <c r="FO232" s="61"/>
      <c r="FP232" s="61"/>
      <c r="FQ232" s="61"/>
      <c r="FR232" s="61"/>
      <c r="FS232" s="61"/>
      <c r="FT232" s="61"/>
      <c r="FU232" s="61"/>
      <c r="FV232" s="61"/>
      <c r="FW232" s="61"/>
      <c r="FX232" s="61"/>
      <c r="FY232" s="61"/>
      <c r="FZ232" s="61"/>
      <c r="GA232" s="61"/>
      <c r="GB232" s="61"/>
      <c r="GC232" s="61"/>
      <c r="GD232" s="61"/>
      <c r="GE232" s="61"/>
      <c r="GF232" s="61"/>
      <c r="GG232" s="61"/>
      <c r="GH232" s="61"/>
      <c r="GI232" s="61"/>
      <c r="GJ232" s="61"/>
      <c r="GK232" s="61"/>
      <c r="GL232" s="61"/>
      <c r="GM232" s="61"/>
      <c r="GN232" s="61"/>
      <c r="GO232" s="61"/>
      <c r="GP232" s="61"/>
      <c r="GQ232" s="61"/>
      <c r="GR232" s="61"/>
      <c r="GS232" s="61"/>
      <c r="GT232" s="61"/>
      <c r="GU232" s="61"/>
      <c r="GV232" s="61"/>
      <c r="GW232" s="61"/>
      <c r="GX232" s="61"/>
      <c r="GY232" s="61"/>
      <c r="GZ232" s="61"/>
      <c r="HA232" s="61"/>
      <c r="HB232" s="61"/>
      <c r="HC232" s="61"/>
      <c r="HD232" s="61"/>
      <c r="HE232" s="61"/>
      <c r="HF232" s="61"/>
      <c r="HG232" s="61"/>
      <c r="HH232" s="61"/>
      <c r="HI232" s="61"/>
      <c r="HJ232" s="61"/>
      <c r="HK232" s="61"/>
      <c r="HL232" s="61"/>
      <c r="HM232" s="61"/>
      <c r="HN232" s="61"/>
      <c r="HO232" s="61"/>
      <c r="HP232" s="61"/>
      <c r="HQ232" s="61"/>
      <c r="HR232" s="61"/>
      <c r="HS232" s="61"/>
      <c r="HT232" s="61"/>
      <c r="HU232" s="61"/>
      <c r="HV232" s="61"/>
      <c r="HW232" s="61"/>
      <c r="HX232" s="61"/>
      <c r="HY232" s="61"/>
      <c r="HZ232" s="61"/>
      <c r="IA232" s="61"/>
      <c r="IB232" s="61"/>
      <c r="IC232" s="61"/>
      <c r="ID232" s="61"/>
      <c r="IE232" s="61"/>
      <c r="IF232" s="61"/>
      <c r="IG232" s="61"/>
      <c r="IH232" s="61"/>
      <c r="II232" s="61"/>
      <c r="IJ232" s="61"/>
      <c r="IK232" s="61"/>
      <c r="IL232" s="61"/>
      <c r="IM232" s="61"/>
      <c r="IN232" s="61"/>
      <c r="IO232" s="61"/>
      <c r="IP232" s="61"/>
      <c r="IQ232" s="61"/>
      <c r="IR232" s="61"/>
      <c r="IS232" s="61"/>
      <c r="IT232" s="61"/>
      <c r="IU232" s="61"/>
      <c r="IV232" s="61"/>
    </row>
    <row r="233" spans="1:256" hidden="1">
      <c r="A233" s="259" t="s">
        <v>155</v>
      </c>
      <c r="B233" s="250" t="s">
        <v>156</v>
      </c>
      <c r="C233" s="39" t="s">
        <v>30</v>
      </c>
      <c r="D233" s="81">
        <f t="shared" si="86"/>
        <v>1607928</v>
      </c>
      <c r="E233" s="82">
        <f t="shared" si="87"/>
        <v>1607928</v>
      </c>
      <c r="F233" s="82">
        <f t="shared" si="88"/>
        <v>1607928</v>
      </c>
      <c r="G233" s="82">
        <v>1384542</v>
      </c>
      <c r="H233" s="82">
        <v>223386</v>
      </c>
      <c r="I233" s="82">
        <v>0</v>
      </c>
      <c r="J233" s="82">
        <v>0</v>
      </c>
      <c r="K233" s="82">
        <v>0</v>
      </c>
      <c r="L233" s="82">
        <v>0</v>
      </c>
      <c r="M233" s="82">
        <f t="shared" si="89"/>
        <v>0</v>
      </c>
      <c r="N233" s="82">
        <v>0</v>
      </c>
      <c r="O233" s="82">
        <v>0</v>
      </c>
      <c r="P233" s="82">
        <v>0</v>
      </c>
      <c r="Q233" s="45"/>
      <c r="R233" s="45"/>
      <c r="S233" s="40"/>
      <c r="T233" s="40"/>
      <c r="U233" s="40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  <c r="IT233" s="33"/>
      <c r="IU233" s="33"/>
      <c r="IV233" s="33"/>
    </row>
    <row r="234" spans="1:256" hidden="1">
      <c r="A234" s="260"/>
      <c r="B234" s="251"/>
      <c r="C234" s="39" t="s">
        <v>31</v>
      </c>
      <c r="D234" s="81">
        <f t="shared" si="86"/>
        <v>0</v>
      </c>
      <c r="E234" s="82">
        <f t="shared" si="87"/>
        <v>0</v>
      </c>
      <c r="F234" s="82">
        <f t="shared" si="88"/>
        <v>0</v>
      </c>
      <c r="G234" s="82"/>
      <c r="H234" s="82"/>
      <c r="I234" s="82"/>
      <c r="J234" s="82"/>
      <c r="K234" s="82"/>
      <c r="L234" s="82"/>
      <c r="M234" s="82">
        <f t="shared" si="89"/>
        <v>0</v>
      </c>
      <c r="N234" s="82"/>
      <c r="O234" s="82"/>
      <c r="P234" s="82"/>
      <c r="Q234" s="45"/>
      <c r="R234" s="45"/>
      <c r="S234" s="40"/>
      <c r="T234" s="40"/>
      <c r="U234" s="40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3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3"/>
      <c r="FT234" s="33"/>
      <c r="FU234" s="33"/>
      <c r="FV234" s="33"/>
      <c r="FW234" s="33"/>
      <c r="FX234" s="33"/>
      <c r="FY234" s="33"/>
      <c r="FZ234" s="33"/>
      <c r="GA234" s="33"/>
      <c r="GB234" s="33"/>
      <c r="GC234" s="33"/>
      <c r="GD234" s="33"/>
      <c r="GE234" s="33"/>
      <c r="GF234" s="33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33"/>
      <c r="GZ234" s="33"/>
      <c r="HA234" s="33"/>
      <c r="HB234" s="33"/>
      <c r="HC234" s="33"/>
      <c r="HD234" s="33"/>
      <c r="HE234" s="33"/>
      <c r="HF234" s="33"/>
      <c r="HG234" s="33"/>
      <c r="HH234" s="33"/>
      <c r="HI234" s="33"/>
      <c r="HJ234" s="33"/>
      <c r="HK234" s="33"/>
      <c r="HL234" s="33"/>
      <c r="HM234" s="33"/>
      <c r="HN234" s="33"/>
      <c r="HO234" s="33"/>
      <c r="HP234" s="33"/>
      <c r="HQ234" s="33"/>
      <c r="HR234" s="33"/>
      <c r="HS234" s="33"/>
      <c r="HT234" s="33"/>
      <c r="HU234" s="33"/>
      <c r="HV234" s="33"/>
      <c r="HW234" s="33"/>
      <c r="HX234" s="33"/>
      <c r="HY234" s="33"/>
      <c r="HZ234" s="33"/>
      <c r="IA234" s="33"/>
      <c r="IB234" s="33"/>
      <c r="IC234" s="33"/>
      <c r="ID234" s="33"/>
      <c r="IE234" s="33"/>
      <c r="IF234" s="33"/>
      <c r="IG234" s="33"/>
      <c r="IH234" s="33"/>
      <c r="II234" s="33"/>
      <c r="IJ234" s="33"/>
      <c r="IK234" s="33"/>
      <c r="IL234" s="33"/>
      <c r="IM234" s="33"/>
      <c r="IN234" s="33"/>
      <c r="IO234" s="33"/>
      <c r="IP234" s="33"/>
      <c r="IQ234" s="33"/>
      <c r="IR234" s="33"/>
      <c r="IS234" s="33"/>
      <c r="IT234" s="33"/>
      <c r="IU234" s="33"/>
      <c r="IV234" s="33"/>
    </row>
    <row r="235" spans="1:256" hidden="1">
      <c r="A235" s="261"/>
      <c r="B235" s="252"/>
      <c r="C235" s="39" t="s">
        <v>32</v>
      </c>
      <c r="D235" s="81">
        <f t="shared" ref="D235:O235" si="101">D233+D234</f>
        <v>1607928</v>
      </c>
      <c r="E235" s="82">
        <f t="shared" si="101"/>
        <v>1607928</v>
      </c>
      <c r="F235" s="82">
        <f t="shared" si="101"/>
        <v>1607928</v>
      </c>
      <c r="G235" s="82">
        <f t="shared" si="101"/>
        <v>1384542</v>
      </c>
      <c r="H235" s="82">
        <f t="shared" si="101"/>
        <v>223386</v>
      </c>
      <c r="I235" s="82">
        <f t="shared" si="101"/>
        <v>0</v>
      </c>
      <c r="J235" s="82">
        <f t="shared" si="101"/>
        <v>0</v>
      </c>
      <c r="K235" s="82">
        <f t="shared" si="101"/>
        <v>0</v>
      </c>
      <c r="L235" s="82">
        <f t="shared" si="101"/>
        <v>0</v>
      </c>
      <c r="M235" s="82">
        <f t="shared" si="101"/>
        <v>0</v>
      </c>
      <c r="N235" s="82">
        <f t="shared" si="101"/>
        <v>0</v>
      </c>
      <c r="O235" s="82">
        <f t="shared" si="101"/>
        <v>0</v>
      </c>
      <c r="P235" s="82">
        <f>P233+P234</f>
        <v>0</v>
      </c>
      <c r="Q235" s="45"/>
      <c r="R235" s="45"/>
      <c r="S235" s="40"/>
      <c r="T235" s="40"/>
      <c r="U235" s="40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  <c r="IB235" s="33"/>
      <c r="IC235" s="33"/>
      <c r="ID235" s="33"/>
      <c r="IE235" s="33"/>
      <c r="IF235" s="33"/>
      <c r="IG235" s="33"/>
      <c r="IH235" s="33"/>
      <c r="II235" s="33"/>
      <c r="IJ235" s="33"/>
      <c r="IK235" s="33"/>
      <c r="IL235" s="33"/>
      <c r="IM235" s="33"/>
      <c r="IN235" s="33"/>
      <c r="IO235" s="33"/>
      <c r="IP235" s="33"/>
      <c r="IQ235" s="33"/>
      <c r="IR235" s="33"/>
      <c r="IS235" s="33"/>
      <c r="IT235" s="33"/>
      <c r="IU235" s="33"/>
      <c r="IV235" s="33"/>
    </row>
    <row r="236" spans="1:256" hidden="1">
      <c r="A236" s="259" t="s">
        <v>157</v>
      </c>
      <c r="B236" s="250" t="s">
        <v>42</v>
      </c>
      <c r="C236" s="39" t="s">
        <v>30</v>
      </c>
      <c r="D236" s="81">
        <f t="shared" si="86"/>
        <v>8002551</v>
      </c>
      <c r="E236" s="82">
        <f t="shared" si="87"/>
        <v>7515410</v>
      </c>
      <c r="F236" s="82">
        <f t="shared" si="88"/>
        <v>1196787</v>
      </c>
      <c r="G236" s="82">
        <v>140104</v>
      </c>
      <c r="H236" s="82">
        <v>1056683</v>
      </c>
      <c r="I236" s="82">
        <v>350000</v>
      </c>
      <c r="J236" s="82">
        <v>100000</v>
      </c>
      <c r="K236" s="82">
        <v>5868623</v>
      </c>
      <c r="L236" s="82">
        <v>0</v>
      </c>
      <c r="M236" s="82">
        <f t="shared" si="89"/>
        <v>487141</v>
      </c>
      <c r="N236" s="82">
        <v>487141</v>
      </c>
      <c r="O236" s="82">
        <v>487141</v>
      </c>
      <c r="P236" s="82">
        <v>0</v>
      </c>
      <c r="Q236" s="59"/>
      <c r="R236" s="59"/>
      <c r="S236" s="60"/>
      <c r="T236" s="60"/>
      <c r="U236" s="60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61"/>
      <c r="BN236" s="61"/>
      <c r="BO236" s="61"/>
      <c r="BP236" s="61"/>
      <c r="BQ236" s="61"/>
      <c r="BR236" s="61"/>
      <c r="BS236" s="61"/>
      <c r="BT236" s="61"/>
      <c r="BU236" s="61"/>
      <c r="BV236" s="61"/>
      <c r="BW236" s="61"/>
      <c r="BX236" s="61"/>
      <c r="BY236" s="61"/>
      <c r="BZ236" s="61"/>
      <c r="CA236" s="61"/>
      <c r="CB236" s="61"/>
      <c r="CC236" s="61"/>
      <c r="CD236" s="61"/>
      <c r="CE236" s="61"/>
      <c r="CF236" s="61"/>
      <c r="CG236" s="61"/>
      <c r="CH236" s="61"/>
      <c r="CI236" s="61"/>
      <c r="CJ236" s="61"/>
      <c r="CK236" s="61"/>
      <c r="CL236" s="61"/>
      <c r="CM236" s="61"/>
      <c r="CN236" s="61"/>
      <c r="CO236" s="61"/>
      <c r="CP236" s="61"/>
      <c r="CQ236" s="61"/>
      <c r="CR236" s="61"/>
      <c r="CS236" s="61"/>
      <c r="CT236" s="61"/>
      <c r="CU236" s="61"/>
      <c r="CV236" s="61"/>
      <c r="CW236" s="61"/>
      <c r="CX236" s="61"/>
      <c r="CY236" s="61"/>
      <c r="CZ236" s="61"/>
      <c r="DA236" s="61"/>
      <c r="DB236" s="61"/>
      <c r="DC236" s="61"/>
      <c r="DD236" s="61"/>
      <c r="DE236" s="61"/>
      <c r="DF236" s="61"/>
      <c r="DG236" s="61"/>
      <c r="DH236" s="61"/>
      <c r="DI236" s="61"/>
      <c r="DJ236" s="61"/>
      <c r="DK236" s="61"/>
      <c r="DL236" s="61"/>
      <c r="DM236" s="61"/>
      <c r="DN236" s="61"/>
      <c r="DO236" s="61"/>
      <c r="DP236" s="61"/>
      <c r="DQ236" s="61"/>
      <c r="DR236" s="61"/>
      <c r="DS236" s="61"/>
      <c r="DT236" s="61"/>
      <c r="DU236" s="61"/>
      <c r="DV236" s="61"/>
      <c r="DW236" s="61"/>
      <c r="DX236" s="61"/>
      <c r="DY236" s="61"/>
      <c r="DZ236" s="61"/>
      <c r="EA236" s="61"/>
      <c r="EB236" s="61"/>
      <c r="EC236" s="61"/>
      <c r="ED236" s="61"/>
      <c r="EE236" s="61"/>
      <c r="EF236" s="61"/>
      <c r="EG236" s="61"/>
      <c r="EH236" s="61"/>
      <c r="EI236" s="61"/>
      <c r="EJ236" s="61"/>
      <c r="EK236" s="61"/>
      <c r="EL236" s="61"/>
      <c r="EM236" s="61"/>
      <c r="EN236" s="61"/>
      <c r="EO236" s="61"/>
      <c r="EP236" s="61"/>
      <c r="EQ236" s="61"/>
      <c r="ER236" s="61"/>
      <c r="ES236" s="61"/>
      <c r="ET236" s="61"/>
      <c r="EU236" s="61"/>
      <c r="EV236" s="61"/>
      <c r="EW236" s="61"/>
      <c r="EX236" s="61"/>
      <c r="EY236" s="61"/>
      <c r="EZ236" s="61"/>
      <c r="FA236" s="61"/>
      <c r="FB236" s="61"/>
      <c r="FC236" s="61"/>
      <c r="FD236" s="61"/>
      <c r="FE236" s="61"/>
      <c r="FF236" s="61"/>
      <c r="FG236" s="61"/>
      <c r="FH236" s="61"/>
      <c r="FI236" s="61"/>
      <c r="FJ236" s="61"/>
      <c r="FK236" s="61"/>
      <c r="FL236" s="61"/>
      <c r="FM236" s="61"/>
      <c r="FN236" s="61"/>
      <c r="FO236" s="61"/>
      <c r="FP236" s="61"/>
      <c r="FQ236" s="61"/>
      <c r="FR236" s="61"/>
      <c r="FS236" s="61"/>
      <c r="FT236" s="61"/>
      <c r="FU236" s="61"/>
      <c r="FV236" s="61"/>
      <c r="FW236" s="61"/>
      <c r="FX236" s="61"/>
      <c r="FY236" s="61"/>
      <c r="FZ236" s="61"/>
      <c r="GA236" s="61"/>
      <c r="GB236" s="61"/>
      <c r="GC236" s="61"/>
      <c r="GD236" s="61"/>
      <c r="GE236" s="61"/>
      <c r="GF236" s="61"/>
      <c r="GG236" s="61"/>
      <c r="GH236" s="61"/>
      <c r="GI236" s="61"/>
      <c r="GJ236" s="61"/>
      <c r="GK236" s="61"/>
      <c r="GL236" s="61"/>
      <c r="GM236" s="61"/>
      <c r="GN236" s="61"/>
      <c r="GO236" s="61"/>
      <c r="GP236" s="61"/>
      <c r="GQ236" s="61"/>
      <c r="GR236" s="61"/>
      <c r="GS236" s="61"/>
      <c r="GT236" s="61"/>
      <c r="GU236" s="61"/>
      <c r="GV236" s="61"/>
      <c r="GW236" s="61"/>
      <c r="GX236" s="61"/>
      <c r="GY236" s="61"/>
      <c r="GZ236" s="61"/>
      <c r="HA236" s="61"/>
      <c r="HB236" s="61"/>
      <c r="HC236" s="61"/>
      <c r="HD236" s="61"/>
      <c r="HE236" s="61"/>
      <c r="HF236" s="61"/>
      <c r="HG236" s="61"/>
      <c r="HH236" s="61"/>
      <c r="HI236" s="61"/>
      <c r="HJ236" s="61"/>
      <c r="HK236" s="61"/>
      <c r="HL236" s="61"/>
      <c r="HM236" s="61"/>
      <c r="HN236" s="61"/>
      <c r="HO236" s="61"/>
      <c r="HP236" s="61"/>
      <c r="HQ236" s="61"/>
      <c r="HR236" s="61"/>
      <c r="HS236" s="61"/>
      <c r="HT236" s="61"/>
      <c r="HU236" s="61"/>
      <c r="HV236" s="61"/>
      <c r="HW236" s="61"/>
      <c r="HX236" s="61"/>
      <c r="HY236" s="61"/>
      <c r="HZ236" s="61"/>
      <c r="IA236" s="61"/>
      <c r="IB236" s="61"/>
      <c r="IC236" s="61"/>
      <c r="ID236" s="61"/>
      <c r="IE236" s="61"/>
      <c r="IF236" s="61"/>
      <c r="IG236" s="61"/>
      <c r="IH236" s="61"/>
      <c r="II236" s="61"/>
      <c r="IJ236" s="61"/>
      <c r="IK236" s="61"/>
      <c r="IL236" s="61"/>
      <c r="IM236" s="61"/>
      <c r="IN236" s="61"/>
      <c r="IO236" s="61"/>
      <c r="IP236" s="61"/>
      <c r="IQ236" s="61"/>
      <c r="IR236" s="61"/>
      <c r="IS236" s="61"/>
      <c r="IT236" s="61"/>
      <c r="IU236" s="61"/>
      <c r="IV236" s="61"/>
    </row>
    <row r="237" spans="1:256" hidden="1">
      <c r="A237" s="260"/>
      <c r="B237" s="251"/>
      <c r="C237" s="39" t="s">
        <v>31</v>
      </c>
      <c r="D237" s="81">
        <f t="shared" si="86"/>
        <v>0</v>
      </c>
      <c r="E237" s="82">
        <f t="shared" si="87"/>
        <v>0</v>
      </c>
      <c r="F237" s="82">
        <f t="shared" si="88"/>
        <v>0</v>
      </c>
      <c r="G237" s="82"/>
      <c r="H237" s="82"/>
      <c r="I237" s="82"/>
      <c r="J237" s="82"/>
      <c r="K237" s="82"/>
      <c r="L237" s="82"/>
      <c r="M237" s="82">
        <f t="shared" si="89"/>
        <v>0</v>
      </c>
      <c r="N237" s="82"/>
      <c r="O237" s="82"/>
      <c r="P237" s="82"/>
      <c r="Q237" s="59"/>
      <c r="R237" s="59"/>
      <c r="S237" s="60"/>
      <c r="T237" s="60"/>
      <c r="U237" s="60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61"/>
      <c r="BN237" s="61"/>
      <c r="BO237" s="61"/>
      <c r="BP237" s="61"/>
      <c r="BQ237" s="61"/>
      <c r="BR237" s="61"/>
      <c r="BS237" s="61"/>
      <c r="BT237" s="61"/>
      <c r="BU237" s="61"/>
      <c r="BV237" s="61"/>
      <c r="BW237" s="61"/>
      <c r="BX237" s="61"/>
      <c r="BY237" s="61"/>
      <c r="BZ237" s="61"/>
      <c r="CA237" s="61"/>
      <c r="CB237" s="61"/>
      <c r="CC237" s="61"/>
      <c r="CD237" s="61"/>
      <c r="CE237" s="61"/>
      <c r="CF237" s="61"/>
      <c r="CG237" s="61"/>
      <c r="CH237" s="61"/>
      <c r="CI237" s="61"/>
      <c r="CJ237" s="61"/>
      <c r="CK237" s="61"/>
      <c r="CL237" s="61"/>
      <c r="CM237" s="61"/>
      <c r="CN237" s="61"/>
      <c r="CO237" s="61"/>
      <c r="CP237" s="61"/>
      <c r="CQ237" s="61"/>
      <c r="CR237" s="61"/>
      <c r="CS237" s="61"/>
      <c r="CT237" s="61"/>
      <c r="CU237" s="61"/>
      <c r="CV237" s="61"/>
      <c r="CW237" s="61"/>
      <c r="CX237" s="61"/>
      <c r="CY237" s="61"/>
      <c r="CZ237" s="61"/>
      <c r="DA237" s="61"/>
      <c r="DB237" s="61"/>
      <c r="DC237" s="61"/>
      <c r="DD237" s="61"/>
      <c r="DE237" s="61"/>
      <c r="DF237" s="61"/>
      <c r="DG237" s="61"/>
      <c r="DH237" s="61"/>
      <c r="DI237" s="61"/>
      <c r="DJ237" s="61"/>
      <c r="DK237" s="61"/>
      <c r="DL237" s="61"/>
      <c r="DM237" s="61"/>
      <c r="DN237" s="61"/>
      <c r="DO237" s="61"/>
      <c r="DP237" s="61"/>
      <c r="DQ237" s="61"/>
      <c r="DR237" s="61"/>
      <c r="DS237" s="61"/>
      <c r="DT237" s="61"/>
      <c r="DU237" s="61"/>
      <c r="DV237" s="61"/>
      <c r="DW237" s="61"/>
      <c r="DX237" s="61"/>
      <c r="DY237" s="61"/>
      <c r="DZ237" s="61"/>
      <c r="EA237" s="61"/>
      <c r="EB237" s="61"/>
      <c r="EC237" s="61"/>
      <c r="ED237" s="61"/>
      <c r="EE237" s="61"/>
      <c r="EF237" s="61"/>
      <c r="EG237" s="61"/>
      <c r="EH237" s="61"/>
      <c r="EI237" s="61"/>
      <c r="EJ237" s="61"/>
      <c r="EK237" s="61"/>
      <c r="EL237" s="61"/>
      <c r="EM237" s="61"/>
      <c r="EN237" s="61"/>
      <c r="EO237" s="61"/>
      <c r="EP237" s="61"/>
      <c r="EQ237" s="61"/>
      <c r="ER237" s="61"/>
      <c r="ES237" s="61"/>
      <c r="ET237" s="61"/>
      <c r="EU237" s="61"/>
      <c r="EV237" s="61"/>
      <c r="EW237" s="61"/>
      <c r="EX237" s="61"/>
      <c r="EY237" s="61"/>
      <c r="EZ237" s="61"/>
      <c r="FA237" s="61"/>
      <c r="FB237" s="61"/>
      <c r="FC237" s="61"/>
      <c r="FD237" s="61"/>
      <c r="FE237" s="61"/>
      <c r="FF237" s="61"/>
      <c r="FG237" s="61"/>
      <c r="FH237" s="61"/>
      <c r="FI237" s="61"/>
      <c r="FJ237" s="61"/>
      <c r="FK237" s="61"/>
      <c r="FL237" s="61"/>
      <c r="FM237" s="61"/>
      <c r="FN237" s="61"/>
      <c r="FO237" s="61"/>
      <c r="FP237" s="61"/>
      <c r="FQ237" s="61"/>
      <c r="FR237" s="61"/>
      <c r="FS237" s="61"/>
      <c r="FT237" s="61"/>
      <c r="FU237" s="61"/>
      <c r="FV237" s="61"/>
      <c r="FW237" s="61"/>
      <c r="FX237" s="61"/>
      <c r="FY237" s="61"/>
      <c r="FZ237" s="61"/>
      <c r="GA237" s="61"/>
      <c r="GB237" s="61"/>
      <c r="GC237" s="61"/>
      <c r="GD237" s="61"/>
      <c r="GE237" s="61"/>
      <c r="GF237" s="61"/>
      <c r="GG237" s="61"/>
      <c r="GH237" s="61"/>
      <c r="GI237" s="61"/>
      <c r="GJ237" s="61"/>
      <c r="GK237" s="61"/>
      <c r="GL237" s="61"/>
      <c r="GM237" s="61"/>
      <c r="GN237" s="61"/>
      <c r="GO237" s="61"/>
      <c r="GP237" s="61"/>
      <c r="GQ237" s="61"/>
      <c r="GR237" s="61"/>
      <c r="GS237" s="61"/>
      <c r="GT237" s="61"/>
      <c r="GU237" s="61"/>
      <c r="GV237" s="61"/>
      <c r="GW237" s="61"/>
      <c r="GX237" s="61"/>
      <c r="GY237" s="61"/>
      <c r="GZ237" s="61"/>
      <c r="HA237" s="61"/>
      <c r="HB237" s="61"/>
      <c r="HC237" s="61"/>
      <c r="HD237" s="61"/>
      <c r="HE237" s="61"/>
      <c r="HF237" s="61"/>
      <c r="HG237" s="61"/>
      <c r="HH237" s="61"/>
      <c r="HI237" s="61"/>
      <c r="HJ237" s="61"/>
      <c r="HK237" s="61"/>
      <c r="HL237" s="61"/>
      <c r="HM237" s="61"/>
      <c r="HN237" s="61"/>
      <c r="HO237" s="61"/>
      <c r="HP237" s="61"/>
      <c r="HQ237" s="61"/>
      <c r="HR237" s="61"/>
      <c r="HS237" s="61"/>
      <c r="HT237" s="61"/>
      <c r="HU237" s="61"/>
      <c r="HV237" s="61"/>
      <c r="HW237" s="61"/>
      <c r="HX237" s="61"/>
      <c r="HY237" s="61"/>
      <c r="HZ237" s="61"/>
      <c r="IA237" s="61"/>
      <c r="IB237" s="61"/>
      <c r="IC237" s="61"/>
      <c r="ID237" s="61"/>
      <c r="IE237" s="61"/>
      <c r="IF237" s="61"/>
      <c r="IG237" s="61"/>
      <c r="IH237" s="61"/>
      <c r="II237" s="61"/>
      <c r="IJ237" s="61"/>
      <c r="IK237" s="61"/>
      <c r="IL237" s="61"/>
      <c r="IM237" s="61"/>
      <c r="IN237" s="61"/>
      <c r="IO237" s="61"/>
      <c r="IP237" s="61"/>
      <c r="IQ237" s="61"/>
      <c r="IR237" s="61"/>
      <c r="IS237" s="61"/>
      <c r="IT237" s="61"/>
      <c r="IU237" s="61"/>
      <c r="IV237" s="61"/>
    </row>
    <row r="238" spans="1:256" hidden="1">
      <c r="A238" s="261"/>
      <c r="B238" s="252"/>
      <c r="C238" s="39" t="s">
        <v>32</v>
      </c>
      <c r="D238" s="81">
        <f>D236+D237</f>
        <v>8002551</v>
      </c>
      <c r="E238" s="82">
        <f t="shared" ref="E238:P238" si="102">E236+E237</f>
        <v>7515410</v>
      </c>
      <c r="F238" s="82">
        <f t="shared" si="102"/>
        <v>1196787</v>
      </c>
      <c r="G238" s="82">
        <f t="shared" si="102"/>
        <v>140104</v>
      </c>
      <c r="H238" s="82">
        <f t="shared" si="102"/>
        <v>1056683</v>
      </c>
      <c r="I238" s="82">
        <f t="shared" si="102"/>
        <v>350000</v>
      </c>
      <c r="J238" s="82">
        <f t="shared" si="102"/>
        <v>100000</v>
      </c>
      <c r="K238" s="82">
        <f t="shared" si="102"/>
        <v>5868623</v>
      </c>
      <c r="L238" s="82">
        <f t="shared" si="102"/>
        <v>0</v>
      </c>
      <c r="M238" s="82">
        <f t="shared" si="102"/>
        <v>487141</v>
      </c>
      <c r="N238" s="82">
        <f t="shared" si="102"/>
        <v>487141</v>
      </c>
      <c r="O238" s="82">
        <f t="shared" si="102"/>
        <v>487141</v>
      </c>
      <c r="P238" s="82">
        <f t="shared" si="102"/>
        <v>0</v>
      </c>
      <c r="Q238" s="59"/>
      <c r="R238" s="59"/>
      <c r="S238" s="60"/>
      <c r="T238" s="60"/>
      <c r="U238" s="60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61"/>
      <c r="BN238" s="61"/>
      <c r="BO238" s="61"/>
      <c r="BP238" s="61"/>
      <c r="BQ238" s="61"/>
      <c r="BR238" s="61"/>
      <c r="BS238" s="61"/>
      <c r="BT238" s="61"/>
      <c r="BU238" s="61"/>
      <c r="BV238" s="61"/>
      <c r="BW238" s="61"/>
      <c r="BX238" s="61"/>
      <c r="BY238" s="61"/>
      <c r="BZ238" s="61"/>
      <c r="CA238" s="61"/>
      <c r="CB238" s="61"/>
      <c r="CC238" s="61"/>
      <c r="CD238" s="61"/>
      <c r="CE238" s="61"/>
      <c r="CF238" s="61"/>
      <c r="CG238" s="61"/>
      <c r="CH238" s="61"/>
      <c r="CI238" s="61"/>
      <c r="CJ238" s="61"/>
      <c r="CK238" s="61"/>
      <c r="CL238" s="61"/>
      <c r="CM238" s="61"/>
      <c r="CN238" s="61"/>
      <c r="CO238" s="61"/>
      <c r="CP238" s="61"/>
      <c r="CQ238" s="61"/>
      <c r="CR238" s="61"/>
      <c r="CS238" s="61"/>
      <c r="CT238" s="61"/>
      <c r="CU238" s="61"/>
      <c r="CV238" s="61"/>
      <c r="CW238" s="61"/>
      <c r="CX238" s="61"/>
      <c r="CY238" s="61"/>
      <c r="CZ238" s="61"/>
      <c r="DA238" s="61"/>
      <c r="DB238" s="61"/>
      <c r="DC238" s="61"/>
      <c r="DD238" s="61"/>
      <c r="DE238" s="61"/>
      <c r="DF238" s="61"/>
      <c r="DG238" s="61"/>
      <c r="DH238" s="61"/>
      <c r="DI238" s="61"/>
      <c r="DJ238" s="61"/>
      <c r="DK238" s="61"/>
      <c r="DL238" s="61"/>
      <c r="DM238" s="61"/>
      <c r="DN238" s="61"/>
      <c r="DO238" s="61"/>
      <c r="DP238" s="61"/>
      <c r="DQ238" s="61"/>
      <c r="DR238" s="61"/>
      <c r="DS238" s="61"/>
      <c r="DT238" s="61"/>
      <c r="DU238" s="61"/>
      <c r="DV238" s="61"/>
      <c r="DW238" s="61"/>
      <c r="DX238" s="61"/>
      <c r="DY238" s="61"/>
      <c r="DZ238" s="61"/>
      <c r="EA238" s="61"/>
      <c r="EB238" s="61"/>
      <c r="EC238" s="61"/>
      <c r="ED238" s="61"/>
      <c r="EE238" s="61"/>
      <c r="EF238" s="61"/>
      <c r="EG238" s="61"/>
      <c r="EH238" s="61"/>
      <c r="EI238" s="61"/>
      <c r="EJ238" s="61"/>
      <c r="EK238" s="61"/>
      <c r="EL238" s="61"/>
      <c r="EM238" s="61"/>
      <c r="EN238" s="61"/>
      <c r="EO238" s="61"/>
      <c r="EP238" s="61"/>
      <c r="EQ238" s="61"/>
      <c r="ER238" s="61"/>
      <c r="ES238" s="61"/>
      <c r="ET238" s="61"/>
      <c r="EU238" s="61"/>
      <c r="EV238" s="61"/>
      <c r="EW238" s="61"/>
      <c r="EX238" s="61"/>
      <c r="EY238" s="61"/>
      <c r="EZ238" s="61"/>
      <c r="FA238" s="61"/>
      <c r="FB238" s="61"/>
      <c r="FC238" s="61"/>
      <c r="FD238" s="61"/>
      <c r="FE238" s="61"/>
      <c r="FF238" s="61"/>
      <c r="FG238" s="61"/>
      <c r="FH238" s="61"/>
      <c r="FI238" s="61"/>
      <c r="FJ238" s="61"/>
      <c r="FK238" s="61"/>
      <c r="FL238" s="61"/>
      <c r="FM238" s="61"/>
      <c r="FN238" s="61"/>
      <c r="FO238" s="61"/>
      <c r="FP238" s="61"/>
      <c r="FQ238" s="61"/>
      <c r="FR238" s="61"/>
      <c r="FS238" s="61"/>
      <c r="FT238" s="61"/>
      <c r="FU238" s="61"/>
      <c r="FV238" s="61"/>
      <c r="FW238" s="61"/>
      <c r="FX238" s="61"/>
      <c r="FY238" s="61"/>
      <c r="FZ238" s="61"/>
      <c r="GA238" s="61"/>
      <c r="GB238" s="61"/>
      <c r="GC238" s="61"/>
      <c r="GD238" s="61"/>
      <c r="GE238" s="61"/>
      <c r="GF238" s="61"/>
      <c r="GG238" s="61"/>
      <c r="GH238" s="61"/>
      <c r="GI238" s="61"/>
      <c r="GJ238" s="61"/>
      <c r="GK238" s="61"/>
      <c r="GL238" s="61"/>
      <c r="GM238" s="61"/>
      <c r="GN238" s="61"/>
      <c r="GO238" s="61"/>
      <c r="GP238" s="61"/>
      <c r="GQ238" s="61"/>
      <c r="GR238" s="61"/>
      <c r="GS238" s="61"/>
      <c r="GT238" s="61"/>
      <c r="GU238" s="61"/>
      <c r="GV238" s="61"/>
      <c r="GW238" s="61"/>
      <c r="GX238" s="61"/>
      <c r="GY238" s="61"/>
      <c r="GZ238" s="61"/>
      <c r="HA238" s="61"/>
      <c r="HB238" s="61"/>
      <c r="HC238" s="61"/>
      <c r="HD238" s="61"/>
      <c r="HE238" s="61"/>
      <c r="HF238" s="61"/>
      <c r="HG238" s="61"/>
      <c r="HH238" s="61"/>
      <c r="HI238" s="61"/>
      <c r="HJ238" s="61"/>
      <c r="HK238" s="61"/>
      <c r="HL238" s="61"/>
      <c r="HM238" s="61"/>
      <c r="HN238" s="61"/>
      <c r="HO238" s="61"/>
      <c r="HP238" s="61"/>
      <c r="HQ238" s="61"/>
      <c r="HR238" s="61"/>
      <c r="HS238" s="61"/>
      <c r="HT238" s="61"/>
      <c r="HU238" s="61"/>
      <c r="HV238" s="61"/>
      <c r="HW238" s="61"/>
      <c r="HX238" s="61"/>
      <c r="HY238" s="61"/>
      <c r="HZ238" s="61"/>
      <c r="IA238" s="61"/>
      <c r="IB238" s="61"/>
      <c r="IC238" s="61"/>
      <c r="ID238" s="61"/>
      <c r="IE238" s="61"/>
      <c r="IF238" s="61"/>
      <c r="IG238" s="61"/>
      <c r="IH238" s="61"/>
      <c r="II238" s="61"/>
      <c r="IJ238" s="61"/>
      <c r="IK238" s="61"/>
      <c r="IL238" s="61"/>
      <c r="IM238" s="61"/>
      <c r="IN238" s="61"/>
      <c r="IO238" s="61"/>
      <c r="IP238" s="61"/>
      <c r="IQ238" s="61"/>
      <c r="IR238" s="61"/>
      <c r="IS238" s="61"/>
      <c r="IT238" s="61"/>
      <c r="IU238" s="61"/>
      <c r="IV238" s="61"/>
    </row>
    <row r="239" spans="1:256" ht="15" hidden="1">
      <c r="A239" s="253" t="s">
        <v>158</v>
      </c>
      <c r="B239" s="256" t="s">
        <v>159</v>
      </c>
      <c r="C239" s="41" t="s">
        <v>30</v>
      </c>
      <c r="D239" s="83">
        <f>D242+D251+D254+D257+D260+D263+D269+D248+D245+D266</f>
        <v>143514511</v>
      </c>
      <c r="E239" s="84">
        <f>E242+E251+E254+E257+E260+E263+E269+E248+E245+E266</f>
        <v>56671917</v>
      </c>
      <c r="F239" s="84">
        <f t="shared" ref="F239:P240" si="103">F242+F251+F254+F257+F260+F263+F269+F248+F245+F266</f>
        <v>20351476</v>
      </c>
      <c r="G239" s="84">
        <f t="shared" si="103"/>
        <v>18000</v>
      </c>
      <c r="H239" s="84">
        <f t="shared" si="103"/>
        <v>20333476</v>
      </c>
      <c r="I239" s="84">
        <f t="shared" si="103"/>
        <v>1813895</v>
      </c>
      <c r="J239" s="84">
        <f t="shared" si="103"/>
        <v>0</v>
      </c>
      <c r="K239" s="84">
        <f t="shared" si="103"/>
        <v>34506546</v>
      </c>
      <c r="L239" s="84">
        <f t="shared" si="103"/>
        <v>0</v>
      </c>
      <c r="M239" s="84">
        <f t="shared" si="103"/>
        <v>86842594</v>
      </c>
      <c r="N239" s="84">
        <f t="shared" si="103"/>
        <v>67842594</v>
      </c>
      <c r="O239" s="84">
        <f t="shared" si="103"/>
        <v>65342594</v>
      </c>
      <c r="P239" s="84">
        <f t="shared" si="103"/>
        <v>19000000</v>
      </c>
      <c r="Q239" s="50"/>
      <c r="R239" s="50"/>
      <c r="S239" s="51"/>
      <c r="T239" s="51"/>
      <c r="U239" s="51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  <c r="CO239" s="52"/>
      <c r="CP239" s="52"/>
      <c r="CQ239" s="52"/>
      <c r="CR239" s="52"/>
      <c r="CS239" s="52"/>
      <c r="CT239" s="52"/>
      <c r="CU239" s="52"/>
      <c r="CV239" s="52"/>
      <c r="CW239" s="52"/>
      <c r="CX239" s="52"/>
      <c r="CY239" s="52"/>
      <c r="CZ239" s="52"/>
      <c r="DA239" s="52"/>
      <c r="DB239" s="52"/>
      <c r="DC239" s="52"/>
      <c r="DD239" s="52"/>
      <c r="DE239" s="52"/>
      <c r="DF239" s="52"/>
      <c r="DG239" s="52"/>
      <c r="DH239" s="52"/>
      <c r="DI239" s="52"/>
      <c r="DJ239" s="52"/>
      <c r="DK239" s="52"/>
      <c r="DL239" s="52"/>
      <c r="DM239" s="52"/>
      <c r="DN239" s="52"/>
      <c r="DO239" s="52"/>
      <c r="DP239" s="52"/>
      <c r="DQ239" s="52"/>
      <c r="DR239" s="52"/>
      <c r="DS239" s="52"/>
      <c r="DT239" s="52"/>
      <c r="DU239" s="52"/>
      <c r="DV239" s="52"/>
      <c r="DW239" s="52"/>
      <c r="DX239" s="52"/>
      <c r="DY239" s="52"/>
      <c r="DZ239" s="52"/>
      <c r="EA239" s="52"/>
      <c r="EB239" s="52"/>
      <c r="EC239" s="52"/>
      <c r="ED239" s="52"/>
      <c r="EE239" s="52"/>
      <c r="EF239" s="52"/>
      <c r="EG239" s="52"/>
      <c r="EH239" s="52"/>
      <c r="EI239" s="52"/>
      <c r="EJ239" s="52"/>
      <c r="EK239" s="52"/>
      <c r="EL239" s="52"/>
      <c r="EM239" s="52"/>
      <c r="EN239" s="52"/>
      <c r="EO239" s="52"/>
      <c r="EP239" s="52"/>
      <c r="EQ239" s="52"/>
      <c r="ER239" s="52"/>
      <c r="ES239" s="52"/>
      <c r="ET239" s="52"/>
      <c r="EU239" s="52"/>
      <c r="EV239" s="52"/>
      <c r="EW239" s="52"/>
      <c r="EX239" s="52"/>
      <c r="EY239" s="52"/>
      <c r="EZ239" s="52"/>
      <c r="FA239" s="52"/>
      <c r="FB239" s="52"/>
      <c r="FC239" s="52"/>
      <c r="FD239" s="52"/>
      <c r="FE239" s="52"/>
      <c r="FF239" s="52"/>
      <c r="FG239" s="52"/>
      <c r="FH239" s="52"/>
      <c r="FI239" s="52"/>
      <c r="FJ239" s="52"/>
      <c r="FK239" s="52"/>
      <c r="FL239" s="52"/>
      <c r="FM239" s="52"/>
      <c r="FN239" s="52"/>
      <c r="FO239" s="52"/>
      <c r="FP239" s="52"/>
      <c r="FQ239" s="52"/>
      <c r="FR239" s="52"/>
      <c r="FS239" s="52"/>
      <c r="FT239" s="52"/>
      <c r="FU239" s="52"/>
      <c r="FV239" s="52"/>
      <c r="FW239" s="52"/>
      <c r="FX239" s="52"/>
      <c r="FY239" s="52"/>
      <c r="FZ239" s="52"/>
      <c r="GA239" s="52"/>
      <c r="GB239" s="52"/>
      <c r="GC239" s="52"/>
      <c r="GD239" s="52"/>
      <c r="GE239" s="52"/>
      <c r="GF239" s="52"/>
      <c r="GG239" s="52"/>
      <c r="GH239" s="52"/>
      <c r="GI239" s="52"/>
      <c r="GJ239" s="52"/>
      <c r="GK239" s="52"/>
      <c r="GL239" s="52"/>
      <c r="GM239" s="52"/>
      <c r="GN239" s="52"/>
      <c r="GO239" s="52"/>
      <c r="GP239" s="52"/>
      <c r="GQ239" s="52"/>
      <c r="GR239" s="52"/>
      <c r="GS239" s="52"/>
      <c r="GT239" s="52"/>
      <c r="GU239" s="52"/>
      <c r="GV239" s="52"/>
      <c r="GW239" s="52"/>
      <c r="GX239" s="52"/>
      <c r="GY239" s="52"/>
      <c r="GZ239" s="52"/>
      <c r="HA239" s="52"/>
      <c r="HB239" s="52"/>
      <c r="HC239" s="52"/>
      <c r="HD239" s="52"/>
      <c r="HE239" s="52"/>
      <c r="HF239" s="52"/>
      <c r="HG239" s="52"/>
      <c r="HH239" s="52"/>
      <c r="HI239" s="52"/>
      <c r="HJ239" s="52"/>
      <c r="HK239" s="52"/>
      <c r="HL239" s="52"/>
      <c r="HM239" s="52"/>
      <c r="HN239" s="52"/>
      <c r="HO239" s="52"/>
      <c r="HP239" s="52"/>
      <c r="HQ239" s="52"/>
      <c r="HR239" s="52"/>
      <c r="HS239" s="52"/>
      <c r="HT239" s="52"/>
      <c r="HU239" s="52"/>
      <c r="HV239" s="52"/>
      <c r="HW239" s="52"/>
      <c r="HX239" s="52"/>
      <c r="HY239" s="52"/>
      <c r="HZ239" s="52"/>
      <c r="IA239" s="52"/>
      <c r="IB239" s="52"/>
      <c r="IC239" s="52"/>
      <c r="ID239" s="52"/>
      <c r="IE239" s="52"/>
      <c r="IF239" s="52"/>
      <c r="IG239" s="52"/>
      <c r="IH239" s="52"/>
      <c r="II239" s="52"/>
      <c r="IJ239" s="52"/>
      <c r="IK239" s="52"/>
      <c r="IL239" s="52"/>
      <c r="IM239" s="52"/>
      <c r="IN239" s="52"/>
      <c r="IO239" s="52"/>
      <c r="IP239" s="52"/>
      <c r="IQ239" s="52"/>
      <c r="IR239" s="52"/>
      <c r="IS239" s="52"/>
      <c r="IT239" s="52"/>
      <c r="IU239" s="52"/>
      <c r="IV239" s="52"/>
    </row>
    <row r="240" spans="1:256" ht="15" hidden="1">
      <c r="A240" s="254"/>
      <c r="B240" s="257"/>
      <c r="C240" s="41" t="s">
        <v>31</v>
      </c>
      <c r="D240" s="83">
        <f>D243+D252+D255+D258+D261+D264+D270+D249+D246+D267</f>
        <v>0</v>
      </c>
      <c r="E240" s="84">
        <f>E243+E252+E255+E258+E261+E264+E270+E249+E246+E267</f>
        <v>0</v>
      </c>
      <c r="F240" s="84">
        <f t="shared" si="103"/>
        <v>0</v>
      </c>
      <c r="G240" s="84">
        <f t="shared" si="103"/>
        <v>0</v>
      </c>
      <c r="H240" s="84">
        <f t="shared" si="103"/>
        <v>0</v>
      </c>
      <c r="I240" s="84">
        <f t="shared" si="103"/>
        <v>0</v>
      </c>
      <c r="J240" s="84">
        <f t="shared" si="103"/>
        <v>0</v>
      </c>
      <c r="K240" s="84">
        <f t="shared" si="103"/>
        <v>0</v>
      </c>
      <c r="L240" s="84">
        <f t="shared" si="103"/>
        <v>0</v>
      </c>
      <c r="M240" s="84">
        <f t="shared" si="103"/>
        <v>0</v>
      </c>
      <c r="N240" s="84">
        <f t="shared" si="103"/>
        <v>0</v>
      </c>
      <c r="O240" s="84">
        <f t="shared" si="103"/>
        <v>0</v>
      </c>
      <c r="P240" s="84">
        <f t="shared" si="103"/>
        <v>0</v>
      </c>
      <c r="Q240" s="50"/>
      <c r="R240" s="50"/>
      <c r="S240" s="51"/>
      <c r="T240" s="51"/>
      <c r="U240" s="51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  <c r="CH240" s="52"/>
      <c r="CI240" s="52"/>
      <c r="CJ240" s="52"/>
      <c r="CK240" s="52"/>
      <c r="CL240" s="52"/>
      <c r="CM240" s="52"/>
      <c r="CN240" s="52"/>
      <c r="CO240" s="52"/>
      <c r="CP240" s="52"/>
      <c r="CQ240" s="52"/>
      <c r="CR240" s="52"/>
      <c r="CS240" s="52"/>
      <c r="CT240" s="52"/>
      <c r="CU240" s="52"/>
      <c r="CV240" s="52"/>
      <c r="CW240" s="52"/>
      <c r="CX240" s="52"/>
      <c r="CY240" s="52"/>
      <c r="CZ240" s="52"/>
      <c r="DA240" s="52"/>
      <c r="DB240" s="52"/>
      <c r="DC240" s="52"/>
      <c r="DD240" s="52"/>
      <c r="DE240" s="52"/>
      <c r="DF240" s="52"/>
      <c r="DG240" s="52"/>
      <c r="DH240" s="52"/>
      <c r="DI240" s="52"/>
      <c r="DJ240" s="52"/>
      <c r="DK240" s="52"/>
      <c r="DL240" s="52"/>
      <c r="DM240" s="52"/>
      <c r="DN240" s="52"/>
      <c r="DO240" s="52"/>
      <c r="DP240" s="52"/>
      <c r="DQ240" s="52"/>
      <c r="DR240" s="52"/>
      <c r="DS240" s="52"/>
      <c r="DT240" s="52"/>
      <c r="DU240" s="52"/>
      <c r="DV240" s="52"/>
      <c r="DW240" s="52"/>
      <c r="DX240" s="52"/>
      <c r="DY240" s="52"/>
      <c r="DZ240" s="52"/>
      <c r="EA240" s="52"/>
      <c r="EB240" s="52"/>
      <c r="EC240" s="52"/>
      <c r="ED240" s="52"/>
      <c r="EE240" s="52"/>
      <c r="EF240" s="52"/>
      <c r="EG240" s="52"/>
      <c r="EH240" s="52"/>
      <c r="EI240" s="52"/>
      <c r="EJ240" s="52"/>
      <c r="EK240" s="52"/>
      <c r="EL240" s="52"/>
      <c r="EM240" s="52"/>
      <c r="EN240" s="52"/>
      <c r="EO240" s="52"/>
      <c r="EP240" s="52"/>
      <c r="EQ240" s="52"/>
      <c r="ER240" s="52"/>
      <c r="ES240" s="52"/>
      <c r="ET240" s="52"/>
      <c r="EU240" s="52"/>
      <c r="EV240" s="52"/>
      <c r="EW240" s="52"/>
      <c r="EX240" s="52"/>
      <c r="EY240" s="52"/>
      <c r="EZ240" s="52"/>
      <c r="FA240" s="52"/>
      <c r="FB240" s="52"/>
      <c r="FC240" s="52"/>
      <c r="FD240" s="52"/>
      <c r="FE240" s="52"/>
      <c r="FF240" s="52"/>
      <c r="FG240" s="52"/>
      <c r="FH240" s="52"/>
      <c r="FI240" s="52"/>
      <c r="FJ240" s="52"/>
      <c r="FK240" s="52"/>
      <c r="FL240" s="52"/>
      <c r="FM240" s="52"/>
      <c r="FN240" s="52"/>
      <c r="FO240" s="52"/>
      <c r="FP240" s="52"/>
      <c r="FQ240" s="52"/>
      <c r="FR240" s="52"/>
      <c r="FS240" s="52"/>
      <c r="FT240" s="52"/>
      <c r="FU240" s="52"/>
      <c r="FV240" s="52"/>
      <c r="FW240" s="52"/>
      <c r="FX240" s="52"/>
      <c r="FY240" s="52"/>
      <c r="FZ240" s="52"/>
      <c r="GA240" s="52"/>
      <c r="GB240" s="52"/>
      <c r="GC240" s="52"/>
      <c r="GD240" s="52"/>
      <c r="GE240" s="52"/>
      <c r="GF240" s="52"/>
      <c r="GG240" s="52"/>
      <c r="GH240" s="52"/>
      <c r="GI240" s="52"/>
      <c r="GJ240" s="52"/>
      <c r="GK240" s="52"/>
      <c r="GL240" s="52"/>
      <c r="GM240" s="52"/>
      <c r="GN240" s="52"/>
      <c r="GO240" s="52"/>
      <c r="GP240" s="52"/>
      <c r="GQ240" s="52"/>
      <c r="GR240" s="52"/>
      <c r="GS240" s="52"/>
      <c r="GT240" s="52"/>
      <c r="GU240" s="52"/>
      <c r="GV240" s="52"/>
      <c r="GW240" s="52"/>
      <c r="GX240" s="52"/>
      <c r="GY240" s="52"/>
      <c r="GZ240" s="52"/>
      <c r="HA240" s="52"/>
      <c r="HB240" s="52"/>
      <c r="HC240" s="52"/>
      <c r="HD240" s="52"/>
      <c r="HE240" s="52"/>
      <c r="HF240" s="52"/>
      <c r="HG240" s="52"/>
      <c r="HH240" s="52"/>
      <c r="HI240" s="52"/>
      <c r="HJ240" s="52"/>
      <c r="HK240" s="52"/>
      <c r="HL240" s="52"/>
      <c r="HM240" s="52"/>
      <c r="HN240" s="52"/>
      <c r="HO240" s="52"/>
      <c r="HP240" s="52"/>
      <c r="HQ240" s="52"/>
      <c r="HR240" s="52"/>
      <c r="HS240" s="52"/>
      <c r="HT240" s="52"/>
      <c r="HU240" s="52"/>
      <c r="HV240" s="52"/>
      <c r="HW240" s="52"/>
      <c r="HX240" s="52"/>
      <c r="HY240" s="52"/>
      <c r="HZ240" s="52"/>
      <c r="IA240" s="52"/>
      <c r="IB240" s="52"/>
      <c r="IC240" s="52"/>
      <c r="ID240" s="52"/>
      <c r="IE240" s="52"/>
      <c r="IF240" s="52"/>
      <c r="IG240" s="52"/>
      <c r="IH240" s="52"/>
      <c r="II240" s="52"/>
      <c r="IJ240" s="52"/>
      <c r="IK240" s="52"/>
      <c r="IL240" s="52"/>
      <c r="IM240" s="52"/>
      <c r="IN240" s="52"/>
      <c r="IO240" s="52"/>
      <c r="IP240" s="52"/>
      <c r="IQ240" s="52"/>
      <c r="IR240" s="52"/>
      <c r="IS240" s="52"/>
      <c r="IT240" s="52"/>
      <c r="IU240" s="52"/>
      <c r="IV240" s="52"/>
    </row>
    <row r="241" spans="1:256" ht="15" hidden="1">
      <c r="A241" s="255"/>
      <c r="B241" s="258"/>
      <c r="C241" s="41" t="s">
        <v>32</v>
      </c>
      <c r="D241" s="83">
        <f t="shared" ref="D241:O241" si="104">D239+D240</f>
        <v>143514511</v>
      </c>
      <c r="E241" s="84">
        <f t="shared" si="104"/>
        <v>56671917</v>
      </c>
      <c r="F241" s="84">
        <f t="shared" si="104"/>
        <v>20351476</v>
      </c>
      <c r="G241" s="84">
        <f t="shared" si="104"/>
        <v>18000</v>
      </c>
      <c r="H241" s="84">
        <f t="shared" si="104"/>
        <v>20333476</v>
      </c>
      <c r="I241" s="84">
        <f t="shared" si="104"/>
        <v>1813895</v>
      </c>
      <c r="J241" s="84">
        <f t="shared" si="104"/>
        <v>0</v>
      </c>
      <c r="K241" s="84">
        <f t="shared" si="104"/>
        <v>34506546</v>
      </c>
      <c r="L241" s="84">
        <f t="shared" si="104"/>
        <v>0</v>
      </c>
      <c r="M241" s="84">
        <f t="shared" si="104"/>
        <v>86842594</v>
      </c>
      <c r="N241" s="84">
        <f t="shared" si="104"/>
        <v>67842594</v>
      </c>
      <c r="O241" s="84">
        <f t="shared" si="104"/>
        <v>65342594</v>
      </c>
      <c r="P241" s="84">
        <f>P239+P240</f>
        <v>19000000</v>
      </c>
      <c r="Q241" s="50"/>
      <c r="R241" s="50"/>
      <c r="S241" s="51"/>
      <c r="T241" s="51"/>
      <c r="U241" s="51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  <c r="CR241" s="52"/>
      <c r="CS241" s="52"/>
      <c r="CT241" s="52"/>
      <c r="CU241" s="52"/>
      <c r="CV241" s="52"/>
      <c r="CW241" s="52"/>
      <c r="CX241" s="52"/>
      <c r="CY241" s="52"/>
      <c r="CZ241" s="52"/>
      <c r="DA241" s="52"/>
      <c r="DB241" s="52"/>
      <c r="DC241" s="52"/>
      <c r="DD241" s="52"/>
      <c r="DE241" s="52"/>
      <c r="DF241" s="52"/>
      <c r="DG241" s="52"/>
      <c r="DH241" s="52"/>
      <c r="DI241" s="52"/>
      <c r="DJ241" s="52"/>
      <c r="DK241" s="52"/>
      <c r="DL241" s="52"/>
      <c r="DM241" s="52"/>
      <c r="DN241" s="52"/>
      <c r="DO241" s="52"/>
      <c r="DP241" s="52"/>
      <c r="DQ241" s="52"/>
      <c r="DR241" s="52"/>
      <c r="DS241" s="52"/>
      <c r="DT241" s="52"/>
      <c r="DU241" s="52"/>
      <c r="DV241" s="52"/>
      <c r="DW241" s="52"/>
      <c r="DX241" s="52"/>
      <c r="DY241" s="52"/>
      <c r="DZ241" s="52"/>
      <c r="EA241" s="52"/>
      <c r="EB241" s="52"/>
      <c r="EC241" s="52"/>
      <c r="ED241" s="52"/>
      <c r="EE241" s="52"/>
      <c r="EF241" s="52"/>
      <c r="EG241" s="52"/>
      <c r="EH241" s="52"/>
      <c r="EI241" s="52"/>
      <c r="EJ241" s="52"/>
      <c r="EK241" s="52"/>
      <c r="EL241" s="52"/>
      <c r="EM241" s="52"/>
      <c r="EN241" s="52"/>
      <c r="EO241" s="52"/>
      <c r="EP241" s="52"/>
      <c r="EQ241" s="52"/>
      <c r="ER241" s="52"/>
      <c r="ES241" s="52"/>
      <c r="ET241" s="52"/>
      <c r="EU241" s="52"/>
      <c r="EV241" s="52"/>
      <c r="EW241" s="52"/>
      <c r="EX241" s="52"/>
      <c r="EY241" s="52"/>
      <c r="EZ241" s="52"/>
      <c r="FA241" s="52"/>
      <c r="FB241" s="52"/>
      <c r="FC241" s="52"/>
      <c r="FD241" s="52"/>
      <c r="FE241" s="52"/>
      <c r="FF241" s="52"/>
      <c r="FG241" s="52"/>
      <c r="FH241" s="52"/>
      <c r="FI241" s="52"/>
      <c r="FJ241" s="52"/>
      <c r="FK241" s="52"/>
      <c r="FL241" s="52"/>
      <c r="FM241" s="52"/>
      <c r="FN241" s="52"/>
      <c r="FO241" s="52"/>
      <c r="FP241" s="52"/>
      <c r="FQ241" s="52"/>
      <c r="FR241" s="52"/>
      <c r="FS241" s="52"/>
      <c r="FT241" s="52"/>
      <c r="FU241" s="52"/>
      <c r="FV241" s="52"/>
      <c r="FW241" s="52"/>
      <c r="FX241" s="52"/>
      <c r="FY241" s="52"/>
      <c r="FZ241" s="52"/>
      <c r="GA241" s="52"/>
      <c r="GB241" s="52"/>
      <c r="GC241" s="52"/>
      <c r="GD241" s="52"/>
      <c r="GE241" s="52"/>
      <c r="GF241" s="52"/>
      <c r="GG241" s="52"/>
      <c r="GH241" s="52"/>
      <c r="GI241" s="52"/>
      <c r="GJ241" s="52"/>
      <c r="GK241" s="52"/>
      <c r="GL241" s="52"/>
      <c r="GM241" s="52"/>
      <c r="GN241" s="52"/>
      <c r="GO241" s="52"/>
      <c r="GP241" s="52"/>
      <c r="GQ241" s="52"/>
      <c r="GR241" s="52"/>
      <c r="GS241" s="52"/>
      <c r="GT241" s="52"/>
      <c r="GU241" s="52"/>
      <c r="GV241" s="52"/>
      <c r="GW241" s="52"/>
      <c r="GX241" s="52"/>
      <c r="GY241" s="52"/>
      <c r="GZ241" s="52"/>
      <c r="HA241" s="52"/>
      <c r="HB241" s="52"/>
      <c r="HC241" s="52"/>
      <c r="HD241" s="52"/>
      <c r="HE241" s="52"/>
      <c r="HF241" s="52"/>
      <c r="HG241" s="52"/>
      <c r="HH241" s="52"/>
      <c r="HI241" s="52"/>
      <c r="HJ241" s="52"/>
      <c r="HK241" s="52"/>
      <c r="HL241" s="52"/>
      <c r="HM241" s="52"/>
      <c r="HN241" s="52"/>
      <c r="HO241" s="52"/>
      <c r="HP241" s="52"/>
      <c r="HQ241" s="52"/>
      <c r="HR241" s="52"/>
      <c r="HS241" s="52"/>
      <c r="HT241" s="52"/>
      <c r="HU241" s="52"/>
      <c r="HV241" s="52"/>
      <c r="HW241" s="52"/>
      <c r="HX241" s="52"/>
      <c r="HY241" s="52"/>
      <c r="HZ241" s="52"/>
      <c r="IA241" s="52"/>
      <c r="IB241" s="52"/>
      <c r="IC241" s="52"/>
      <c r="ID241" s="52"/>
      <c r="IE241" s="52"/>
      <c r="IF241" s="52"/>
      <c r="IG241" s="52"/>
      <c r="IH241" s="52"/>
      <c r="II241" s="52"/>
      <c r="IJ241" s="52"/>
      <c r="IK241" s="52"/>
      <c r="IL241" s="52"/>
      <c r="IM241" s="52"/>
      <c r="IN241" s="52"/>
      <c r="IO241" s="52"/>
      <c r="IP241" s="52"/>
      <c r="IQ241" s="52"/>
      <c r="IR241" s="52"/>
      <c r="IS241" s="52"/>
      <c r="IT241" s="52"/>
      <c r="IU241" s="52"/>
      <c r="IV241" s="52"/>
    </row>
    <row r="242" spans="1:256" hidden="1">
      <c r="A242" s="247">
        <v>85111</v>
      </c>
      <c r="B242" s="250" t="s">
        <v>160</v>
      </c>
      <c r="C242" s="39" t="s">
        <v>30</v>
      </c>
      <c r="D242" s="81">
        <f t="shared" ref="D242:D270" si="105">E242+M242</f>
        <v>17761766</v>
      </c>
      <c r="E242" s="82">
        <f t="shared" ref="E242:E270" si="106">F242+I242+J242+K242+L242</f>
        <v>139300</v>
      </c>
      <c r="F242" s="82">
        <f t="shared" ref="F242:F270" si="107">G242+H242</f>
        <v>0</v>
      </c>
      <c r="G242" s="82">
        <v>0</v>
      </c>
      <c r="H242" s="82">
        <v>0</v>
      </c>
      <c r="I242" s="82">
        <v>0</v>
      </c>
      <c r="J242" s="82">
        <v>0</v>
      </c>
      <c r="K242" s="82">
        <v>139300</v>
      </c>
      <c r="L242" s="82">
        <v>0</v>
      </c>
      <c r="M242" s="82">
        <f t="shared" ref="M242:M270" si="108">N242+P242</f>
        <v>17622466</v>
      </c>
      <c r="N242" s="82">
        <v>17622466</v>
      </c>
      <c r="O242" s="82">
        <v>17622466</v>
      </c>
      <c r="P242" s="82">
        <v>0</v>
      </c>
      <c r="Q242" s="59"/>
      <c r="R242" s="59"/>
      <c r="S242" s="60"/>
      <c r="T242" s="60"/>
      <c r="U242" s="60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L242" s="61"/>
      <c r="BM242" s="61"/>
      <c r="BN242" s="61"/>
      <c r="BO242" s="61"/>
      <c r="BP242" s="61"/>
      <c r="BQ242" s="61"/>
      <c r="BR242" s="61"/>
      <c r="BS242" s="61"/>
      <c r="BT242" s="61"/>
      <c r="BU242" s="61"/>
      <c r="BV242" s="61"/>
      <c r="BW242" s="61"/>
      <c r="BX242" s="61"/>
      <c r="BY242" s="61"/>
      <c r="BZ242" s="61"/>
      <c r="CA242" s="61"/>
      <c r="CB242" s="61"/>
      <c r="CC242" s="61"/>
      <c r="CD242" s="61"/>
      <c r="CE242" s="61"/>
      <c r="CF242" s="61"/>
      <c r="CG242" s="61"/>
      <c r="CH242" s="61"/>
      <c r="CI242" s="61"/>
      <c r="CJ242" s="61"/>
      <c r="CK242" s="61"/>
      <c r="CL242" s="61"/>
      <c r="CM242" s="61"/>
      <c r="CN242" s="61"/>
      <c r="CO242" s="61"/>
      <c r="CP242" s="61"/>
      <c r="CQ242" s="61"/>
      <c r="CR242" s="61"/>
      <c r="CS242" s="61"/>
      <c r="CT242" s="61"/>
      <c r="CU242" s="61"/>
      <c r="CV242" s="61"/>
      <c r="CW242" s="61"/>
      <c r="CX242" s="61"/>
      <c r="CY242" s="61"/>
      <c r="CZ242" s="61"/>
      <c r="DA242" s="61"/>
      <c r="DB242" s="61"/>
      <c r="DC242" s="61"/>
      <c r="DD242" s="61"/>
      <c r="DE242" s="61"/>
      <c r="DF242" s="61"/>
      <c r="DG242" s="61"/>
      <c r="DH242" s="61"/>
      <c r="DI242" s="61"/>
      <c r="DJ242" s="61"/>
      <c r="DK242" s="61"/>
      <c r="DL242" s="61"/>
      <c r="DM242" s="61"/>
      <c r="DN242" s="61"/>
      <c r="DO242" s="61"/>
      <c r="DP242" s="61"/>
      <c r="DQ242" s="61"/>
      <c r="DR242" s="61"/>
      <c r="DS242" s="61"/>
      <c r="DT242" s="61"/>
      <c r="DU242" s="61"/>
      <c r="DV242" s="61"/>
      <c r="DW242" s="61"/>
      <c r="DX242" s="61"/>
      <c r="DY242" s="61"/>
      <c r="DZ242" s="61"/>
      <c r="EA242" s="61"/>
      <c r="EB242" s="61"/>
      <c r="EC242" s="61"/>
      <c r="ED242" s="61"/>
      <c r="EE242" s="61"/>
      <c r="EF242" s="61"/>
      <c r="EG242" s="61"/>
      <c r="EH242" s="61"/>
      <c r="EI242" s="61"/>
      <c r="EJ242" s="61"/>
      <c r="EK242" s="61"/>
      <c r="EL242" s="61"/>
      <c r="EM242" s="61"/>
      <c r="EN242" s="61"/>
      <c r="EO242" s="61"/>
      <c r="EP242" s="61"/>
      <c r="EQ242" s="61"/>
      <c r="ER242" s="61"/>
      <c r="ES242" s="61"/>
      <c r="ET242" s="61"/>
      <c r="EU242" s="61"/>
      <c r="EV242" s="61"/>
      <c r="EW242" s="61"/>
      <c r="EX242" s="61"/>
      <c r="EY242" s="61"/>
      <c r="EZ242" s="61"/>
      <c r="FA242" s="61"/>
      <c r="FB242" s="61"/>
      <c r="FC242" s="61"/>
      <c r="FD242" s="61"/>
      <c r="FE242" s="61"/>
      <c r="FF242" s="61"/>
      <c r="FG242" s="61"/>
      <c r="FH242" s="61"/>
      <c r="FI242" s="61"/>
      <c r="FJ242" s="61"/>
      <c r="FK242" s="61"/>
      <c r="FL242" s="61"/>
      <c r="FM242" s="61"/>
      <c r="FN242" s="61"/>
      <c r="FO242" s="61"/>
      <c r="FP242" s="61"/>
      <c r="FQ242" s="61"/>
      <c r="FR242" s="61"/>
      <c r="FS242" s="61"/>
      <c r="FT242" s="61"/>
      <c r="FU242" s="61"/>
      <c r="FV242" s="61"/>
      <c r="FW242" s="61"/>
      <c r="FX242" s="61"/>
      <c r="FY242" s="61"/>
      <c r="FZ242" s="61"/>
      <c r="GA242" s="61"/>
      <c r="GB242" s="61"/>
      <c r="GC242" s="61"/>
      <c r="GD242" s="61"/>
      <c r="GE242" s="61"/>
      <c r="GF242" s="61"/>
      <c r="GG242" s="61"/>
      <c r="GH242" s="61"/>
      <c r="GI242" s="61"/>
      <c r="GJ242" s="61"/>
      <c r="GK242" s="61"/>
      <c r="GL242" s="61"/>
      <c r="GM242" s="61"/>
      <c r="GN242" s="61"/>
      <c r="GO242" s="61"/>
      <c r="GP242" s="61"/>
      <c r="GQ242" s="61"/>
      <c r="GR242" s="61"/>
      <c r="GS242" s="61"/>
      <c r="GT242" s="61"/>
      <c r="GU242" s="61"/>
      <c r="GV242" s="61"/>
      <c r="GW242" s="61"/>
      <c r="GX242" s="61"/>
      <c r="GY242" s="61"/>
      <c r="GZ242" s="61"/>
      <c r="HA242" s="61"/>
      <c r="HB242" s="61"/>
      <c r="HC242" s="61"/>
      <c r="HD242" s="61"/>
      <c r="HE242" s="61"/>
      <c r="HF242" s="61"/>
      <c r="HG242" s="61"/>
      <c r="HH242" s="61"/>
      <c r="HI242" s="61"/>
      <c r="HJ242" s="61"/>
      <c r="HK242" s="61"/>
      <c r="HL242" s="61"/>
      <c r="HM242" s="61"/>
      <c r="HN242" s="61"/>
      <c r="HO242" s="61"/>
      <c r="HP242" s="61"/>
      <c r="HQ242" s="61"/>
      <c r="HR242" s="61"/>
      <c r="HS242" s="61"/>
      <c r="HT242" s="61"/>
      <c r="HU242" s="61"/>
      <c r="HV242" s="61"/>
      <c r="HW242" s="61"/>
      <c r="HX242" s="61"/>
      <c r="HY242" s="61"/>
      <c r="HZ242" s="61"/>
      <c r="IA242" s="61"/>
      <c r="IB242" s="61"/>
      <c r="IC242" s="61"/>
      <c r="ID242" s="61"/>
      <c r="IE242" s="61"/>
      <c r="IF242" s="61"/>
      <c r="IG242" s="61"/>
      <c r="IH242" s="61"/>
      <c r="II242" s="61"/>
      <c r="IJ242" s="61"/>
      <c r="IK242" s="61"/>
      <c r="IL242" s="61"/>
      <c r="IM242" s="61"/>
      <c r="IN242" s="61"/>
      <c r="IO242" s="61"/>
      <c r="IP242" s="61"/>
      <c r="IQ242" s="61"/>
      <c r="IR242" s="61"/>
      <c r="IS242" s="61"/>
      <c r="IT242" s="61"/>
      <c r="IU242" s="61"/>
      <c r="IV242" s="61"/>
    </row>
    <row r="243" spans="1:256" hidden="1">
      <c r="A243" s="248"/>
      <c r="B243" s="251"/>
      <c r="C243" s="39" t="s">
        <v>31</v>
      </c>
      <c r="D243" s="81">
        <f t="shared" si="105"/>
        <v>0</v>
      </c>
      <c r="E243" s="82">
        <f t="shared" si="106"/>
        <v>0</v>
      </c>
      <c r="F243" s="82">
        <f t="shared" si="107"/>
        <v>0</v>
      </c>
      <c r="G243" s="82"/>
      <c r="H243" s="82"/>
      <c r="I243" s="82"/>
      <c r="J243" s="82"/>
      <c r="K243" s="82"/>
      <c r="L243" s="82"/>
      <c r="M243" s="82">
        <f t="shared" si="108"/>
        <v>0</v>
      </c>
      <c r="N243" s="82"/>
      <c r="O243" s="82"/>
      <c r="P243" s="82"/>
      <c r="Q243" s="59"/>
      <c r="R243" s="59"/>
      <c r="S243" s="60"/>
      <c r="T243" s="60"/>
      <c r="U243" s="60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61"/>
      <c r="BN243" s="61"/>
      <c r="BO243" s="61"/>
      <c r="BP243" s="61"/>
      <c r="BQ243" s="61"/>
      <c r="BR243" s="61"/>
      <c r="BS243" s="61"/>
      <c r="BT243" s="61"/>
      <c r="BU243" s="61"/>
      <c r="BV243" s="61"/>
      <c r="BW243" s="61"/>
      <c r="BX243" s="61"/>
      <c r="BY243" s="61"/>
      <c r="BZ243" s="61"/>
      <c r="CA243" s="61"/>
      <c r="CB243" s="61"/>
      <c r="CC243" s="61"/>
      <c r="CD243" s="61"/>
      <c r="CE243" s="61"/>
      <c r="CF243" s="61"/>
      <c r="CG243" s="61"/>
      <c r="CH243" s="61"/>
      <c r="CI243" s="61"/>
      <c r="CJ243" s="61"/>
      <c r="CK243" s="61"/>
      <c r="CL243" s="61"/>
      <c r="CM243" s="61"/>
      <c r="CN243" s="61"/>
      <c r="CO243" s="61"/>
      <c r="CP243" s="61"/>
      <c r="CQ243" s="61"/>
      <c r="CR243" s="61"/>
      <c r="CS243" s="61"/>
      <c r="CT243" s="61"/>
      <c r="CU243" s="61"/>
      <c r="CV243" s="61"/>
      <c r="CW243" s="61"/>
      <c r="CX243" s="61"/>
      <c r="CY243" s="61"/>
      <c r="CZ243" s="61"/>
      <c r="DA243" s="61"/>
      <c r="DB243" s="61"/>
      <c r="DC243" s="61"/>
      <c r="DD243" s="61"/>
      <c r="DE243" s="61"/>
      <c r="DF243" s="61"/>
      <c r="DG243" s="61"/>
      <c r="DH243" s="61"/>
      <c r="DI243" s="61"/>
      <c r="DJ243" s="61"/>
      <c r="DK243" s="61"/>
      <c r="DL243" s="61"/>
      <c r="DM243" s="61"/>
      <c r="DN243" s="61"/>
      <c r="DO243" s="61"/>
      <c r="DP243" s="61"/>
      <c r="DQ243" s="61"/>
      <c r="DR243" s="61"/>
      <c r="DS243" s="61"/>
      <c r="DT243" s="61"/>
      <c r="DU243" s="61"/>
      <c r="DV243" s="61"/>
      <c r="DW243" s="61"/>
      <c r="DX243" s="61"/>
      <c r="DY243" s="61"/>
      <c r="DZ243" s="61"/>
      <c r="EA243" s="61"/>
      <c r="EB243" s="61"/>
      <c r="EC243" s="61"/>
      <c r="ED243" s="61"/>
      <c r="EE243" s="61"/>
      <c r="EF243" s="61"/>
      <c r="EG243" s="61"/>
      <c r="EH243" s="61"/>
      <c r="EI243" s="61"/>
      <c r="EJ243" s="61"/>
      <c r="EK243" s="61"/>
      <c r="EL243" s="61"/>
      <c r="EM243" s="61"/>
      <c r="EN243" s="61"/>
      <c r="EO243" s="61"/>
      <c r="EP243" s="61"/>
      <c r="EQ243" s="61"/>
      <c r="ER243" s="61"/>
      <c r="ES243" s="61"/>
      <c r="ET243" s="61"/>
      <c r="EU243" s="61"/>
      <c r="EV243" s="61"/>
      <c r="EW243" s="61"/>
      <c r="EX243" s="61"/>
      <c r="EY243" s="61"/>
      <c r="EZ243" s="61"/>
      <c r="FA243" s="61"/>
      <c r="FB243" s="61"/>
      <c r="FC243" s="61"/>
      <c r="FD243" s="61"/>
      <c r="FE243" s="61"/>
      <c r="FF243" s="61"/>
      <c r="FG243" s="61"/>
      <c r="FH243" s="61"/>
      <c r="FI243" s="61"/>
      <c r="FJ243" s="61"/>
      <c r="FK243" s="61"/>
      <c r="FL243" s="61"/>
      <c r="FM243" s="61"/>
      <c r="FN243" s="61"/>
      <c r="FO243" s="61"/>
      <c r="FP243" s="61"/>
      <c r="FQ243" s="61"/>
      <c r="FR243" s="61"/>
      <c r="FS243" s="61"/>
      <c r="FT243" s="61"/>
      <c r="FU243" s="61"/>
      <c r="FV243" s="61"/>
      <c r="FW243" s="61"/>
      <c r="FX243" s="61"/>
      <c r="FY243" s="61"/>
      <c r="FZ243" s="61"/>
      <c r="GA243" s="61"/>
      <c r="GB243" s="61"/>
      <c r="GC243" s="61"/>
      <c r="GD243" s="61"/>
      <c r="GE243" s="61"/>
      <c r="GF243" s="61"/>
      <c r="GG243" s="61"/>
      <c r="GH243" s="61"/>
      <c r="GI243" s="61"/>
      <c r="GJ243" s="61"/>
      <c r="GK243" s="61"/>
      <c r="GL243" s="61"/>
      <c r="GM243" s="61"/>
      <c r="GN243" s="61"/>
      <c r="GO243" s="61"/>
      <c r="GP243" s="61"/>
      <c r="GQ243" s="61"/>
      <c r="GR243" s="61"/>
      <c r="GS243" s="61"/>
      <c r="GT243" s="61"/>
      <c r="GU243" s="61"/>
      <c r="GV243" s="61"/>
      <c r="GW243" s="61"/>
      <c r="GX243" s="61"/>
      <c r="GY243" s="61"/>
      <c r="GZ243" s="61"/>
      <c r="HA243" s="61"/>
      <c r="HB243" s="61"/>
      <c r="HC243" s="61"/>
      <c r="HD243" s="61"/>
      <c r="HE243" s="61"/>
      <c r="HF243" s="61"/>
      <c r="HG243" s="61"/>
      <c r="HH243" s="61"/>
      <c r="HI243" s="61"/>
      <c r="HJ243" s="61"/>
      <c r="HK243" s="61"/>
      <c r="HL243" s="61"/>
      <c r="HM243" s="61"/>
      <c r="HN243" s="61"/>
      <c r="HO243" s="61"/>
      <c r="HP243" s="61"/>
      <c r="HQ243" s="61"/>
      <c r="HR243" s="61"/>
      <c r="HS243" s="61"/>
      <c r="HT243" s="61"/>
      <c r="HU243" s="61"/>
      <c r="HV243" s="61"/>
      <c r="HW243" s="61"/>
      <c r="HX243" s="61"/>
      <c r="HY243" s="61"/>
      <c r="HZ243" s="61"/>
      <c r="IA243" s="61"/>
      <c r="IB243" s="61"/>
      <c r="IC243" s="61"/>
      <c r="ID243" s="61"/>
      <c r="IE243" s="61"/>
      <c r="IF243" s="61"/>
      <c r="IG243" s="61"/>
      <c r="IH243" s="61"/>
      <c r="II243" s="61"/>
      <c r="IJ243" s="61"/>
      <c r="IK243" s="61"/>
      <c r="IL243" s="61"/>
      <c r="IM243" s="61"/>
      <c r="IN243" s="61"/>
      <c r="IO243" s="61"/>
      <c r="IP243" s="61"/>
      <c r="IQ243" s="61"/>
      <c r="IR243" s="61"/>
      <c r="IS243" s="61"/>
      <c r="IT243" s="61"/>
      <c r="IU243" s="61"/>
      <c r="IV243" s="61"/>
    </row>
    <row r="244" spans="1:256" hidden="1">
      <c r="A244" s="249"/>
      <c r="B244" s="252"/>
      <c r="C244" s="39" t="s">
        <v>32</v>
      </c>
      <c r="D244" s="81">
        <f>D242+D243</f>
        <v>17761766</v>
      </c>
      <c r="E244" s="82">
        <f t="shared" ref="E244:P244" si="109">E242+E243</f>
        <v>139300</v>
      </c>
      <c r="F244" s="82">
        <f t="shared" si="109"/>
        <v>0</v>
      </c>
      <c r="G244" s="82">
        <f t="shared" si="109"/>
        <v>0</v>
      </c>
      <c r="H244" s="82">
        <f t="shared" si="109"/>
        <v>0</v>
      </c>
      <c r="I244" s="82">
        <f t="shared" si="109"/>
        <v>0</v>
      </c>
      <c r="J244" s="82">
        <f t="shared" si="109"/>
        <v>0</v>
      </c>
      <c r="K244" s="82">
        <f t="shared" si="109"/>
        <v>139300</v>
      </c>
      <c r="L244" s="82">
        <f t="shared" si="109"/>
        <v>0</v>
      </c>
      <c r="M244" s="82">
        <f t="shared" si="109"/>
        <v>17622466</v>
      </c>
      <c r="N244" s="82">
        <f t="shared" si="109"/>
        <v>17622466</v>
      </c>
      <c r="O244" s="82">
        <f t="shared" si="109"/>
        <v>17622466</v>
      </c>
      <c r="P244" s="82">
        <f t="shared" si="109"/>
        <v>0</v>
      </c>
      <c r="Q244" s="59"/>
      <c r="R244" s="59"/>
      <c r="S244" s="60"/>
      <c r="T244" s="60"/>
      <c r="U244" s="60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  <c r="BM244" s="61"/>
      <c r="BN244" s="61"/>
      <c r="BO244" s="61"/>
      <c r="BP244" s="61"/>
      <c r="BQ244" s="61"/>
      <c r="BR244" s="61"/>
      <c r="BS244" s="61"/>
      <c r="BT244" s="61"/>
      <c r="BU244" s="61"/>
      <c r="BV244" s="61"/>
      <c r="BW244" s="61"/>
      <c r="BX244" s="61"/>
      <c r="BY244" s="61"/>
      <c r="BZ244" s="61"/>
      <c r="CA244" s="61"/>
      <c r="CB244" s="61"/>
      <c r="CC244" s="61"/>
      <c r="CD244" s="61"/>
      <c r="CE244" s="61"/>
      <c r="CF244" s="61"/>
      <c r="CG244" s="61"/>
      <c r="CH244" s="61"/>
      <c r="CI244" s="61"/>
      <c r="CJ244" s="61"/>
      <c r="CK244" s="61"/>
      <c r="CL244" s="61"/>
      <c r="CM244" s="61"/>
      <c r="CN244" s="61"/>
      <c r="CO244" s="61"/>
      <c r="CP244" s="61"/>
      <c r="CQ244" s="61"/>
      <c r="CR244" s="61"/>
      <c r="CS244" s="61"/>
      <c r="CT244" s="61"/>
      <c r="CU244" s="61"/>
      <c r="CV244" s="61"/>
      <c r="CW244" s="61"/>
      <c r="CX244" s="61"/>
      <c r="CY244" s="61"/>
      <c r="CZ244" s="61"/>
      <c r="DA244" s="61"/>
      <c r="DB244" s="61"/>
      <c r="DC244" s="61"/>
      <c r="DD244" s="61"/>
      <c r="DE244" s="61"/>
      <c r="DF244" s="61"/>
      <c r="DG244" s="61"/>
      <c r="DH244" s="61"/>
      <c r="DI244" s="61"/>
      <c r="DJ244" s="61"/>
      <c r="DK244" s="61"/>
      <c r="DL244" s="61"/>
      <c r="DM244" s="61"/>
      <c r="DN244" s="61"/>
      <c r="DO244" s="61"/>
      <c r="DP244" s="61"/>
      <c r="DQ244" s="61"/>
      <c r="DR244" s="61"/>
      <c r="DS244" s="61"/>
      <c r="DT244" s="61"/>
      <c r="DU244" s="61"/>
      <c r="DV244" s="61"/>
      <c r="DW244" s="61"/>
      <c r="DX244" s="61"/>
      <c r="DY244" s="61"/>
      <c r="DZ244" s="61"/>
      <c r="EA244" s="61"/>
      <c r="EB244" s="61"/>
      <c r="EC244" s="61"/>
      <c r="ED244" s="61"/>
      <c r="EE244" s="61"/>
      <c r="EF244" s="61"/>
      <c r="EG244" s="61"/>
      <c r="EH244" s="61"/>
      <c r="EI244" s="61"/>
      <c r="EJ244" s="61"/>
      <c r="EK244" s="61"/>
      <c r="EL244" s="61"/>
      <c r="EM244" s="61"/>
      <c r="EN244" s="61"/>
      <c r="EO244" s="61"/>
      <c r="EP244" s="61"/>
      <c r="EQ244" s="61"/>
      <c r="ER244" s="61"/>
      <c r="ES244" s="61"/>
      <c r="ET244" s="61"/>
      <c r="EU244" s="61"/>
      <c r="EV244" s="61"/>
      <c r="EW244" s="61"/>
      <c r="EX244" s="61"/>
      <c r="EY244" s="61"/>
      <c r="EZ244" s="61"/>
      <c r="FA244" s="61"/>
      <c r="FB244" s="61"/>
      <c r="FC244" s="61"/>
      <c r="FD244" s="61"/>
      <c r="FE244" s="61"/>
      <c r="FF244" s="61"/>
      <c r="FG244" s="61"/>
      <c r="FH244" s="61"/>
      <c r="FI244" s="61"/>
      <c r="FJ244" s="61"/>
      <c r="FK244" s="61"/>
      <c r="FL244" s="61"/>
      <c r="FM244" s="61"/>
      <c r="FN244" s="61"/>
      <c r="FO244" s="61"/>
      <c r="FP244" s="61"/>
      <c r="FQ244" s="61"/>
      <c r="FR244" s="61"/>
      <c r="FS244" s="61"/>
      <c r="FT244" s="61"/>
      <c r="FU244" s="61"/>
      <c r="FV244" s="61"/>
      <c r="FW244" s="61"/>
      <c r="FX244" s="61"/>
      <c r="FY244" s="61"/>
      <c r="FZ244" s="61"/>
      <c r="GA244" s="61"/>
      <c r="GB244" s="61"/>
      <c r="GC244" s="61"/>
      <c r="GD244" s="61"/>
      <c r="GE244" s="61"/>
      <c r="GF244" s="61"/>
      <c r="GG244" s="61"/>
      <c r="GH244" s="61"/>
      <c r="GI244" s="61"/>
      <c r="GJ244" s="61"/>
      <c r="GK244" s="61"/>
      <c r="GL244" s="61"/>
      <c r="GM244" s="61"/>
      <c r="GN244" s="61"/>
      <c r="GO244" s="61"/>
      <c r="GP244" s="61"/>
      <c r="GQ244" s="61"/>
      <c r="GR244" s="61"/>
      <c r="GS244" s="61"/>
      <c r="GT244" s="61"/>
      <c r="GU244" s="61"/>
      <c r="GV244" s="61"/>
      <c r="GW244" s="61"/>
      <c r="GX244" s="61"/>
      <c r="GY244" s="61"/>
      <c r="GZ244" s="61"/>
      <c r="HA244" s="61"/>
      <c r="HB244" s="61"/>
      <c r="HC244" s="61"/>
      <c r="HD244" s="61"/>
      <c r="HE244" s="61"/>
      <c r="HF244" s="61"/>
      <c r="HG244" s="61"/>
      <c r="HH244" s="61"/>
      <c r="HI244" s="61"/>
      <c r="HJ244" s="61"/>
      <c r="HK244" s="61"/>
      <c r="HL244" s="61"/>
      <c r="HM244" s="61"/>
      <c r="HN244" s="61"/>
      <c r="HO244" s="61"/>
      <c r="HP244" s="61"/>
      <c r="HQ244" s="61"/>
      <c r="HR244" s="61"/>
      <c r="HS244" s="61"/>
      <c r="HT244" s="61"/>
      <c r="HU244" s="61"/>
      <c r="HV244" s="61"/>
      <c r="HW244" s="61"/>
      <c r="HX244" s="61"/>
      <c r="HY244" s="61"/>
      <c r="HZ244" s="61"/>
      <c r="IA244" s="61"/>
      <c r="IB244" s="61"/>
      <c r="IC244" s="61"/>
      <c r="ID244" s="61"/>
      <c r="IE244" s="61"/>
      <c r="IF244" s="61"/>
      <c r="IG244" s="61"/>
      <c r="IH244" s="61"/>
      <c r="II244" s="61"/>
      <c r="IJ244" s="61"/>
      <c r="IK244" s="61"/>
      <c r="IL244" s="61"/>
      <c r="IM244" s="61"/>
      <c r="IN244" s="61"/>
      <c r="IO244" s="61"/>
      <c r="IP244" s="61"/>
      <c r="IQ244" s="61"/>
      <c r="IR244" s="61"/>
      <c r="IS244" s="61"/>
      <c r="IT244" s="61"/>
      <c r="IU244" s="61"/>
      <c r="IV244" s="61"/>
    </row>
    <row r="245" spans="1:256" hidden="1">
      <c r="A245" s="247">
        <v>85115</v>
      </c>
      <c r="B245" s="250" t="s">
        <v>161</v>
      </c>
      <c r="C245" s="39" t="s">
        <v>30</v>
      </c>
      <c r="D245" s="81">
        <f>E245+M245</f>
        <v>2500000</v>
      </c>
      <c r="E245" s="82">
        <f>F245+I245+J245+K245+L245</f>
        <v>0</v>
      </c>
      <c r="F245" s="82">
        <f>G245+H245</f>
        <v>0</v>
      </c>
      <c r="G245" s="82">
        <v>0</v>
      </c>
      <c r="H245" s="82">
        <v>0</v>
      </c>
      <c r="I245" s="82">
        <v>0</v>
      </c>
      <c r="J245" s="82">
        <v>0</v>
      </c>
      <c r="K245" s="82">
        <v>0</v>
      </c>
      <c r="L245" s="82">
        <v>0</v>
      </c>
      <c r="M245" s="82">
        <f>N245+P245</f>
        <v>2500000</v>
      </c>
      <c r="N245" s="82">
        <v>2500000</v>
      </c>
      <c r="O245" s="82">
        <v>0</v>
      </c>
      <c r="P245" s="82">
        <v>0</v>
      </c>
      <c r="Q245" s="59"/>
      <c r="R245" s="59"/>
      <c r="S245" s="60"/>
      <c r="T245" s="60"/>
      <c r="U245" s="60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61"/>
      <c r="BN245" s="61"/>
      <c r="BO245" s="61"/>
      <c r="BP245" s="61"/>
      <c r="BQ245" s="61"/>
      <c r="BR245" s="61"/>
      <c r="BS245" s="61"/>
      <c r="BT245" s="61"/>
      <c r="BU245" s="61"/>
      <c r="BV245" s="61"/>
      <c r="BW245" s="61"/>
      <c r="BX245" s="61"/>
      <c r="BY245" s="61"/>
      <c r="BZ245" s="61"/>
      <c r="CA245" s="61"/>
      <c r="CB245" s="61"/>
      <c r="CC245" s="61"/>
      <c r="CD245" s="61"/>
      <c r="CE245" s="61"/>
      <c r="CF245" s="61"/>
      <c r="CG245" s="61"/>
      <c r="CH245" s="61"/>
      <c r="CI245" s="61"/>
      <c r="CJ245" s="61"/>
      <c r="CK245" s="61"/>
      <c r="CL245" s="61"/>
      <c r="CM245" s="61"/>
      <c r="CN245" s="61"/>
      <c r="CO245" s="61"/>
      <c r="CP245" s="61"/>
      <c r="CQ245" s="61"/>
      <c r="CR245" s="61"/>
      <c r="CS245" s="61"/>
      <c r="CT245" s="61"/>
      <c r="CU245" s="61"/>
      <c r="CV245" s="61"/>
      <c r="CW245" s="61"/>
      <c r="CX245" s="61"/>
      <c r="CY245" s="61"/>
      <c r="CZ245" s="61"/>
      <c r="DA245" s="61"/>
      <c r="DB245" s="61"/>
      <c r="DC245" s="61"/>
      <c r="DD245" s="61"/>
      <c r="DE245" s="61"/>
      <c r="DF245" s="61"/>
      <c r="DG245" s="61"/>
      <c r="DH245" s="61"/>
      <c r="DI245" s="61"/>
      <c r="DJ245" s="61"/>
      <c r="DK245" s="61"/>
      <c r="DL245" s="61"/>
      <c r="DM245" s="61"/>
      <c r="DN245" s="61"/>
      <c r="DO245" s="61"/>
      <c r="DP245" s="61"/>
      <c r="DQ245" s="61"/>
      <c r="DR245" s="61"/>
      <c r="DS245" s="61"/>
      <c r="DT245" s="61"/>
      <c r="DU245" s="61"/>
      <c r="DV245" s="61"/>
      <c r="DW245" s="61"/>
      <c r="DX245" s="61"/>
      <c r="DY245" s="61"/>
      <c r="DZ245" s="61"/>
      <c r="EA245" s="61"/>
      <c r="EB245" s="61"/>
      <c r="EC245" s="61"/>
      <c r="ED245" s="61"/>
      <c r="EE245" s="61"/>
      <c r="EF245" s="61"/>
      <c r="EG245" s="61"/>
      <c r="EH245" s="61"/>
      <c r="EI245" s="61"/>
      <c r="EJ245" s="61"/>
      <c r="EK245" s="61"/>
      <c r="EL245" s="61"/>
      <c r="EM245" s="61"/>
      <c r="EN245" s="61"/>
      <c r="EO245" s="61"/>
      <c r="EP245" s="61"/>
      <c r="EQ245" s="61"/>
      <c r="ER245" s="61"/>
      <c r="ES245" s="61"/>
      <c r="ET245" s="61"/>
      <c r="EU245" s="61"/>
      <c r="EV245" s="61"/>
      <c r="EW245" s="61"/>
      <c r="EX245" s="61"/>
      <c r="EY245" s="61"/>
      <c r="EZ245" s="61"/>
      <c r="FA245" s="61"/>
      <c r="FB245" s="61"/>
      <c r="FC245" s="61"/>
      <c r="FD245" s="61"/>
      <c r="FE245" s="61"/>
      <c r="FF245" s="61"/>
      <c r="FG245" s="61"/>
      <c r="FH245" s="61"/>
      <c r="FI245" s="61"/>
      <c r="FJ245" s="61"/>
      <c r="FK245" s="61"/>
      <c r="FL245" s="61"/>
      <c r="FM245" s="61"/>
      <c r="FN245" s="61"/>
      <c r="FO245" s="61"/>
      <c r="FP245" s="61"/>
      <c r="FQ245" s="61"/>
      <c r="FR245" s="61"/>
      <c r="FS245" s="61"/>
      <c r="FT245" s="61"/>
      <c r="FU245" s="61"/>
      <c r="FV245" s="61"/>
      <c r="FW245" s="61"/>
      <c r="FX245" s="61"/>
      <c r="FY245" s="61"/>
      <c r="FZ245" s="61"/>
      <c r="GA245" s="61"/>
      <c r="GB245" s="61"/>
      <c r="GC245" s="61"/>
      <c r="GD245" s="61"/>
      <c r="GE245" s="61"/>
      <c r="GF245" s="61"/>
      <c r="GG245" s="61"/>
      <c r="GH245" s="61"/>
      <c r="GI245" s="61"/>
      <c r="GJ245" s="61"/>
      <c r="GK245" s="61"/>
      <c r="GL245" s="61"/>
      <c r="GM245" s="61"/>
      <c r="GN245" s="61"/>
      <c r="GO245" s="61"/>
      <c r="GP245" s="61"/>
      <c r="GQ245" s="61"/>
      <c r="GR245" s="61"/>
      <c r="GS245" s="61"/>
      <c r="GT245" s="61"/>
      <c r="GU245" s="61"/>
      <c r="GV245" s="61"/>
      <c r="GW245" s="61"/>
      <c r="GX245" s="61"/>
      <c r="GY245" s="61"/>
      <c r="GZ245" s="61"/>
      <c r="HA245" s="61"/>
      <c r="HB245" s="61"/>
      <c r="HC245" s="61"/>
      <c r="HD245" s="61"/>
      <c r="HE245" s="61"/>
      <c r="HF245" s="61"/>
      <c r="HG245" s="61"/>
      <c r="HH245" s="61"/>
      <c r="HI245" s="61"/>
      <c r="HJ245" s="61"/>
      <c r="HK245" s="61"/>
      <c r="HL245" s="61"/>
      <c r="HM245" s="61"/>
      <c r="HN245" s="61"/>
      <c r="HO245" s="61"/>
      <c r="HP245" s="61"/>
      <c r="HQ245" s="61"/>
      <c r="HR245" s="61"/>
      <c r="HS245" s="61"/>
      <c r="HT245" s="61"/>
      <c r="HU245" s="61"/>
      <c r="HV245" s="61"/>
      <c r="HW245" s="61"/>
      <c r="HX245" s="61"/>
      <c r="HY245" s="61"/>
      <c r="HZ245" s="61"/>
      <c r="IA245" s="61"/>
      <c r="IB245" s="61"/>
      <c r="IC245" s="61"/>
      <c r="ID245" s="61"/>
      <c r="IE245" s="61"/>
      <c r="IF245" s="61"/>
      <c r="IG245" s="61"/>
      <c r="IH245" s="61"/>
      <c r="II245" s="61"/>
      <c r="IJ245" s="61"/>
      <c r="IK245" s="61"/>
      <c r="IL245" s="61"/>
      <c r="IM245" s="61"/>
      <c r="IN245" s="61"/>
      <c r="IO245" s="61"/>
      <c r="IP245" s="61"/>
      <c r="IQ245" s="61"/>
      <c r="IR245" s="61"/>
      <c r="IS245" s="61"/>
      <c r="IT245" s="61"/>
      <c r="IU245" s="61"/>
      <c r="IV245" s="61"/>
    </row>
    <row r="246" spans="1:256" hidden="1">
      <c r="A246" s="248"/>
      <c r="B246" s="251"/>
      <c r="C246" s="39" t="s">
        <v>31</v>
      </c>
      <c r="D246" s="81">
        <f>E246+M246</f>
        <v>0</v>
      </c>
      <c r="E246" s="82">
        <f>F246+I246+J246+K246+L246</f>
        <v>0</v>
      </c>
      <c r="F246" s="82">
        <f>G246+H246</f>
        <v>0</v>
      </c>
      <c r="G246" s="82"/>
      <c r="H246" s="82"/>
      <c r="I246" s="82"/>
      <c r="J246" s="82"/>
      <c r="K246" s="82"/>
      <c r="L246" s="82"/>
      <c r="M246" s="82">
        <f>N246+P246</f>
        <v>0</v>
      </c>
      <c r="N246" s="82"/>
      <c r="O246" s="82"/>
      <c r="P246" s="82"/>
      <c r="Q246" s="59"/>
      <c r="R246" s="59"/>
      <c r="S246" s="60"/>
      <c r="T246" s="60"/>
      <c r="U246" s="60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L246" s="61"/>
      <c r="BM246" s="61"/>
      <c r="BN246" s="61"/>
      <c r="BO246" s="61"/>
      <c r="BP246" s="61"/>
      <c r="BQ246" s="61"/>
      <c r="BR246" s="61"/>
      <c r="BS246" s="61"/>
      <c r="BT246" s="61"/>
      <c r="BU246" s="61"/>
      <c r="BV246" s="61"/>
      <c r="BW246" s="61"/>
      <c r="BX246" s="61"/>
      <c r="BY246" s="61"/>
      <c r="BZ246" s="61"/>
      <c r="CA246" s="61"/>
      <c r="CB246" s="61"/>
      <c r="CC246" s="61"/>
      <c r="CD246" s="61"/>
      <c r="CE246" s="61"/>
      <c r="CF246" s="61"/>
      <c r="CG246" s="61"/>
      <c r="CH246" s="61"/>
      <c r="CI246" s="61"/>
      <c r="CJ246" s="61"/>
      <c r="CK246" s="61"/>
      <c r="CL246" s="61"/>
      <c r="CM246" s="61"/>
      <c r="CN246" s="61"/>
      <c r="CO246" s="61"/>
      <c r="CP246" s="61"/>
      <c r="CQ246" s="61"/>
      <c r="CR246" s="61"/>
      <c r="CS246" s="61"/>
      <c r="CT246" s="61"/>
      <c r="CU246" s="61"/>
      <c r="CV246" s="61"/>
      <c r="CW246" s="61"/>
      <c r="CX246" s="61"/>
      <c r="CY246" s="61"/>
      <c r="CZ246" s="61"/>
      <c r="DA246" s="61"/>
      <c r="DB246" s="61"/>
      <c r="DC246" s="61"/>
      <c r="DD246" s="61"/>
      <c r="DE246" s="61"/>
      <c r="DF246" s="61"/>
      <c r="DG246" s="61"/>
      <c r="DH246" s="61"/>
      <c r="DI246" s="61"/>
      <c r="DJ246" s="61"/>
      <c r="DK246" s="61"/>
      <c r="DL246" s="61"/>
      <c r="DM246" s="61"/>
      <c r="DN246" s="61"/>
      <c r="DO246" s="61"/>
      <c r="DP246" s="61"/>
      <c r="DQ246" s="61"/>
      <c r="DR246" s="61"/>
      <c r="DS246" s="61"/>
      <c r="DT246" s="61"/>
      <c r="DU246" s="61"/>
      <c r="DV246" s="61"/>
      <c r="DW246" s="61"/>
      <c r="DX246" s="61"/>
      <c r="DY246" s="61"/>
      <c r="DZ246" s="61"/>
      <c r="EA246" s="61"/>
      <c r="EB246" s="61"/>
      <c r="EC246" s="61"/>
      <c r="ED246" s="61"/>
      <c r="EE246" s="61"/>
      <c r="EF246" s="61"/>
      <c r="EG246" s="61"/>
      <c r="EH246" s="61"/>
      <c r="EI246" s="61"/>
      <c r="EJ246" s="61"/>
      <c r="EK246" s="61"/>
      <c r="EL246" s="61"/>
      <c r="EM246" s="61"/>
      <c r="EN246" s="61"/>
      <c r="EO246" s="61"/>
      <c r="EP246" s="61"/>
      <c r="EQ246" s="61"/>
      <c r="ER246" s="61"/>
      <c r="ES246" s="61"/>
      <c r="ET246" s="61"/>
      <c r="EU246" s="61"/>
      <c r="EV246" s="61"/>
      <c r="EW246" s="61"/>
      <c r="EX246" s="61"/>
      <c r="EY246" s="61"/>
      <c r="EZ246" s="61"/>
      <c r="FA246" s="61"/>
      <c r="FB246" s="61"/>
      <c r="FC246" s="61"/>
      <c r="FD246" s="61"/>
      <c r="FE246" s="61"/>
      <c r="FF246" s="61"/>
      <c r="FG246" s="61"/>
      <c r="FH246" s="61"/>
      <c r="FI246" s="61"/>
      <c r="FJ246" s="61"/>
      <c r="FK246" s="61"/>
      <c r="FL246" s="61"/>
      <c r="FM246" s="61"/>
      <c r="FN246" s="61"/>
      <c r="FO246" s="61"/>
      <c r="FP246" s="61"/>
      <c r="FQ246" s="61"/>
      <c r="FR246" s="61"/>
      <c r="FS246" s="61"/>
      <c r="FT246" s="61"/>
      <c r="FU246" s="61"/>
      <c r="FV246" s="61"/>
      <c r="FW246" s="61"/>
      <c r="FX246" s="61"/>
      <c r="FY246" s="61"/>
      <c r="FZ246" s="61"/>
      <c r="GA246" s="61"/>
      <c r="GB246" s="61"/>
      <c r="GC246" s="61"/>
      <c r="GD246" s="61"/>
      <c r="GE246" s="61"/>
      <c r="GF246" s="61"/>
      <c r="GG246" s="61"/>
      <c r="GH246" s="61"/>
      <c r="GI246" s="61"/>
      <c r="GJ246" s="61"/>
      <c r="GK246" s="61"/>
      <c r="GL246" s="61"/>
      <c r="GM246" s="61"/>
      <c r="GN246" s="61"/>
      <c r="GO246" s="61"/>
      <c r="GP246" s="61"/>
      <c r="GQ246" s="61"/>
      <c r="GR246" s="61"/>
      <c r="GS246" s="61"/>
      <c r="GT246" s="61"/>
      <c r="GU246" s="61"/>
      <c r="GV246" s="61"/>
      <c r="GW246" s="61"/>
      <c r="GX246" s="61"/>
      <c r="GY246" s="61"/>
      <c r="GZ246" s="61"/>
      <c r="HA246" s="61"/>
      <c r="HB246" s="61"/>
      <c r="HC246" s="61"/>
      <c r="HD246" s="61"/>
      <c r="HE246" s="61"/>
      <c r="HF246" s="61"/>
      <c r="HG246" s="61"/>
      <c r="HH246" s="61"/>
      <c r="HI246" s="61"/>
      <c r="HJ246" s="61"/>
      <c r="HK246" s="61"/>
      <c r="HL246" s="61"/>
      <c r="HM246" s="61"/>
      <c r="HN246" s="61"/>
      <c r="HO246" s="61"/>
      <c r="HP246" s="61"/>
      <c r="HQ246" s="61"/>
      <c r="HR246" s="61"/>
      <c r="HS246" s="61"/>
      <c r="HT246" s="61"/>
      <c r="HU246" s="61"/>
      <c r="HV246" s="61"/>
      <c r="HW246" s="61"/>
      <c r="HX246" s="61"/>
      <c r="HY246" s="61"/>
      <c r="HZ246" s="61"/>
      <c r="IA246" s="61"/>
      <c r="IB246" s="61"/>
      <c r="IC246" s="61"/>
      <c r="ID246" s="61"/>
      <c r="IE246" s="61"/>
      <c r="IF246" s="61"/>
      <c r="IG246" s="61"/>
      <c r="IH246" s="61"/>
      <c r="II246" s="61"/>
      <c r="IJ246" s="61"/>
      <c r="IK246" s="61"/>
      <c r="IL246" s="61"/>
      <c r="IM246" s="61"/>
      <c r="IN246" s="61"/>
      <c r="IO246" s="61"/>
      <c r="IP246" s="61"/>
      <c r="IQ246" s="61"/>
      <c r="IR246" s="61"/>
      <c r="IS246" s="61"/>
      <c r="IT246" s="61"/>
      <c r="IU246" s="61"/>
      <c r="IV246" s="61"/>
    </row>
    <row r="247" spans="1:256" hidden="1">
      <c r="A247" s="249"/>
      <c r="B247" s="252"/>
      <c r="C247" s="39" t="s">
        <v>32</v>
      </c>
      <c r="D247" s="81">
        <f t="shared" ref="D247:O247" si="110">D245+D246</f>
        <v>2500000</v>
      </c>
      <c r="E247" s="82">
        <f t="shared" si="110"/>
        <v>0</v>
      </c>
      <c r="F247" s="82">
        <f t="shared" si="110"/>
        <v>0</v>
      </c>
      <c r="G247" s="82">
        <f t="shared" si="110"/>
        <v>0</v>
      </c>
      <c r="H247" s="82">
        <f t="shared" si="110"/>
        <v>0</v>
      </c>
      <c r="I247" s="82">
        <f t="shared" si="110"/>
        <v>0</v>
      </c>
      <c r="J247" s="82">
        <f t="shared" si="110"/>
        <v>0</v>
      </c>
      <c r="K247" s="82">
        <f t="shared" si="110"/>
        <v>0</v>
      </c>
      <c r="L247" s="82">
        <f t="shared" si="110"/>
        <v>0</v>
      </c>
      <c r="M247" s="82">
        <f t="shared" si="110"/>
        <v>2500000</v>
      </c>
      <c r="N247" s="82">
        <f t="shared" si="110"/>
        <v>2500000</v>
      </c>
      <c r="O247" s="82">
        <f t="shared" si="110"/>
        <v>0</v>
      </c>
      <c r="P247" s="82">
        <f>P245+P246</f>
        <v>0</v>
      </c>
      <c r="Q247" s="59"/>
      <c r="R247" s="59"/>
      <c r="S247" s="60"/>
      <c r="T247" s="60"/>
      <c r="U247" s="60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  <c r="BM247" s="61"/>
      <c r="BN247" s="61"/>
      <c r="BO247" s="61"/>
      <c r="BP247" s="61"/>
      <c r="BQ247" s="61"/>
      <c r="BR247" s="61"/>
      <c r="BS247" s="61"/>
      <c r="BT247" s="61"/>
      <c r="BU247" s="61"/>
      <c r="BV247" s="61"/>
      <c r="BW247" s="61"/>
      <c r="BX247" s="61"/>
      <c r="BY247" s="61"/>
      <c r="BZ247" s="61"/>
      <c r="CA247" s="61"/>
      <c r="CB247" s="61"/>
      <c r="CC247" s="61"/>
      <c r="CD247" s="61"/>
      <c r="CE247" s="61"/>
      <c r="CF247" s="61"/>
      <c r="CG247" s="61"/>
      <c r="CH247" s="61"/>
      <c r="CI247" s="61"/>
      <c r="CJ247" s="61"/>
      <c r="CK247" s="61"/>
      <c r="CL247" s="61"/>
      <c r="CM247" s="61"/>
      <c r="CN247" s="61"/>
      <c r="CO247" s="61"/>
      <c r="CP247" s="61"/>
      <c r="CQ247" s="61"/>
      <c r="CR247" s="61"/>
      <c r="CS247" s="61"/>
      <c r="CT247" s="61"/>
      <c r="CU247" s="61"/>
      <c r="CV247" s="61"/>
      <c r="CW247" s="61"/>
      <c r="CX247" s="61"/>
      <c r="CY247" s="61"/>
      <c r="CZ247" s="61"/>
      <c r="DA247" s="61"/>
      <c r="DB247" s="61"/>
      <c r="DC247" s="61"/>
      <c r="DD247" s="61"/>
      <c r="DE247" s="61"/>
      <c r="DF247" s="61"/>
      <c r="DG247" s="61"/>
      <c r="DH247" s="61"/>
      <c r="DI247" s="61"/>
      <c r="DJ247" s="61"/>
      <c r="DK247" s="61"/>
      <c r="DL247" s="61"/>
      <c r="DM247" s="61"/>
      <c r="DN247" s="61"/>
      <c r="DO247" s="61"/>
      <c r="DP247" s="61"/>
      <c r="DQ247" s="61"/>
      <c r="DR247" s="61"/>
      <c r="DS247" s="61"/>
      <c r="DT247" s="61"/>
      <c r="DU247" s="61"/>
      <c r="DV247" s="61"/>
      <c r="DW247" s="61"/>
      <c r="DX247" s="61"/>
      <c r="DY247" s="61"/>
      <c r="DZ247" s="61"/>
      <c r="EA247" s="61"/>
      <c r="EB247" s="61"/>
      <c r="EC247" s="61"/>
      <c r="ED247" s="61"/>
      <c r="EE247" s="61"/>
      <c r="EF247" s="61"/>
      <c r="EG247" s="61"/>
      <c r="EH247" s="61"/>
      <c r="EI247" s="61"/>
      <c r="EJ247" s="61"/>
      <c r="EK247" s="61"/>
      <c r="EL247" s="61"/>
      <c r="EM247" s="61"/>
      <c r="EN247" s="61"/>
      <c r="EO247" s="61"/>
      <c r="EP247" s="61"/>
      <c r="EQ247" s="61"/>
      <c r="ER247" s="61"/>
      <c r="ES247" s="61"/>
      <c r="ET247" s="61"/>
      <c r="EU247" s="61"/>
      <c r="EV247" s="61"/>
      <c r="EW247" s="61"/>
      <c r="EX247" s="61"/>
      <c r="EY247" s="61"/>
      <c r="EZ247" s="61"/>
      <c r="FA247" s="61"/>
      <c r="FB247" s="61"/>
      <c r="FC247" s="61"/>
      <c r="FD247" s="61"/>
      <c r="FE247" s="61"/>
      <c r="FF247" s="61"/>
      <c r="FG247" s="61"/>
      <c r="FH247" s="61"/>
      <c r="FI247" s="61"/>
      <c r="FJ247" s="61"/>
      <c r="FK247" s="61"/>
      <c r="FL247" s="61"/>
      <c r="FM247" s="61"/>
      <c r="FN247" s="61"/>
      <c r="FO247" s="61"/>
      <c r="FP247" s="61"/>
      <c r="FQ247" s="61"/>
      <c r="FR247" s="61"/>
      <c r="FS247" s="61"/>
      <c r="FT247" s="61"/>
      <c r="FU247" s="61"/>
      <c r="FV247" s="61"/>
      <c r="FW247" s="61"/>
      <c r="FX247" s="61"/>
      <c r="FY247" s="61"/>
      <c r="FZ247" s="61"/>
      <c r="GA247" s="61"/>
      <c r="GB247" s="61"/>
      <c r="GC247" s="61"/>
      <c r="GD247" s="61"/>
      <c r="GE247" s="61"/>
      <c r="GF247" s="61"/>
      <c r="GG247" s="61"/>
      <c r="GH247" s="61"/>
      <c r="GI247" s="61"/>
      <c r="GJ247" s="61"/>
      <c r="GK247" s="61"/>
      <c r="GL247" s="61"/>
      <c r="GM247" s="61"/>
      <c r="GN247" s="61"/>
      <c r="GO247" s="61"/>
      <c r="GP247" s="61"/>
      <c r="GQ247" s="61"/>
      <c r="GR247" s="61"/>
      <c r="GS247" s="61"/>
      <c r="GT247" s="61"/>
      <c r="GU247" s="61"/>
      <c r="GV247" s="61"/>
      <c r="GW247" s="61"/>
      <c r="GX247" s="61"/>
      <c r="GY247" s="61"/>
      <c r="GZ247" s="61"/>
      <c r="HA247" s="61"/>
      <c r="HB247" s="61"/>
      <c r="HC247" s="61"/>
      <c r="HD247" s="61"/>
      <c r="HE247" s="61"/>
      <c r="HF247" s="61"/>
      <c r="HG247" s="61"/>
      <c r="HH247" s="61"/>
      <c r="HI247" s="61"/>
      <c r="HJ247" s="61"/>
      <c r="HK247" s="61"/>
      <c r="HL247" s="61"/>
      <c r="HM247" s="61"/>
      <c r="HN247" s="61"/>
      <c r="HO247" s="61"/>
      <c r="HP247" s="61"/>
      <c r="HQ247" s="61"/>
      <c r="HR247" s="61"/>
      <c r="HS247" s="61"/>
      <c r="HT247" s="61"/>
      <c r="HU247" s="61"/>
      <c r="HV247" s="61"/>
      <c r="HW247" s="61"/>
      <c r="HX247" s="61"/>
      <c r="HY247" s="61"/>
      <c r="HZ247" s="61"/>
      <c r="IA247" s="61"/>
      <c r="IB247" s="61"/>
      <c r="IC247" s="61"/>
      <c r="ID247" s="61"/>
      <c r="IE247" s="61"/>
      <c r="IF247" s="61"/>
      <c r="IG247" s="61"/>
      <c r="IH247" s="61"/>
      <c r="II247" s="61"/>
      <c r="IJ247" s="61"/>
      <c r="IK247" s="61"/>
      <c r="IL247" s="61"/>
      <c r="IM247" s="61"/>
      <c r="IN247" s="61"/>
      <c r="IO247" s="61"/>
      <c r="IP247" s="61"/>
      <c r="IQ247" s="61"/>
      <c r="IR247" s="61"/>
      <c r="IS247" s="61"/>
      <c r="IT247" s="61"/>
      <c r="IU247" s="61"/>
      <c r="IV247" s="61"/>
    </row>
    <row r="248" spans="1:256" hidden="1">
      <c r="A248" s="247">
        <v>85117</v>
      </c>
      <c r="B248" s="250" t="s">
        <v>162</v>
      </c>
      <c r="C248" s="39" t="s">
        <v>30</v>
      </c>
      <c r="D248" s="81">
        <f>E248+M248</f>
        <v>307158</v>
      </c>
      <c r="E248" s="82">
        <f>F248+I248+J248+K248+L248</f>
        <v>0</v>
      </c>
      <c r="F248" s="82">
        <f>G248+H248</f>
        <v>0</v>
      </c>
      <c r="G248" s="82">
        <v>0</v>
      </c>
      <c r="H248" s="82">
        <v>0</v>
      </c>
      <c r="I248" s="82">
        <v>0</v>
      </c>
      <c r="J248" s="82">
        <v>0</v>
      </c>
      <c r="K248" s="82">
        <v>0</v>
      </c>
      <c r="L248" s="82">
        <v>0</v>
      </c>
      <c r="M248" s="82">
        <f t="shared" si="108"/>
        <v>307158</v>
      </c>
      <c r="N248" s="82">
        <v>307158</v>
      </c>
      <c r="O248" s="82">
        <v>307158</v>
      </c>
      <c r="P248" s="82">
        <v>0</v>
      </c>
      <c r="Q248" s="59"/>
      <c r="R248" s="59"/>
      <c r="S248" s="60"/>
      <c r="T248" s="60"/>
      <c r="U248" s="60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61"/>
      <c r="BN248" s="61"/>
      <c r="BO248" s="61"/>
      <c r="BP248" s="61"/>
      <c r="BQ248" s="61"/>
      <c r="BR248" s="61"/>
      <c r="BS248" s="61"/>
      <c r="BT248" s="61"/>
      <c r="BU248" s="61"/>
      <c r="BV248" s="61"/>
      <c r="BW248" s="61"/>
      <c r="BX248" s="61"/>
      <c r="BY248" s="61"/>
      <c r="BZ248" s="61"/>
      <c r="CA248" s="61"/>
      <c r="CB248" s="61"/>
      <c r="CC248" s="61"/>
      <c r="CD248" s="61"/>
      <c r="CE248" s="61"/>
      <c r="CF248" s="61"/>
      <c r="CG248" s="61"/>
      <c r="CH248" s="61"/>
      <c r="CI248" s="61"/>
      <c r="CJ248" s="61"/>
      <c r="CK248" s="61"/>
      <c r="CL248" s="61"/>
      <c r="CM248" s="61"/>
      <c r="CN248" s="61"/>
      <c r="CO248" s="61"/>
      <c r="CP248" s="61"/>
      <c r="CQ248" s="61"/>
      <c r="CR248" s="61"/>
      <c r="CS248" s="61"/>
      <c r="CT248" s="61"/>
      <c r="CU248" s="61"/>
      <c r="CV248" s="61"/>
      <c r="CW248" s="61"/>
      <c r="CX248" s="61"/>
      <c r="CY248" s="61"/>
      <c r="CZ248" s="61"/>
      <c r="DA248" s="61"/>
      <c r="DB248" s="61"/>
      <c r="DC248" s="61"/>
      <c r="DD248" s="61"/>
      <c r="DE248" s="61"/>
      <c r="DF248" s="61"/>
      <c r="DG248" s="61"/>
      <c r="DH248" s="61"/>
      <c r="DI248" s="61"/>
      <c r="DJ248" s="61"/>
      <c r="DK248" s="61"/>
      <c r="DL248" s="61"/>
      <c r="DM248" s="61"/>
      <c r="DN248" s="61"/>
      <c r="DO248" s="61"/>
      <c r="DP248" s="61"/>
      <c r="DQ248" s="61"/>
      <c r="DR248" s="61"/>
      <c r="DS248" s="61"/>
      <c r="DT248" s="61"/>
      <c r="DU248" s="61"/>
      <c r="DV248" s="61"/>
      <c r="DW248" s="61"/>
      <c r="DX248" s="61"/>
      <c r="DY248" s="61"/>
      <c r="DZ248" s="61"/>
      <c r="EA248" s="61"/>
      <c r="EB248" s="61"/>
      <c r="EC248" s="61"/>
      <c r="ED248" s="61"/>
      <c r="EE248" s="61"/>
      <c r="EF248" s="61"/>
      <c r="EG248" s="61"/>
      <c r="EH248" s="61"/>
      <c r="EI248" s="61"/>
      <c r="EJ248" s="61"/>
      <c r="EK248" s="61"/>
      <c r="EL248" s="61"/>
      <c r="EM248" s="61"/>
      <c r="EN248" s="61"/>
      <c r="EO248" s="61"/>
      <c r="EP248" s="61"/>
      <c r="EQ248" s="61"/>
      <c r="ER248" s="61"/>
      <c r="ES248" s="61"/>
      <c r="ET248" s="61"/>
      <c r="EU248" s="61"/>
      <c r="EV248" s="61"/>
      <c r="EW248" s="61"/>
      <c r="EX248" s="61"/>
      <c r="EY248" s="61"/>
      <c r="EZ248" s="61"/>
      <c r="FA248" s="61"/>
      <c r="FB248" s="61"/>
      <c r="FC248" s="61"/>
      <c r="FD248" s="61"/>
      <c r="FE248" s="61"/>
      <c r="FF248" s="61"/>
      <c r="FG248" s="61"/>
      <c r="FH248" s="61"/>
      <c r="FI248" s="61"/>
      <c r="FJ248" s="61"/>
      <c r="FK248" s="61"/>
      <c r="FL248" s="61"/>
      <c r="FM248" s="61"/>
      <c r="FN248" s="61"/>
      <c r="FO248" s="61"/>
      <c r="FP248" s="61"/>
      <c r="FQ248" s="61"/>
      <c r="FR248" s="61"/>
      <c r="FS248" s="61"/>
      <c r="FT248" s="61"/>
      <c r="FU248" s="61"/>
      <c r="FV248" s="61"/>
      <c r="FW248" s="61"/>
      <c r="FX248" s="61"/>
      <c r="FY248" s="61"/>
      <c r="FZ248" s="61"/>
      <c r="GA248" s="61"/>
      <c r="GB248" s="61"/>
      <c r="GC248" s="61"/>
      <c r="GD248" s="61"/>
      <c r="GE248" s="61"/>
      <c r="GF248" s="61"/>
      <c r="GG248" s="61"/>
      <c r="GH248" s="61"/>
      <c r="GI248" s="61"/>
      <c r="GJ248" s="61"/>
      <c r="GK248" s="61"/>
      <c r="GL248" s="61"/>
      <c r="GM248" s="61"/>
      <c r="GN248" s="61"/>
      <c r="GO248" s="61"/>
      <c r="GP248" s="61"/>
      <c r="GQ248" s="61"/>
      <c r="GR248" s="61"/>
      <c r="GS248" s="61"/>
      <c r="GT248" s="61"/>
      <c r="GU248" s="61"/>
      <c r="GV248" s="61"/>
      <c r="GW248" s="61"/>
      <c r="GX248" s="61"/>
      <c r="GY248" s="61"/>
      <c r="GZ248" s="61"/>
      <c r="HA248" s="61"/>
      <c r="HB248" s="61"/>
      <c r="HC248" s="61"/>
      <c r="HD248" s="61"/>
      <c r="HE248" s="61"/>
      <c r="HF248" s="61"/>
      <c r="HG248" s="61"/>
      <c r="HH248" s="61"/>
      <c r="HI248" s="61"/>
      <c r="HJ248" s="61"/>
      <c r="HK248" s="61"/>
      <c r="HL248" s="61"/>
      <c r="HM248" s="61"/>
      <c r="HN248" s="61"/>
      <c r="HO248" s="61"/>
      <c r="HP248" s="61"/>
      <c r="HQ248" s="61"/>
      <c r="HR248" s="61"/>
      <c r="HS248" s="61"/>
      <c r="HT248" s="61"/>
      <c r="HU248" s="61"/>
      <c r="HV248" s="61"/>
      <c r="HW248" s="61"/>
      <c r="HX248" s="61"/>
      <c r="HY248" s="61"/>
      <c r="HZ248" s="61"/>
      <c r="IA248" s="61"/>
      <c r="IB248" s="61"/>
      <c r="IC248" s="61"/>
      <c r="ID248" s="61"/>
      <c r="IE248" s="61"/>
      <c r="IF248" s="61"/>
      <c r="IG248" s="61"/>
      <c r="IH248" s="61"/>
      <c r="II248" s="61"/>
      <c r="IJ248" s="61"/>
      <c r="IK248" s="61"/>
      <c r="IL248" s="61"/>
      <c r="IM248" s="61"/>
      <c r="IN248" s="61"/>
      <c r="IO248" s="61"/>
      <c r="IP248" s="61"/>
      <c r="IQ248" s="61"/>
      <c r="IR248" s="61"/>
      <c r="IS248" s="61"/>
      <c r="IT248" s="61"/>
      <c r="IU248" s="61"/>
      <c r="IV248" s="61"/>
    </row>
    <row r="249" spans="1:256" hidden="1">
      <c r="A249" s="248"/>
      <c r="B249" s="251"/>
      <c r="C249" s="39" t="s">
        <v>31</v>
      </c>
      <c r="D249" s="81">
        <f>E249+M249</f>
        <v>0</v>
      </c>
      <c r="E249" s="82">
        <f>F249+I249+J249+K249+L249</f>
        <v>0</v>
      </c>
      <c r="F249" s="82">
        <f>G249+H249</f>
        <v>0</v>
      </c>
      <c r="G249" s="82"/>
      <c r="H249" s="82"/>
      <c r="I249" s="82"/>
      <c r="J249" s="82"/>
      <c r="K249" s="82"/>
      <c r="L249" s="82"/>
      <c r="M249" s="82">
        <f t="shared" si="108"/>
        <v>0</v>
      </c>
      <c r="N249" s="82"/>
      <c r="O249" s="82"/>
      <c r="P249" s="82"/>
      <c r="Q249" s="59"/>
      <c r="R249" s="59"/>
      <c r="S249" s="60"/>
      <c r="T249" s="60"/>
      <c r="U249" s="60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61"/>
      <c r="BN249" s="61"/>
      <c r="BO249" s="61"/>
      <c r="BP249" s="61"/>
      <c r="BQ249" s="61"/>
      <c r="BR249" s="61"/>
      <c r="BS249" s="61"/>
      <c r="BT249" s="61"/>
      <c r="BU249" s="61"/>
      <c r="BV249" s="61"/>
      <c r="BW249" s="61"/>
      <c r="BX249" s="61"/>
      <c r="BY249" s="61"/>
      <c r="BZ249" s="61"/>
      <c r="CA249" s="61"/>
      <c r="CB249" s="61"/>
      <c r="CC249" s="61"/>
      <c r="CD249" s="61"/>
      <c r="CE249" s="61"/>
      <c r="CF249" s="61"/>
      <c r="CG249" s="61"/>
      <c r="CH249" s="61"/>
      <c r="CI249" s="61"/>
      <c r="CJ249" s="61"/>
      <c r="CK249" s="61"/>
      <c r="CL249" s="61"/>
      <c r="CM249" s="61"/>
      <c r="CN249" s="61"/>
      <c r="CO249" s="61"/>
      <c r="CP249" s="61"/>
      <c r="CQ249" s="61"/>
      <c r="CR249" s="61"/>
      <c r="CS249" s="61"/>
      <c r="CT249" s="61"/>
      <c r="CU249" s="61"/>
      <c r="CV249" s="61"/>
      <c r="CW249" s="61"/>
      <c r="CX249" s="61"/>
      <c r="CY249" s="61"/>
      <c r="CZ249" s="61"/>
      <c r="DA249" s="61"/>
      <c r="DB249" s="61"/>
      <c r="DC249" s="61"/>
      <c r="DD249" s="61"/>
      <c r="DE249" s="61"/>
      <c r="DF249" s="61"/>
      <c r="DG249" s="61"/>
      <c r="DH249" s="61"/>
      <c r="DI249" s="61"/>
      <c r="DJ249" s="61"/>
      <c r="DK249" s="61"/>
      <c r="DL249" s="61"/>
      <c r="DM249" s="61"/>
      <c r="DN249" s="61"/>
      <c r="DO249" s="61"/>
      <c r="DP249" s="61"/>
      <c r="DQ249" s="61"/>
      <c r="DR249" s="61"/>
      <c r="DS249" s="61"/>
      <c r="DT249" s="61"/>
      <c r="DU249" s="61"/>
      <c r="DV249" s="61"/>
      <c r="DW249" s="61"/>
      <c r="DX249" s="61"/>
      <c r="DY249" s="61"/>
      <c r="DZ249" s="61"/>
      <c r="EA249" s="61"/>
      <c r="EB249" s="61"/>
      <c r="EC249" s="61"/>
      <c r="ED249" s="61"/>
      <c r="EE249" s="61"/>
      <c r="EF249" s="61"/>
      <c r="EG249" s="61"/>
      <c r="EH249" s="61"/>
      <c r="EI249" s="61"/>
      <c r="EJ249" s="61"/>
      <c r="EK249" s="61"/>
      <c r="EL249" s="61"/>
      <c r="EM249" s="61"/>
      <c r="EN249" s="61"/>
      <c r="EO249" s="61"/>
      <c r="EP249" s="61"/>
      <c r="EQ249" s="61"/>
      <c r="ER249" s="61"/>
      <c r="ES249" s="61"/>
      <c r="ET249" s="61"/>
      <c r="EU249" s="61"/>
      <c r="EV249" s="61"/>
      <c r="EW249" s="61"/>
      <c r="EX249" s="61"/>
      <c r="EY249" s="61"/>
      <c r="EZ249" s="61"/>
      <c r="FA249" s="61"/>
      <c r="FB249" s="61"/>
      <c r="FC249" s="61"/>
      <c r="FD249" s="61"/>
      <c r="FE249" s="61"/>
      <c r="FF249" s="61"/>
      <c r="FG249" s="61"/>
      <c r="FH249" s="61"/>
      <c r="FI249" s="61"/>
      <c r="FJ249" s="61"/>
      <c r="FK249" s="61"/>
      <c r="FL249" s="61"/>
      <c r="FM249" s="61"/>
      <c r="FN249" s="61"/>
      <c r="FO249" s="61"/>
      <c r="FP249" s="61"/>
      <c r="FQ249" s="61"/>
      <c r="FR249" s="61"/>
      <c r="FS249" s="61"/>
      <c r="FT249" s="61"/>
      <c r="FU249" s="61"/>
      <c r="FV249" s="61"/>
      <c r="FW249" s="61"/>
      <c r="FX249" s="61"/>
      <c r="FY249" s="61"/>
      <c r="FZ249" s="61"/>
      <c r="GA249" s="61"/>
      <c r="GB249" s="61"/>
      <c r="GC249" s="61"/>
      <c r="GD249" s="61"/>
      <c r="GE249" s="61"/>
      <c r="GF249" s="61"/>
      <c r="GG249" s="61"/>
      <c r="GH249" s="61"/>
      <c r="GI249" s="61"/>
      <c r="GJ249" s="61"/>
      <c r="GK249" s="61"/>
      <c r="GL249" s="61"/>
      <c r="GM249" s="61"/>
      <c r="GN249" s="61"/>
      <c r="GO249" s="61"/>
      <c r="GP249" s="61"/>
      <c r="GQ249" s="61"/>
      <c r="GR249" s="61"/>
      <c r="GS249" s="61"/>
      <c r="GT249" s="61"/>
      <c r="GU249" s="61"/>
      <c r="GV249" s="61"/>
      <c r="GW249" s="61"/>
      <c r="GX249" s="61"/>
      <c r="GY249" s="61"/>
      <c r="GZ249" s="61"/>
      <c r="HA249" s="61"/>
      <c r="HB249" s="61"/>
      <c r="HC249" s="61"/>
      <c r="HD249" s="61"/>
      <c r="HE249" s="61"/>
      <c r="HF249" s="61"/>
      <c r="HG249" s="61"/>
      <c r="HH249" s="61"/>
      <c r="HI249" s="61"/>
      <c r="HJ249" s="61"/>
      <c r="HK249" s="61"/>
      <c r="HL249" s="61"/>
      <c r="HM249" s="61"/>
      <c r="HN249" s="61"/>
      <c r="HO249" s="61"/>
      <c r="HP249" s="61"/>
      <c r="HQ249" s="61"/>
      <c r="HR249" s="61"/>
      <c r="HS249" s="61"/>
      <c r="HT249" s="61"/>
      <c r="HU249" s="61"/>
      <c r="HV249" s="61"/>
      <c r="HW249" s="61"/>
      <c r="HX249" s="61"/>
      <c r="HY249" s="61"/>
      <c r="HZ249" s="61"/>
      <c r="IA249" s="61"/>
      <c r="IB249" s="61"/>
      <c r="IC249" s="61"/>
      <c r="ID249" s="61"/>
      <c r="IE249" s="61"/>
      <c r="IF249" s="61"/>
      <c r="IG249" s="61"/>
      <c r="IH249" s="61"/>
      <c r="II249" s="61"/>
      <c r="IJ249" s="61"/>
      <c r="IK249" s="61"/>
      <c r="IL249" s="61"/>
      <c r="IM249" s="61"/>
      <c r="IN249" s="61"/>
      <c r="IO249" s="61"/>
      <c r="IP249" s="61"/>
      <c r="IQ249" s="61"/>
      <c r="IR249" s="61"/>
      <c r="IS249" s="61"/>
      <c r="IT249" s="61"/>
      <c r="IU249" s="61"/>
      <c r="IV249" s="61"/>
    </row>
    <row r="250" spans="1:256" hidden="1">
      <c r="A250" s="249"/>
      <c r="B250" s="252"/>
      <c r="C250" s="39" t="s">
        <v>32</v>
      </c>
      <c r="D250" s="81">
        <f>D248+D249</f>
        <v>307158</v>
      </c>
      <c r="E250" s="82">
        <f t="shared" ref="E250:P250" si="111">E248+E249</f>
        <v>0</v>
      </c>
      <c r="F250" s="82">
        <f t="shared" si="111"/>
        <v>0</v>
      </c>
      <c r="G250" s="82">
        <f t="shared" si="111"/>
        <v>0</v>
      </c>
      <c r="H250" s="82">
        <f t="shared" si="111"/>
        <v>0</v>
      </c>
      <c r="I250" s="82">
        <f t="shared" si="111"/>
        <v>0</v>
      </c>
      <c r="J250" s="82">
        <f t="shared" si="111"/>
        <v>0</v>
      </c>
      <c r="K250" s="82">
        <f t="shared" si="111"/>
        <v>0</v>
      </c>
      <c r="L250" s="82">
        <f t="shared" si="111"/>
        <v>0</v>
      </c>
      <c r="M250" s="82">
        <f t="shared" si="111"/>
        <v>307158</v>
      </c>
      <c r="N250" s="82">
        <f t="shared" si="111"/>
        <v>307158</v>
      </c>
      <c r="O250" s="82">
        <f t="shared" si="111"/>
        <v>307158</v>
      </c>
      <c r="P250" s="82">
        <f t="shared" si="111"/>
        <v>0</v>
      </c>
      <c r="Q250" s="59"/>
      <c r="R250" s="59"/>
      <c r="S250" s="60"/>
      <c r="T250" s="60"/>
      <c r="U250" s="60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  <c r="BN250" s="61"/>
      <c r="BO250" s="61"/>
      <c r="BP250" s="61"/>
      <c r="BQ250" s="61"/>
      <c r="BR250" s="61"/>
      <c r="BS250" s="61"/>
      <c r="BT250" s="61"/>
      <c r="BU250" s="61"/>
      <c r="BV250" s="61"/>
      <c r="BW250" s="61"/>
      <c r="BX250" s="61"/>
      <c r="BY250" s="61"/>
      <c r="BZ250" s="61"/>
      <c r="CA250" s="61"/>
      <c r="CB250" s="61"/>
      <c r="CC250" s="61"/>
      <c r="CD250" s="61"/>
      <c r="CE250" s="61"/>
      <c r="CF250" s="61"/>
      <c r="CG250" s="61"/>
      <c r="CH250" s="61"/>
      <c r="CI250" s="61"/>
      <c r="CJ250" s="61"/>
      <c r="CK250" s="61"/>
      <c r="CL250" s="61"/>
      <c r="CM250" s="61"/>
      <c r="CN250" s="61"/>
      <c r="CO250" s="61"/>
      <c r="CP250" s="61"/>
      <c r="CQ250" s="61"/>
      <c r="CR250" s="61"/>
      <c r="CS250" s="61"/>
      <c r="CT250" s="61"/>
      <c r="CU250" s="61"/>
      <c r="CV250" s="61"/>
      <c r="CW250" s="61"/>
      <c r="CX250" s="61"/>
      <c r="CY250" s="61"/>
      <c r="CZ250" s="61"/>
      <c r="DA250" s="61"/>
      <c r="DB250" s="61"/>
      <c r="DC250" s="61"/>
      <c r="DD250" s="61"/>
      <c r="DE250" s="61"/>
      <c r="DF250" s="61"/>
      <c r="DG250" s="61"/>
      <c r="DH250" s="61"/>
      <c r="DI250" s="61"/>
      <c r="DJ250" s="61"/>
      <c r="DK250" s="61"/>
      <c r="DL250" s="61"/>
      <c r="DM250" s="61"/>
      <c r="DN250" s="61"/>
      <c r="DO250" s="61"/>
      <c r="DP250" s="61"/>
      <c r="DQ250" s="61"/>
      <c r="DR250" s="61"/>
      <c r="DS250" s="61"/>
      <c r="DT250" s="61"/>
      <c r="DU250" s="61"/>
      <c r="DV250" s="61"/>
      <c r="DW250" s="61"/>
      <c r="DX250" s="61"/>
      <c r="DY250" s="61"/>
      <c r="DZ250" s="61"/>
      <c r="EA250" s="61"/>
      <c r="EB250" s="61"/>
      <c r="EC250" s="61"/>
      <c r="ED250" s="61"/>
      <c r="EE250" s="61"/>
      <c r="EF250" s="61"/>
      <c r="EG250" s="61"/>
      <c r="EH250" s="61"/>
      <c r="EI250" s="61"/>
      <c r="EJ250" s="61"/>
      <c r="EK250" s="61"/>
      <c r="EL250" s="61"/>
      <c r="EM250" s="61"/>
      <c r="EN250" s="61"/>
      <c r="EO250" s="61"/>
      <c r="EP250" s="61"/>
      <c r="EQ250" s="61"/>
      <c r="ER250" s="61"/>
      <c r="ES250" s="61"/>
      <c r="ET250" s="61"/>
      <c r="EU250" s="61"/>
      <c r="EV250" s="61"/>
      <c r="EW250" s="61"/>
      <c r="EX250" s="61"/>
      <c r="EY250" s="61"/>
      <c r="EZ250" s="61"/>
      <c r="FA250" s="61"/>
      <c r="FB250" s="61"/>
      <c r="FC250" s="61"/>
      <c r="FD250" s="61"/>
      <c r="FE250" s="61"/>
      <c r="FF250" s="61"/>
      <c r="FG250" s="61"/>
      <c r="FH250" s="61"/>
      <c r="FI250" s="61"/>
      <c r="FJ250" s="61"/>
      <c r="FK250" s="61"/>
      <c r="FL250" s="61"/>
      <c r="FM250" s="61"/>
      <c r="FN250" s="61"/>
      <c r="FO250" s="61"/>
      <c r="FP250" s="61"/>
      <c r="FQ250" s="61"/>
      <c r="FR250" s="61"/>
      <c r="FS250" s="61"/>
      <c r="FT250" s="61"/>
      <c r="FU250" s="61"/>
      <c r="FV250" s="61"/>
      <c r="FW250" s="61"/>
      <c r="FX250" s="61"/>
      <c r="FY250" s="61"/>
      <c r="FZ250" s="61"/>
      <c r="GA250" s="61"/>
      <c r="GB250" s="61"/>
      <c r="GC250" s="61"/>
      <c r="GD250" s="61"/>
      <c r="GE250" s="61"/>
      <c r="GF250" s="61"/>
      <c r="GG250" s="61"/>
      <c r="GH250" s="61"/>
      <c r="GI250" s="61"/>
      <c r="GJ250" s="61"/>
      <c r="GK250" s="61"/>
      <c r="GL250" s="61"/>
      <c r="GM250" s="61"/>
      <c r="GN250" s="61"/>
      <c r="GO250" s="61"/>
      <c r="GP250" s="61"/>
      <c r="GQ250" s="61"/>
      <c r="GR250" s="61"/>
      <c r="GS250" s="61"/>
      <c r="GT250" s="61"/>
      <c r="GU250" s="61"/>
      <c r="GV250" s="61"/>
      <c r="GW250" s="61"/>
      <c r="GX250" s="61"/>
      <c r="GY250" s="61"/>
      <c r="GZ250" s="61"/>
      <c r="HA250" s="61"/>
      <c r="HB250" s="61"/>
      <c r="HC250" s="61"/>
      <c r="HD250" s="61"/>
      <c r="HE250" s="61"/>
      <c r="HF250" s="61"/>
      <c r="HG250" s="61"/>
      <c r="HH250" s="61"/>
      <c r="HI250" s="61"/>
      <c r="HJ250" s="61"/>
      <c r="HK250" s="61"/>
      <c r="HL250" s="61"/>
      <c r="HM250" s="61"/>
      <c r="HN250" s="61"/>
      <c r="HO250" s="61"/>
      <c r="HP250" s="61"/>
      <c r="HQ250" s="61"/>
      <c r="HR250" s="61"/>
      <c r="HS250" s="61"/>
      <c r="HT250" s="61"/>
      <c r="HU250" s="61"/>
      <c r="HV250" s="61"/>
      <c r="HW250" s="61"/>
      <c r="HX250" s="61"/>
      <c r="HY250" s="61"/>
      <c r="HZ250" s="61"/>
      <c r="IA250" s="61"/>
      <c r="IB250" s="61"/>
      <c r="IC250" s="61"/>
      <c r="ID250" s="61"/>
      <c r="IE250" s="61"/>
      <c r="IF250" s="61"/>
      <c r="IG250" s="61"/>
      <c r="IH250" s="61"/>
      <c r="II250" s="61"/>
      <c r="IJ250" s="61"/>
      <c r="IK250" s="61"/>
      <c r="IL250" s="61"/>
      <c r="IM250" s="61"/>
      <c r="IN250" s="61"/>
      <c r="IO250" s="61"/>
      <c r="IP250" s="61"/>
      <c r="IQ250" s="61"/>
      <c r="IR250" s="61"/>
      <c r="IS250" s="61"/>
      <c r="IT250" s="61"/>
      <c r="IU250" s="61"/>
      <c r="IV250" s="61"/>
    </row>
    <row r="251" spans="1:256" hidden="1">
      <c r="A251" s="247">
        <v>85148</v>
      </c>
      <c r="B251" s="250" t="s">
        <v>163</v>
      </c>
      <c r="C251" s="39" t="s">
        <v>30</v>
      </c>
      <c r="D251" s="81">
        <f t="shared" si="105"/>
        <v>4800000</v>
      </c>
      <c r="E251" s="82">
        <f t="shared" si="106"/>
        <v>4800000</v>
      </c>
      <c r="F251" s="82">
        <f t="shared" si="107"/>
        <v>4800000</v>
      </c>
      <c r="G251" s="82">
        <v>0</v>
      </c>
      <c r="H251" s="82">
        <v>4800000</v>
      </c>
      <c r="I251" s="82">
        <v>0</v>
      </c>
      <c r="J251" s="82">
        <v>0</v>
      </c>
      <c r="K251" s="82">
        <v>0</v>
      </c>
      <c r="L251" s="82">
        <v>0</v>
      </c>
      <c r="M251" s="82">
        <f t="shared" si="108"/>
        <v>0</v>
      </c>
      <c r="N251" s="82">
        <v>0</v>
      </c>
      <c r="O251" s="82">
        <v>0</v>
      </c>
      <c r="P251" s="82">
        <v>0</v>
      </c>
      <c r="Q251" s="59"/>
      <c r="R251" s="59"/>
      <c r="S251" s="60"/>
      <c r="T251" s="60"/>
      <c r="U251" s="60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61"/>
      <c r="BN251" s="61"/>
      <c r="BO251" s="61"/>
      <c r="BP251" s="61"/>
      <c r="BQ251" s="61"/>
      <c r="BR251" s="61"/>
      <c r="BS251" s="61"/>
      <c r="BT251" s="61"/>
      <c r="BU251" s="61"/>
      <c r="BV251" s="61"/>
      <c r="BW251" s="61"/>
      <c r="BX251" s="61"/>
      <c r="BY251" s="61"/>
      <c r="BZ251" s="61"/>
      <c r="CA251" s="61"/>
      <c r="CB251" s="61"/>
      <c r="CC251" s="61"/>
      <c r="CD251" s="61"/>
      <c r="CE251" s="61"/>
      <c r="CF251" s="61"/>
      <c r="CG251" s="61"/>
      <c r="CH251" s="61"/>
      <c r="CI251" s="61"/>
      <c r="CJ251" s="61"/>
      <c r="CK251" s="61"/>
      <c r="CL251" s="61"/>
      <c r="CM251" s="61"/>
      <c r="CN251" s="61"/>
      <c r="CO251" s="61"/>
      <c r="CP251" s="61"/>
      <c r="CQ251" s="61"/>
      <c r="CR251" s="61"/>
      <c r="CS251" s="61"/>
      <c r="CT251" s="61"/>
      <c r="CU251" s="61"/>
      <c r="CV251" s="61"/>
      <c r="CW251" s="61"/>
      <c r="CX251" s="61"/>
      <c r="CY251" s="61"/>
      <c r="CZ251" s="61"/>
      <c r="DA251" s="61"/>
      <c r="DB251" s="61"/>
      <c r="DC251" s="61"/>
      <c r="DD251" s="61"/>
      <c r="DE251" s="61"/>
      <c r="DF251" s="61"/>
      <c r="DG251" s="61"/>
      <c r="DH251" s="61"/>
      <c r="DI251" s="61"/>
      <c r="DJ251" s="61"/>
      <c r="DK251" s="61"/>
      <c r="DL251" s="61"/>
      <c r="DM251" s="61"/>
      <c r="DN251" s="61"/>
      <c r="DO251" s="61"/>
      <c r="DP251" s="61"/>
      <c r="DQ251" s="61"/>
      <c r="DR251" s="61"/>
      <c r="DS251" s="61"/>
      <c r="DT251" s="61"/>
      <c r="DU251" s="61"/>
      <c r="DV251" s="61"/>
      <c r="DW251" s="61"/>
      <c r="DX251" s="61"/>
      <c r="DY251" s="61"/>
      <c r="DZ251" s="61"/>
      <c r="EA251" s="61"/>
      <c r="EB251" s="61"/>
      <c r="EC251" s="61"/>
      <c r="ED251" s="61"/>
      <c r="EE251" s="61"/>
      <c r="EF251" s="61"/>
      <c r="EG251" s="61"/>
      <c r="EH251" s="61"/>
      <c r="EI251" s="61"/>
      <c r="EJ251" s="61"/>
      <c r="EK251" s="61"/>
      <c r="EL251" s="61"/>
      <c r="EM251" s="61"/>
      <c r="EN251" s="61"/>
      <c r="EO251" s="61"/>
      <c r="EP251" s="61"/>
      <c r="EQ251" s="61"/>
      <c r="ER251" s="61"/>
      <c r="ES251" s="61"/>
      <c r="ET251" s="61"/>
      <c r="EU251" s="61"/>
      <c r="EV251" s="61"/>
      <c r="EW251" s="61"/>
      <c r="EX251" s="61"/>
      <c r="EY251" s="61"/>
      <c r="EZ251" s="61"/>
      <c r="FA251" s="61"/>
      <c r="FB251" s="61"/>
      <c r="FC251" s="61"/>
      <c r="FD251" s="61"/>
      <c r="FE251" s="61"/>
      <c r="FF251" s="61"/>
      <c r="FG251" s="61"/>
      <c r="FH251" s="61"/>
      <c r="FI251" s="61"/>
      <c r="FJ251" s="61"/>
      <c r="FK251" s="61"/>
      <c r="FL251" s="61"/>
      <c r="FM251" s="61"/>
      <c r="FN251" s="61"/>
      <c r="FO251" s="61"/>
      <c r="FP251" s="61"/>
      <c r="FQ251" s="61"/>
      <c r="FR251" s="61"/>
      <c r="FS251" s="61"/>
      <c r="FT251" s="61"/>
      <c r="FU251" s="61"/>
      <c r="FV251" s="61"/>
      <c r="FW251" s="61"/>
      <c r="FX251" s="61"/>
      <c r="FY251" s="61"/>
      <c r="FZ251" s="61"/>
      <c r="GA251" s="61"/>
      <c r="GB251" s="61"/>
      <c r="GC251" s="61"/>
      <c r="GD251" s="61"/>
      <c r="GE251" s="61"/>
      <c r="GF251" s="61"/>
      <c r="GG251" s="61"/>
      <c r="GH251" s="61"/>
      <c r="GI251" s="61"/>
      <c r="GJ251" s="61"/>
      <c r="GK251" s="61"/>
      <c r="GL251" s="61"/>
      <c r="GM251" s="61"/>
      <c r="GN251" s="61"/>
      <c r="GO251" s="61"/>
      <c r="GP251" s="61"/>
      <c r="GQ251" s="61"/>
      <c r="GR251" s="61"/>
      <c r="GS251" s="61"/>
      <c r="GT251" s="61"/>
      <c r="GU251" s="61"/>
      <c r="GV251" s="61"/>
      <c r="GW251" s="61"/>
      <c r="GX251" s="61"/>
      <c r="GY251" s="61"/>
      <c r="GZ251" s="61"/>
      <c r="HA251" s="61"/>
      <c r="HB251" s="61"/>
      <c r="HC251" s="61"/>
      <c r="HD251" s="61"/>
      <c r="HE251" s="61"/>
      <c r="HF251" s="61"/>
      <c r="HG251" s="61"/>
      <c r="HH251" s="61"/>
      <c r="HI251" s="61"/>
      <c r="HJ251" s="61"/>
      <c r="HK251" s="61"/>
      <c r="HL251" s="61"/>
      <c r="HM251" s="61"/>
      <c r="HN251" s="61"/>
      <c r="HO251" s="61"/>
      <c r="HP251" s="61"/>
      <c r="HQ251" s="61"/>
      <c r="HR251" s="61"/>
      <c r="HS251" s="61"/>
      <c r="HT251" s="61"/>
      <c r="HU251" s="61"/>
      <c r="HV251" s="61"/>
      <c r="HW251" s="61"/>
      <c r="HX251" s="61"/>
      <c r="HY251" s="61"/>
      <c r="HZ251" s="61"/>
      <c r="IA251" s="61"/>
      <c r="IB251" s="61"/>
      <c r="IC251" s="61"/>
      <c r="ID251" s="61"/>
      <c r="IE251" s="61"/>
      <c r="IF251" s="61"/>
      <c r="IG251" s="61"/>
      <c r="IH251" s="61"/>
      <c r="II251" s="61"/>
      <c r="IJ251" s="61"/>
      <c r="IK251" s="61"/>
      <c r="IL251" s="61"/>
      <c r="IM251" s="61"/>
      <c r="IN251" s="61"/>
      <c r="IO251" s="61"/>
      <c r="IP251" s="61"/>
      <c r="IQ251" s="61"/>
      <c r="IR251" s="61"/>
      <c r="IS251" s="61"/>
      <c r="IT251" s="61"/>
      <c r="IU251" s="61"/>
      <c r="IV251" s="61"/>
    </row>
    <row r="252" spans="1:256" hidden="1">
      <c r="A252" s="248"/>
      <c r="B252" s="251"/>
      <c r="C252" s="39" t="s">
        <v>31</v>
      </c>
      <c r="D252" s="81">
        <f t="shared" si="105"/>
        <v>0</v>
      </c>
      <c r="E252" s="82">
        <f t="shared" si="106"/>
        <v>0</v>
      </c>
      <c r="F252" s="82">
        <f t="shared" si="107"/>
        <v>0</v>
      </c>
      <c r="G252" s="82"/>
      <c r="H252" s="82"/>
      <c r="I252" s="82"/>
      <c r="J252" s="82"/>
      <c r="K252" s="82"/>
      <c r="L252" s="82"/>
      <c r="M252" s="82">
        <f t="shared" si="108"/>
        <v>0</v>
      </c>
      <c r="N252" s="82"/>
      <c r="O252" s="82"/>
      <c r="P252" s="82"/>
      <c r="Q252" s="59"/>
      <c r="R252" s="59"/>
      <c r="S252" s="60"/>
      <c r="T252" s="60"/>
      <c r="U252" s="60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61"/>
      <c r="BN252" s="61"/>
      <c r="BO252" s="61"/>
      <c r="BP252" s="61"/>
      <c r="BQ252" s="61"/>
      <c r="BR252" s="61"/>
      <c r="BS252" s="61"/>
      <c r="BT252" s="61"/>
      <c r="BU252" s="61"/>
      <c r="BV252" s="61"/>
      <c r="BW252" s="61"/>
      <c r="BX252" s="61"/>
      <c r="BY252" s="61"/>
      <c r="BZ252" s="61"/>
      <c r="CA252" s="61"/>
      <c r="CB252" s="61"/>
      <c r="CC252" s="61"/>
      <c r="CD252" s="61"/>
      <c r="CE252" s="61"/>
      <c r="CF252" s="61"/>
      <c r="CG252" s="61"/>
      <c r="CH252" s="61"/>
      <c r="CI252" s="61"/>
      <c r="CJ252" s="61"/>
      <c r="CK252" s="61"/>
      <c r="CL252" s="61"/>
      <c r="CM252" s="61"/>
      <c r="CN252" s="61"/>
      <c r="CO252" s="61"/>
      <c r="CP252" s="61"/>
      <c r="CQ252" s="61"/>
      <c r="CR252" s="61"/>
      <c r="CS252" s="61"/>
      <c r="CT252" s="61"/>
      <c r="CU252" s="61"/>
      <c r="CV252" s="61"/>
      <c r="CW252" s="61"/>
      <c r="CX252" s="61"/>
      <c r="CY252" s="61"/>
      <c r="CZ252" s="61"/>
      <c r="DA252" s="61"/>
      <c r="DB252" s="61"/>
      <c r="DC252" s="61"/>
      <c r="DD252" s="61"/>
      <c r="DE252" s="61"/>
      <c r="DF252" s="61"/>
      <c r="DG252" s="61"/>
      <c r="DH252" s="61"/>
      <c r="DI252" s="61"/>
      <c r="DJ252" s="61"/>
      <c r="DK252" s="61"/>
      <c r="DL252" s="61"/>
      <c r="DM252" s="61"/>
      <c r="DN252" s="61"/>
      <c r="DO252" s="61"/>
      <c r="DP252" s="61"/>
      <c r="DQ252" s="61"/>
      <c r="DR252" s="61"/>
      <c r="DS252" s="61"/>
      <c r="DT252" s="61"/>
      <c r="DU252" s="61"/>
      <c r="DV252" s="61"/>
      <c r="DW252" s="61"/>
      <c r="DX252" s="61"/>
      <c r="DY252" s="61"/>
      <c r="DZ252" s="61"/>
      <c r="EA252" s="61"/>
      <c r="EB252" s="61"/>
      <c r="EC252" s="61"/>
      <c r="ED252" s="61"/>
      <c r="EE252" s="61"/>
      <c r="EF252" s="61"/>
      <c r="EG252" s="61"/>
      <c r="EH252" s="61"/>
      <c r="EI252" s="61"/>
      <c r="EJ252" s="61"/>
      <c r="EK252" s="61"/>
      <c r="EL252" s="61"/>
      <c r="EM252" s="61"/>
      <c r="EN252" s="61"/>
      <c r="EO252" s="61"/>
      <c r="EP252" s="61"/>
      <c r="EQ252" s="61"/>
      <c r="ER252" s="61"/>
      <c r="ES252" s="61"/>
      <c r="ET252" s="61"/>
      <c r="EU252" s="61"/>
      <c r="EV252" s="61"/>
      <c r="EW252" s="61"/>
      <c r="EX252" s="61"/>
      <c r="EY252" s="61"/>
      <c r="EZ252" s="61"/>
      <c r="FA252" s="61"/>
      <c r="FB252" s="61"/>
      <c r="FC252" s="61"/>
      <c r="FD252" s="61"/>
      <c r="FE252" s="61"/>
      <c r="FF252" s="61"/>
      <c r="FG252" s="61"/>
      <c r="FH252" s="61"/>
      <c r="FI252" s="61"/>
      <c r="FJ252" s="61"/>
      <c r="FK252" s="61"/>
      <c r="FL252" s="61"/>
      <c r="FM252" s="61"/>
      <c r="FN252" s="61"/>
      <c r="FO252" s="61"/>
      <c r="FP252" s="61"/>
      <c r="FQ252" s="61"/>
      <c r="FR252" s="61"/>
      <c r="FS252" s="61"/>
      <c r="FT252" s="61"/>
      <c r="FU252" s="61"/>
      <c r="FV252" s="61"/>
      <c r="FW252" s="61"/>
      <c r="FX252" s="61"/>
      <c r="FY252" s="61"/>
      <c r="FZ252" s="61"/>
      <c r="GA252" s="61"/>
      <c r="GB252" s="61"/>
      <c r="GC252" s="61"/>
      <c r="GD252" s="61"/>
      <c r="GE252" s="61"/>
      <c r="GF252" s="61"/>
      <c r="GG252" s="61"/>
      <c r="GH252" s="61"/>
      <c r="GI252" s="61"/>
      <c r="GJ252" s="61"/>
      <c r="GK252" s="61"/>
      <c r="GL252" s="61"/>
      <c r="GM252" s="61"/>
      <c r="GN252" s="61"/>
      <c r="GO252" s="61"/>
      <c r="GP252" s="61"/>
      <c r="GQ252" s="61"/>
      <c r="GR252" s="61"/>
      <c r="GS252" s="61"/>
      <c r="GT252" s="61"/>
      <c r="GU252" s="61"/>
      <c r="GV252" s="61"/>
      <c r="GW252" s="61"/>
      <c r="GX252" s="61"/>
      <c r="GY252" s="61"/>
      <c r="GZ252" s="61"/>
      <c r="HA252" s="61"/>
      <c r="HB252" s="61"/>
      <c r="HC252" s="61"/>
      <c r="HD252" s="61"/>
      <c r="HE252" s="61"/>
      <c r="HF252" s="61"/>
      <c r="HG252" s="61"/>
      <c r="HH252" s="61"/>
      <c r="HI252" s="61"/>
      <c r="HJ252" s="61"/>
      <c r="HK252" s="61"/>
      <c r="HL252" s="61"/>
      <c r="HM252" s="61"/>
      <c r="HN252" s="61"/>
      <c r="HO252" s="61"/>
      <c r="HP252" s="61"/>
      <c r="HQ252" s="61"/>
      <c r="HR252" s="61"/>
      <c r="HS252" s="61"/>
      <c r="HT252" s="61"/>
      <c r="HU252" s="61"/>
      <c r="HV252" s="61"/>
      <c r="HW252" s="61"/>
      <c r="HX252" s="61"/>
      <c r="HY252" s="61"/>
      <c r="HZ252" s="61"/>
      <c r="IA252" s="61"/>
      <c r="IB252" s="61"/>
      <c r="IC252" s="61"/>
      <c r="ID252" s="61"/>
      <c r="IE252" s="61"/>
      <c r="IF252" s="61"/>
      <c r="IG252" s="61"/>
      <c r="IH252" s="61"/>
      <c r="II252" s="61"/>
      <c r="IJ252" s="61"/>
      <c r="IK252" s="61"/>
      <c r="IL252" s="61"/>
      <c r="IM252" s="61"/>
      <c r="IN252" s="61"/>
      <c r="IO252" s="61"/>
      <c r="IP252" s="61"/>
      <c r="IQ252" s="61"/>
      <c r="IR252" s="61"/>
      <c r="IS252" s="61"/>
      <c r="IT252" s="61"/>
      <c r="IU252" s="61"/>
      <c r="IV252" s="61"/>
    </row>
    <row r="253" spans="1:256" hidden="1">
      <c r="A253" s="249"/>
      <c r="B253" s="252"/>
      <c r="C253" s="39" t="s">
        <v>32</v>
      </c>
      <c r="D253" s="81">
        <f t="shared" ref="D253:O253" si="112">D251+D252</f>
        <v>4800000</v>
      </c>
      <c r="E253" s="82">
        <f t="shared" si="112"/>
        <v>4800000</v>
      </c>
      <c r="F253" s="82">
        <f t="shared" si="112"/>
        <v>4800000</v>
      </c>
      <c r="G253" s="82">
        <f t="shared" si="112"/>
        <v>0</v>
      </c>
      <c r="H253" s="82">
        <f t="shared" si="112"/>
        <v>4800000</v>
      </c>
      <c r="I253" s="82">
        <f t="shared" si="112"/>
        <v>0</v>
      </c>
      <c r="J253" s="82">
        <f t="shared" si="112"/>
        <v>0</v>
      </c>
      <c r="K253" s="82">
        <f t="shared" si="112"/>
        <v>0</v>
      </c>
      <c r="L253" s="82">
        <f t="shared" si="112"/>
        <v>0</v>
      </c>
      <c r="M253" s="82">
        <f t="shared" si="112"/>
        <v>0</v>
      </c>
      <c r="N253" s="82">
        <f t="shared" si="112"/>
        <v>0</v>
      </c>
      <c r="O253" s="82">
        <f t="shared" si="112"/>
        <v>0</v>
      </c>
      <c r="P253" s="82">
        <f>P251+P252</f>
        <v>0</v>
      </c>
      <c r="Q253" s="59"/>
      <c r="R253" s="59"/>
      <c r="S253" s="60"/>
      <c r="T253" s="60"/>
      <c r="U253" s="60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61"/>
      <c r="BN253" s="61"/>
      <c r="BO253" s="61"/>
      <c r="BP253" s="61"/>
      <c r="BQ253" s="61"/>
      <c r="BR253" s="61"/>
      <c r="BS253" s="61"/>
      <c r="BT253" s="61"/>
      <c r="BU253" s="61"/>
      <c r="BV253" s="61"/>
      <c r="BW253" s="61"/>
      <c r="BX253" s="61"/>
      <c r="BY253" s="61"/>
      <c r="BZ253" s="61"/>
      <c r="CA253" s="61"/>
      <c r="CB253" s="61"/>
      <c r="CC253" s="61"/>
      <c r="CD253" s="61"/>
      <c r="CE253" s="61"/>
      <c r="CF253" s="61"/>
      <c r="CG253" s="61"/>
      <c r="CH253" s="61"/>
      <c r="CI253" s="61"/>
      <c r="CJ253" s="61"/>
      <c r="CK253" s="61"/>
      <c r="CL253" s="61"/>
      <c r="CM253" s="61"/>
      <c r="CN253" s="61"/>
      <c r="CO253" s="61"/>
      <c r="CP253" s="61"/>
      <c r="CQ253" s="61"/>
      <c r="CR253" s="61"/>
      <c r="CS253" s="61"/>
      <c r="CT253" s="61"/>
      <c r="CU253" s="61"/>
      <c r="CV253" s="61"/>
      <c r="CW253" s="61"/>
      <c r="CX253" s="61"/>
      <c r="CY253" s="61"/>
      <c r="CZ253" s="61"/>
      <c r="DA253" s="61"/>
      <c r="DB253" s="61"/>
      <c r="DC253" s="61"/>
      <c r="DD253" s="61"/>
      <c r="DE253" s="61"/>
      <c r="DF253" s="61"/>
      <c r="DG253" s="61"/>
      <c r="DH253" s="61"/>
      <c r="DI253" s="61"/>
      <c r="DJ253" s="61"/>
      <c r="DK253" s="61"/>
      <c r="DL253" s="61"/>
      <c r="DM253" s="61"/>
      <c r="DN253" s="61"/>
      <c r="DO253" s="61"/>
      <c r="DP253" s="61"/>
      <c r="DQ253" s="61"/>
      <c r="DR253" s="61"/>
      <c r="DS253" s="61"/>
      <c r="DT253" s="61"/>
      <c r="DU253" s="61"/>
      <c r="DV253" s="61"/>
      <c r="DW253" s="61"/>
      <c r="DX253" s="61"/>
      <c r="DY253" s="61"/>
      <c r="DZ253" s="61"/>
      <c r="EA253" s="61"/>
      <c r="EB253" s="61"/>
      <c r="EC253" s="61"/>
      <c r="ED253" s="61"/>
      <c r="EE253" s="61"/>
      <c r="EF253" s="61"/>
      <c r="EG253" s="61"/>
      <c r="EH253" s="61"/>
      <c r="EI253" s="61"/>
      <c r="EJ253" s="61"/>
      <c r="EK253" s="61"/>
      <c r="EL253" s="61"/>
      <c r="EM253" s="61"/>
      <c r="EN253" s="61"/>
      <c r="EO253" s="61"/>
      <c r="EP253" s="61"/>
      <c r="EQ253" s="61"/>
      <c r="ER253" s="61"/>
      <c r="ES253" s="61"/>
      <c r="ET253" s="61"/>
      <c r="EU253" s="61"/>
      <c r="EV253" s="61"/>
      <c r="EW253" s="61"/>
      <c r="EX253" s="61"/>
      <c r="EY253" s="61"/>
      <c r="EZ253" s="61"/>
      <c r="FA253" s="61"/>
      <c r="FB253" s="61"/>
      <c r="FC253" s="61"/>
      <c r="FD253" s="61"/>
      <c r="FE253" s="61"/>
      <c r="FF253" s="61"/>
      <c r="FG253" s="61"/>
      <c r="FH253" s="61"/>
      <c r="FI253" s="61"/>
      <c r="FJ253" s="61"/>
      <c r="FK253" s="61"/>
      <c r="FL253" s="61"/>
      <c r="FM253" s="61"/>
      <c r="FN253" s="61"/>
      <c r="FO253" s="61"/>
      <c r="FP253" s="61"/>
      <c r="FQ253" s="61"/>
      <c r="FR253" s="61"/>
      <c r="FS253" s="61"/>
      <c r="FT253" s="61"/>
      <c r="FU253" s="61"/>
      <c r="FV253" s="61"/>
      <c r="FW253" s="61"/>
      <c r="FX253" s="61"/>
      <c r="FY253" s="61"/>
      <c r="FZ253" s="61"/>
      <c r="GA253" s="61"/>
      <c r="GB253" s="61"/>
      <c r="GC253" s="61"/>
      <c r="GD253" s="61"/>
      <c r="GE253" s="61"/>
      <c r="GF253" s="61"/>
      <c r="GG253" s="61"/>
      <c r="GH253" s="61"/>
      <c r="GI253" s="61"/>
      <c r="GJ253" s="61"/>
      <c r="GK253" s="61"/>
      <c r="GL253" s="61"/>
      <c r="GM253" s="61"/>
      <c r="GN253" s="61"/>
      <c r="GO253" s="61"/>
      <c r="GP253" s="61"/>
      <c r="GQ253" s="61"/>
      <c r="GR253" s="61"/>
      <c r="GS253" s="61"/>
      <c r="GT253" s="61"/>
      <c r="GU253" s="61"/>
      <c r="GV253" s="61"/>
      <c r="GW253" s="61"/>
      <c r="GX253" s="61"/>
      <c r="GY253" s="61"/>
      <c r="GZ253" s="61"/>
      <c r="HA253" s="61"/>
      <c r="HB253" s="61"/>
      <c r="HC253" s="61"/>
      <c r="HD253" s="61"/>
      <c r="HE253" s="61"/>
      <c r="HF253" s="61"/>
      <c r="HG253" s="61"/>
      <c r="HH253" s="61"/>
      <c r="HI253" s="61"/>
      <c r="HJ253" s="61"/>
      <c r="HK253" s="61"/>
      <c r="HL253" s="61"/>
      <c r="HM253" s="61"/>
      <c r="HN253" s="61"/>
      <c r="HO253" s="61"/>
      <c r="HP253" s="61"/>
      <c r="HQ253" s="61"/>
      <c r="HR253" s="61"/>
      <c r="HS253" s="61"/>
      <c r="HT253" s="61"/>
      <c r="HU253" s="61"/>
      <c r="HV253" s="61"/>
      <c r="HW253" s="61"/>
      <c r="HX253" s="61"/>
      <c r="HY253" s="61"/>
      <c r="HZ253" s="61"/>
      <c r="IA253" s="61"/>
      <c r="IB253" s="61"/>
      <c r="IC253" s="61"/>
      <c r="ID253" s="61"/>
      <c r="IE253" s="61"/>
      <c r="IF253" s="61"/>
      <c r="IG253" s="61"/>
      <c r="IH253" s="61"/>
      <c r="II253" s="61"/>
      <c r="IJ253" s="61"/>
      <c r="IK253" s="61"/>
      <c r="IL253" s="61"/>
      <c r="IM253" s="61"/>
      <c r="IN253" s="61"/>
      <c r="IO253" s="61"/>
      <c r="IP253" s="61"/>
      <c r="IQ253" s="61"/>
      <c r="IR253" s="61"/>
      <c r="IS253" s="61"/>
      <c r="IT253" s="61"/>
      <c r="IU253" s="61"/>
      <c r="IV253" s="61"/>
    </row>
    <row r="254" spans="1:256" hidden="1">
      <c r="A254" s="247">
        <v>85149</v>
      </c>
      <c r="B254" s="250" t="s">
        <v>164</v>
      </c>
      <c r="C254" s="39" t="s">
        <v>30</v>
      </c>
      <c r="D254" s="81">
        <f t="shared" si="105"/>
        <v>2159517</v>
      </c>
      <c r="E254" s="82">
        <f t="shared" si="106"/>
        <v>2159514</v>
      </c>
      <c r="F254" s="82">
        <f t="shared" si="107"/>
        <v>86520</v>
      </c>
      <c r="G254" s="82">
        <v>1000</v>
      </c>
      <c r="H254" s="82">
        <v>85520</v>
      </c>
      <c r="I254" s="82">
        <v>1013480</v>
      </c>
      <c r="J254" s="82">
        <v>0</v>
      </c>
      <c r="K254" s="82">
        <v>1059514</v>
      </c>
      <c r="L254" s="82">
        <v>0</v>
      </c>
      <c r="M254" s="82">
        <f t="shared" si="108"/>
        <v>3</v>
      </c>
      <c r="N254" s="82">
        <v>3</v>
      </c>
      <c r="O254" s="82">
        <v>3</v>
      </c>
      <c r="P254" s="82">
        <v>0</v>
      </c>
      <c r="Q254" s="59"/>
      <c r="R254" s="59"/>
      <c r="S254" s="60"/>
      <c r="T254" s="60"/>
      <c r="U254" s="60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61"/>
      <c r="BN254" s="61"/>
      <c r="BO254" s="61"/>
      <c r="BP254" s="61"/>
      <c r="BQ254" s="61"/>
      <c r="BR254" s="61"/>
      <c r="BS254" s="61"/>
      <c r="BT254" s="61"/>
      <c r="BU254" s="61"/>
      <c r="BV254" s="61"/>
      <c r="BW254" s="61"/>
      <c r="BX254" s="61"/>
      <c r="BY254" s="61"/>
      <c r="BZ254" s="61"/>
      <c r="CA254" s="61"/>
      <c r="CB254" s="61"/>
      <c r="CC254" s="61"/>
      <c r="CD254" s="61"/>
      <c r="CE254" s="61"/>
      <c r="CF254" s="61"/>
      <c r="CG254" s="61"/>
      <c r="CH254" s="61"/>
      <c r="CI254" s="61"/>
      <c r="CJ254" s="61"/>
      <c r="CK254" s="61"/>
      <c r="CL254" s="61"/>
      <c r="CM254" s="61"/>
      <c r="CN254" s="61"/>
      <c r="CO254" s="61"/>
      <c r="CP254" s="61"/>
      <c r="CQ254" s="61"/>
      <c r="CR254" s="61"/>
      <c r="CS254" s="61"/>
      <c r="CT254" s="61"/>
      <c r="CU254" s="61"/>
      <c r="CV254" s="61"/>
      <c r="CW254" s="61"/>
      <c r="CX254" s="61"/>
      <c r="CY254" s="61"/>
      <c r="CZ254" s="61"/>
      <c r="DA254" s="61"/>
      <c r="DB254" s="61"/>
      <c r="DC254" s="61"/>
      <c r="DD254" s="61"/>
      <c r="DE254" s="61"/>
      <c r="DF254" s="61"/>
      <c r="DG254" s="61"/>
      <c r="DH254" s="61"/>
      <c r="DI254" s="61"/>
      <c r="DJ254" s="61"/>
      <c r="DK254" s="61"/>
      <c r="DL254" s="61"/>
      <c r="DM254" s="61"/>
      <c r="DN254" s="61"/>
      <c r="DO254" s="61"/>
      <c r="DP254" s="61"/>
      <c r="DQ254" s="61"/>
      <c r="DR254" s="61"/>
      <c r="DS254" s="61"/>
      <c r="DT254" s="61"/>
      <c r="DU254" s="61"/>
      <c r="DV254" s="61"/>
      <c r="DW254" s="61"/>
      <c r="DX254" s="61"/>
      <c r="DY254" s="61"/>
      <c r="DZ254" s="61"/>
      <c r="EA254" s="61"/>
      <c r="EB254" s="61"/>
      <c r="EC254" s="61"/>
      <c r="ED254" s="61"/>
      <c r="EE254" s="61"/>
      <c r="EF254" s="61"/>
      <c r="EG254" s="61"/>
      <c r="EH254" s="61"/>
      <c r="EI254" s="61"/>
      <c r="EJ254" s="61"/>
      <c r="EK254" s="61"/>
      <c r="EL254" s="61"/>
      <c r="EM254" s="61"/>
      <c r="EN254" s="61"/>
      <c r="EO254" s="61"/>
      <c r="EP254" s="61"/>
      <c r="EQ254" s="61"/>
      <c r="ER254" s="61"/>
      <c r="ES254" s="61"/>
      <c r="ET254" s="61"/>
      <c r="EU254" s="61"/>
      <c r="EV254" s="61"/>
      <c r="EW254" s="61"/>
      <c r="EX254" s="61"/>
      <c r="EY254" s="61"/>
      <c r="EZ254" s="61"/>
      <c r="FA254" s="61"/>
      <c r="FB254" s="61"/>
      <c r="FC254" s="61"/>
      <c r="FD254" s="61"/>
      <c r="FE254" s="61"/>
      <c r="FF254" s="61"/>
      <c r="FG254" s="61"/>
      <c r="FH254" s="61"/>
      <c r="FI254" s="61"/>
      <c r="FJ254" s="61"/>
      <c r="FK254" s="61"/>
      <c r="FL254" s="61"/>
      <c r="FM254" s="61"/>
      <c r="FN254" s="61"/>
      <c r="FO254" s="61"/>
      <c r="FP254" s="61"/>
      <c r="FQ254" s="61"/>
      <c r="FR254" s="61"/>
      <c r="FS254" s="61"/>
      <c r="FT254" s="61"/>
      <c r="FU254" s="61"/>
      <c r="FV254" s="61"/>
      <c r="FW254" s="61"/>
      <c r="FX254" s="61"/>
      <c r="FY254" s="61"/>
      <c r="FZ254" s="61"/>
      <c r="GA254" s="61"/>
      <c r="GB254" s="61"/>
      <c r="GC254" s="61"/>
      <c r="GD254" s="61"/>
      <c r="GE254" s="61"/>
      <c r="GF254" s="61"/>
      <c r="GG254" s="61"/>
      <c r="GH254" s="61"/>
      <c r="GI254" s="61"/>
      <c r="GJ254" s="61"/>
      <c r="GK254" s="61"/>
      <c r="GL254" s="61"/>
      <c r="GM254" s="61"/>
      <c r="GN254" s="61"/>
      <c r="GO254" s="61"/>
      <c r="GP254" s="61"/>
      <c r="GQ254" s="61"/>
      <c r="GR254" s="61"/>
      <c r="GS254" s="61"/>
      <c r="GT254" s="61"/>
      <c r="GU254" s="61"/>
      <c r="GV254" s="61"/>
      <c r="GW254" s="61"/>
      <c r="GX254" s="61"/>
      <c r="GY254" s="61"/>
      <c r="GZ254" s="61"/>
      <c r="HA254" s="61"/>
      <c r="HB254" s="61"/>
      <c r="HC254" s="61"/>
      <c r="HD254" s="61"/>
      <c r="HE254" s="61"/>
      <c r="HF254" s="61"/>
      <c r="HG254" s="61"/>
      <c r="HH254" s="61"/>
      <c r="HI254" s="61"/>
      <c r="HJ254" s="61"/>
      <c r="HK254" s="61"/>
      <c r="HL254" s="61"/>
      <c r="HM254" s="61"/>
      <c r="HN254" s="61"/>
      <c r="HO254" s="61"/>
      <c r="HP254" s="61"/>
      <c r="HQ254" s="61"/>
      <c r="HR254" s="61"/>
      <c r="HS254" s="61"/>
      <c r="HT254" s="61"/>
      <c r="HU254" s="61"/>
      <c r="HV254" s="61"/>
      <c r="HW254" s="61"/>
      <c r="HX254" s="61"/>
      <c r="HY254" s="61"/>
      <c r="HZ254" s="61"/>
      <c r="IA254" s="61"/>
      <c r="IB254" s="61"/>
      <c r="IC254" s="61"/>
      <c r="ID254" s="61"/>
      <c r="IE254" s="61"/>
      <c r="IF254" s="61"/>
      <c r="IG254" s="61"/>
      <c r="IH254" s="61"/>
      <c r="II254" s="61"/>
      <c r="IJ254" s="61"/>
      <c r="IK254" s="61"/>
      <c r="IL254" s="61"/>
      <c r="IM254" s="61"/>
      <c r="IN254" s="61"/>
      <c r="IO254" s="61"/>
      <c r="IP254" s="61"/>
      <c r="IQ254" s="61"/>
      <c r="IR254" s="61"/>
      <c r="IS254" s="61"/>
      <c r="IT254" s="61"/>
      <c r="IU254" s="61"/>
      <c r="IV254" s="61"/>
    </row>
    <row r="255" spans="1:256" hidden="1">
      <c r="A255" s="248"/>
      <c r="B255" s="251"/>
      <c r="C255" s="39" t="s">
        <v>31</v>
      </c>
      <c r="D255" s="81">
        <f t="shared" si="105"/>
        <v>0</v>
      </c>
      <c r="E255" s="82">
        <f t="shared" si="106"/>
        <v>0</v>
      </c>
      <c r="F255" s="82">
        <f t="shared" si="107"/>
        <v>0</v>
      </c>
      <c r="G255" s="82"/>
      <c r="H255" s="82"/>
      <c r="I255" s="82"/>
      <c r="J255" s="82"/>
      <c r="K255" s="82"/>
      <c r="L255" s="82"/>
      <c r="M255" s="82">
        <f t="shared" si="108"/>
        <v>0</v>
      </c>
      <c r="N255" s="82"/>
      <c r="O255" s="82"/>
      <c r="P255" s="82"/>
      <c r="Q255" s="59"/>
      <c r="R255" s="59"/>
      <c r="S255" s="60"/>
      <c r="T255" s="60"/>
      <c r="U255" s="60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61"/>
      <c r="BN255" s="61"/>
      <c r="BO255" s="61"/>
      <c r="BP255" s="61"/>
      <c r="BQ255" s="61"/>
      <c r="BR255" s="61"/>
      <c r="BS255" s="61"/>
      <c r="BT255" s="61"/>
      <c r="BU255" s="61"/>
      <c r="BV255" s="61"/>
      <c r="BW255" s="61"/>
      <c r="BX255" s="61"/>
      <c r="BY255" s="61"/>
      <c r="BZ255" s="61"/>
      <c r="CA255" s="61"/>
      <c r="CB255" s="61"/>
      <c r="CC255" s="61"/>
      <c r="CD255" s="61"/>
      <c r="CE255" s="61"/>
      <c r="CF255" s="61"/>
      <c r="CG255" s="61"/>
      <c r="CH255" s="61"/>
      <c r="CI255" s="61"/>
      <c r="CJ255" s="61"/>
      <c r="CK255" s="61"/>
      <c r="CL255" s="61"/>
      <c r="CM255" s="61"/>
      <c r="CN255" s="61"/>
      <c r="CO255" s="61"/>
      <c r="CP255" s="61"/>
      <c r="CQ255" s="61"/>
      <c r="CR255" s="61"/>
      <c r="CS255" s="61"/>
      <c r="CT255" s="61"/>
      <c r="CU255" s="61"/>
      <c r="CV255" s="61"/>
      <c r="CW255" s="61"/>
      <c r="CX255" s="61"/>
      <c r="CY255" s="61"/>
      <c r="CZ255" s="61"/>
      <c r="DA255" s="61"/>
      <c r="DB255" s="61"/>
      <c r="DC255" s="61"/>
      <c r="DD255" s="61"/>
      <c r="DE255" s="61"/>
      <c r="DF255" s="61"/>
      <c r="DG255" s="61"/>
      <c r="DH255" s="61"/>
      <c r="DI255" s="61"/>
      <c r="DJ255" s="61"/>
      <c r="DK255" s="61"/>
      <c r="DL255" s="61"/>
      <c r="DM255" s="61"/>
      <c r="DN255" s="61"/>
      <c r="DO255" s="61"/>
      <c r="DP255" s="61"/>
      <c r="DQ255" s="61"/>
      <c r="DR255" s="61"/>
      <c r="DS255" s="61"/>
      <c r="DT255" s="61"/>
      <c r="DU255" s="61"/>
      <c r="DV255" s="61"/>
      <c r="DW255" s="61"/>
      <c r="DX255" s="61"/>
      <c r="DY255" s="61"/>
      <c r="DZ255" s="61"/>
      <c r="EA255" s="61"/>
      <c r="EB255" s="61"/>
      <c r="EC255" s="61"/>
      <c r="ED255" s="61"/>
      <c r="EE255" s="61"/>
      <c r="EF255" s="61"/>
      <c r="EG255" s="61"/>
      <c r="EH255" s="61"/>
      <c r="EI255" s="61"/>
      <c r="EJ255" s="61"/>
      <c r="EK255" s="61"/>
      <c r="EL255" s="61"/>
      <c r="EM255" s="61"/>
      <c r="EN255" s="61"/>
      <c r="EO255" s="61"/>
      <c r="EP255" s="61"/>
      <c r="EQ255" s="61"/>
      <c r="ER255" s="61"/>
      <c r="ES255" s="61"/>
      <c r="ET255" s="61"/>
      <c r="EU255" s="61"/>
      <c r="EV255" s="61"/>
      <c r="EW255" s="61"/>
      <c r="EX255" s="61"/>
      <c r="EY255" s="61"/>
      <c r="EZ255" s="61"/>
      <c r="FA255" s="61"/>
      <c r="FB255" s="61"/>
      <c r="FC255" s="61"/>
      <c r="FD255" s="61"/>
      <c r="FE255" s="61"/>
      <c r="FF255" s="61"/>
      <c r="FG255" s="61"/>
      <c r="FH255" s="61"/>
      <c r="FI255" s="61"/>
      <c r="FJ255" s="61"/>
      <c r="FK255" s="61"/>
      <c r="FL255" s="61"/>
      <c r="FM255" s="61"/>
      <c r="FN255" s="61"/>
      <c r="FO255" s="61"/>
      <c r="FP255" s="61"/>
      <c r="FQ255" s="61"/>
      <c r="FR255" s="61"/>
      <c r="FS255" s="61"/>
      <c r="FT255" s="61"/>
      <c r="FU255" s="61"/>
      <c r="FV255" s="61"/>
      <c r="FW255" s="61"/>
      <c r="FX255" s="61"/>
      <c r="FY255" s="61"/>
      <c r="FZ255" s="61"/>
      <c r="GA255" s="61"/>
      <c r="GB255" s="61"/>
      <c r="GC255" s="61"/>
      <c r="GD255" s="61"/>
      <c r="GE255" s="61"/>
      <c r="GF255" s="61"/>
      <c r="GG255" s="61"/>
      <c r="GH255" s="61"/>
      <c r="GI255" s="61"/>
      <c r="GJ255" s="61"/>
      <c r="GK255" s="61"/>
      <c r="GL255" s="61"/>
      <c r="GM255" s="61"/>
      <c r="GN255" s="61"/>
      <c r="GO255" s="61"/>
      <c r="GP255" s="61"/>
      <c r="GQ255" s="61"/>
      <c r="GR255" s="61"/>
      <c r="GS255" s="61"/>
      <c r="GT255" s="61"/>
      <c r="GU255" s="61"/>
      <c r="GV255" s="61"/>
      <c r="GW255" s="61"/>
      <c r="GX255" s="61"/>
      <c r="GY255" s="61"/>
      <c r="GZ255" s="61"/>
      <c r="HA255" s="61"/>
      <c r="HB255" s="61"/>
      <c r="HC255" s="61"/>
      <c r="HD255" s="61"/>
      <c r="HE255" s="61"/>
      <c r="HF255" s="61"/>
      <c r="HG255" s="61"/>
      <c r="HH255" s="61"/>
      <c r="HI255" s="61"/>
      <c r="HJ255" s="61"/>
      <c r="HK255" s="61"/>
      <c r="HL255" s="61"/>
      <c r="HM255" s="61"/>
      <c r="HN255" s="61"/>
      <c r="HO255" s="61"/>
      <c r="HP255" s="61"/>
      <c r="HQ255" s="61"/>
      <c r="HR255" s="61"/>
      <c r="HS255" s="61"/>
      <c r="HT255" s="61"/>
      <c r="HU255" s="61"/>
      <c r="HV255" s="61"/>
      <c r="HW255" s="61"/>
      <c r="HX255" s="61"/>
      <c r="HY255" s="61"/>
      <c r="HZ255" s="61"/>
      <c r="IA255" s="61"/>
      <c r="IB255" s="61"/>
      <c r="IC255" s="61"/>
      <c r="ID255" s="61"/>
      <c r="IE255" s="61"/>
      <c r="IF255" s="61"/>
      <c r="IG255" s="61"/>
      <c r="IH255" s="61"/>
      <c r="II255" s="61"/>
      <c r="IJ255" s="61"/>
      <c r="IK255" s="61"/>
      <c r="IL255" s="61"/>
      <c r="IM255" s="61"/>
      <c r="IN255" s="61"/>
      <c r="IO255" s="61"/>
      <c r="IP255" s="61"/>
      <c r="IQ255" s="61"/>
      <c r="IR255" s="61"/>
      <c r="IS255" s="61"/>
      <c r="IT255" s="61"/>
      <c r="IU255" s="61"/>
      <c r="IV255" s="61"/>
    </row>
    <row r="256" spans="1:256" hidden="1">
      <c r="A256" s="249"/>
      <c r="B256" s="252"/>
      <c r="C256" s="39" t="s">
        <v>32</v>
      </c>
      <c r="D256" s="81">
        <f>D254+D255</f>
        <v>2159517</v>
      </c>
      <c r="E256" s="82">
        <f t="shared" ref="E256:P256" si="113">E254+E255</f>
        <v>2159514</v>
      </c>
      <c r="F256" s="82">
        <f t="shared" si="113"/>
        <v>86520</v>
      </c>
      <c r="G256" s="82">
        <f t="shared" si="113"/>
        <v>1000</v>
      </c>
      <c r="H256" s="82">
        <f t="shared" si="113"/>
        <v>85520</v>
      </c>
      <c r="I256" s="82">
        <f t="shared" si="113"/>
        <v>1013480</v>
      </c>
      <c r="J256" s="82">
        <f t="shared" si="113"/>
        <v>0</v>
      </c>
      <c r="K256" s="82">
        <f t="shared" si="113"/>
        <v>1059514</v>
      </c>
      <c r="L256" s="82">
        <f t="shared" si="113"/>
        <v>0</v>
      </c>
      <c r="M256" s="82">
        <f t="shared" si="113"/>
        <v>3</v>
      </c>
      <c r="N256" s="82">
        <f t="shared" si="113"/>
        <v>3</v>
      </c>
      <c r="O256" s="82">
        <f t="shared" si="113"/>
        <v>3</v>
      </c>
      <c r="P256" s="82">
        <f t="shared" si="113"/>
        <v>0</v>
      </c>
      <c r="Q256" s="59"/>
      <c r="R256" s="59"/>
      <c r="S256" s="60"/>
      <c r="T256" s="60"/>
      <c r="U256" s="60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  <c r="BL256" s="61"/>
      <c r="BM256" s="61"/>
      <c r="BN256" s="61"/>
      <c r="BO256" s="61"/>
      <c r="BP256" s="61"/>
      <c r="BQ256" s="61"/>
      <c r="BR256" s="61"/>
      <c r="BS256" s="61"/>
      <c r="BT256" s="61"/>
      <c r="BU256" s="61"/>
      <c r="BV256" s="61"/>
      <c r="BW256" s="61"/>
      <c r="BX256" s="61"/>
      <c r="BY256" s="61"/>
      <c r="BZ256" s="61"/>
      <c r="CA256" s="61"/>
      <c r="CB256" s="61"/>
      <c r="CC256" s="61"/>
      <c r="CD256" s="61"/>
      <c r="CE256" s="61"/>
      <c r="CF256" s="61"/>
      <c r="CG256" s="61"/>
      <c r="CH256" s="61"/>
      <c r="CI256" s="61"/>
      <c r="CJ256" s="61"/>
      <c r="CK256" s="61"/>
      <c r="CL256" s="61"/>
      <c r="CM256" s="61"/>
      <c r="CN256" s="61"/>
      <c r="CO256" s="61"/>
      <c r="CP256" s="61"/>
      <c r="CQ256" s="61"/>
      <c r="CR256" s="61"/>
      <c r="CS256" s="61"/>
      <c r="CT256" s="61"/>
      <c r="CU256" s="61"/>
      <c r="CV256" s="61"/>
      <c r="CW256" s="61"/>
      <c r="CX256" s="61"/>
      <c r="CY256" s="61"/>
      <c r="CZ256" s="61"/>
      <c r="DA256" s="61"/>
      <c r="DB256" s="61"/>
      <c r="DC256" s="61"/>
      <c r="DD256" s="61"/>
      <c r="DE256" s="61"/>
      <c r="DF256" s="61"/>
      <c r="DG256" s="61"/>
      <c r="DH256" s="61"/>
      <c r="DI256" s="61"/>
      <c r="DJ256" s="61"/>
      <c r="DK256" s="61"/>
      <c r="DL256" s="61"/>
      <c r="DM256" s="61"/>
      <c r="DN256" s="61"/>
      <c r="DO256" s="61"/>
      <c r="DP256" s="61"/>
      <c r="DQ256" s="61"/>
      <c r="DR256" s="61"/>
      <c r="DS256" s="61"/>
      <c r="DT256" s="61"/>
      <c r="DU256" s="61"/>
      <c r="DV256" s="61"/>
      <c r="DW256" s="61"/>
      <c r="DX256" s="61"/>
      <c r="DY256" s="61"/>
      <c r="DZ256" s="61"/>
      <c r="EA256" s="61"/>
      <c r="EB256" s="61"/>
      <c r="EC256" s="61"/>
      <c r="ED256" s="61"/>
      <c r="EE256" s="61"/>
      <c r="EF256" s="61"/>
      <c r="EG256" s="61"/>
      <c r="EH256" s="61"/>
      <c r="EI256" s="61"/>
      <c r="EJ256" s="61"/>
      <c r="EK256" s="61"/>
      <c r="EL256" s="61"/>
      <c r="EM256" s="61"/>
      <c r="EN256" s="61"/>
      <c r="EO256" s="61"/>
      <c r="EP256" s="61"/>
      <c r="EQ256" s="61"/>
      <c r="ER256" s="61"/>
      <c r="ES256" s="61"/>
      <c r="ET256" s="61"/>
      <c r="EU256" s="61"/>
      <c r="EV256" s="61"/>
      <c r="EW256" s="61"/>
      <c r="EX256" s="61"/>
      <c r="EY256" s="61"/>
      <c r="EZ256" s="61"/>
      <c r="FA256" s="61"/>
      <c r="FB256" s="61"/>
      <c r="FC256" s="61"/>
      <c r="FD256" s="61"/>
      <c r="FE256" s="61"/>
      <c r="FF256" s="61"/>
      <c r="FG256" s="61"/>
      <c r="FH256" s="61"/>
      <c r="FI256" s="61"/>
      <c r="FJ256" s="61"/>
      <c r="FK256" s="61"/>
      <c r="FL256" s="61"/>
      <c r="FM256" s="61"/>
      <c r="FN256" s="61"/>
      <c r="FO256" s="61"/>
      <c r="FP256" s="61"/>
      <c r="FQ256" s="61"/>
      <c r="FR256" s="61"/>
      <c r="FS256" s="61"/>
      <c r="FT256" s="61"/>
      <c r="FU256" s="61"/>
      <c r="FV256" s="61"/>
      <c r="FW256" s="61"/>
      <c r="FX256" s="61"/>
      <c r="FY256" s="61"/>
      <c r="FZ256" s="61"/>
      <c r="GA256" s="61"/>
      <c r="GB256" s="61"/>
      <c r="GC256" s="61"/>
      <c r="GD256" s="61"/>
      <c r="GE256" s="61"/>
      <c r="GF256" s="61"/>
      <c r="GG256" s="61"/>
      <c r="GH256" s="61"/>
      <c r="GI256" s="61"/>
      <c r="GJ256" s="61"/>
      <c r="GK256" s="61"/>
      <c r="GL256" s="61"/>
      <c r="GM256" s="61"/>
      <c r="GN256" s="61"/>
      <c r="GO256" s="61"/>
      <c r="GP256" s="61"/>
      <c r="GQ256" s="61"/>
      <c r="GR256" s="61"/>
      <c r="GS256" s="61"/>
      <c r="GT256" s="61"/>
      <c r="GU256" s="61"/>
      <c r="GV256" s="61"/>
      <c r="GW256" s="61"/>
      <c r="GX256" s="61"/>
      <c r="GY256" s="61"/>
      <c r="GZ256" s="61"/>
      <c r="HA256" s="61"/>
      <c r="HB256" s="61"/>
      <c r="HC256" s="61"/>
      <c r="HD256" s="61"/>
      <c r="HE256" s="61"/>
      <c r="HF256" s="61"/>
      <c r="HG256" s="61"/>
      <c r="HH256" s="61"/>
      <c r="HI256" s="61"/>
      <c r="HJ256" s="61"/>
      <c r="HK256" s="61"/>
      <c r="HL256" s="61"/>
      <c r="HM256" s="61"/>
      <c r="HN256" s="61"/>
      <c r="HO256" s="61"/>
      <c r="HP256" s="61"/>
      <c r="HQ256" s="61"/>
      <c r="HR256" s="61"/>
      <c r="HS256" s="61"/>
      <c r="HT256" s="61"/>
      <c r="HU256" s="61"/>
      <c r="HV256" s="61"/>
      <c r="HW256" s="61"/>
      <c r="HX256" s="61"/>
      <c r="HY256" s="61"/>
      <c r="HZ256" s="61"/>
      <c r="IA256" s="61"/>
      <c r="IB256" s="61"/>
      <c r="IC256" s="61"/>
      <c r="ID256" s="61"/>
      <c r="IE256" s="61"/>
      <c r="IF256" s="61"/>
      <c r="IG256" s="61"/>
      <c r="IH256" s="61"/>
      <c r="II256" s="61"/>
      <c r="IJ256" s="61"/>
      <c r="IK256" s="61"/>
      <c r="IL256" s="61"/>
      <c r="IM256" s="61"/>
      <c r="IN256" s="61"/>
      <c r="IO256" s="61"/>
      <c r="IP256" s="61"/>
      <c r="IQ256" s="61"/>
      <c r="IR256" s="61"/>
      <c r="IS256" s="61"/>
      <c r="IT256" s="61"/>
      <c r="IU256" s="61"/>
      <c r="IV256" s="61"/>
    </row>
    <row r="257" spans="1:256" hidden="1">
      <c r="A257" s="247">
        <v>85153</v>
      </c>
      <c r="B257" s="250" t="s">
        <v>165</v>
      </c>
      <c r="C257" s="39" t="s">
        <v>30</v>
      </c>
      <c r="D257" s="81">
        <f t="shared" si="105"/>
        <v>480000</v>
      </c>
      <c r="E257" s="82">
        <f t="shared" si="106"/>
        <v>480000</v>
      </c>
      <c r="F257" s="82">
        <f t="shared" si="107"/>
        <v>130000</v>
      </c>
      <c r="G257" s="82">
        <v>14000</v>
      </c>
      <c r="H257" s="82">
        <f>11000+7000+98000</f>
        <v>116000</v>
      </c>
      <c r="I257" s="82">
        <v>350000</v>
      </c>
      <c r="J257" s="82">
        <v>0</v>
      </c>
      <c r="K257" s="82">
        <v>0</v>
      </c>
      <c r="L257" s="82">
        <v>0</v>
      </c>
      <c r="M257" s="82">
        <f t="shared" si="108"/>
        <v>0</v>
      </c>
      <c r="N257" s="82">
        <v>0</v>
      </c>
      <c r="O257" s="82">
        <v>0</v>
      </c>
      <c r="P257" s="82">
        <v>0</v>
      </c>
      <c r="Q257" s="59"/>
      <c r="R257" s="59"/>
      <c r="S257" s="60"/>
      <c r="T257" s="60"/>
      <c r="U257" s="60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  <c r="BM257" s="61"/>
      <c r="BN257" s="61"/>
      <c r="BO257" s="61"/>
      <c r="BP257" s="61"/>
      <c r="BQ257" s="61"/>
      <c r="BR257" s="61"/>
      <c r="BS257" s="61"/>
      <c r="BT257" s="61"/>
      <c r="BU257" s="61"/>
      <c r="BV257" s="61"/>
      <c r="BW257" s="61"/>
      <c r="BX257" s="61"/>
      <c r="BY257" s="61"/>
      <c r="BZ257" s="61"/>
      <c r="CA257" s="61"/>
      <c r="CB257" s="61"/>
      <c r="CC257" s="61"/>
      <c r="CD257" s="61"/>
      <c r="CE257" s="61"/>
      <c r="CF257" s="61"/>
      <c r="CG257" s="61"/>
      <c r="CH257" s="61"/>
      <c r="CI257" s="61"/>
      <c r="CJ257" s="61"/>
      <c r="CK257" s="61"/>
      <c r="CL257" s="61"/>
      <c r="CM257" s="61"/>
      <c r="CN257" s="61"/>
      <c r="CO257" s="61"/>
      <c r="CP257" s="61"/>
      <c r="CQ257" s="61"/>
      <c r="CR257" s="61"/>
      <c r="CS257" s="61"/>
      <c r="CT257" s="61"/>
      <c r="CU257" s="61"/>
      <c r="CV257" s="61"/>
      <c r="CW257" s="61"/>
      <c r="CX257" s="61"/>
      <c r="CY257" s="61"/>
      <c r="CZ257" s="61"/>
      <c r="DA257" s="61"/>
      <c r="DB257" s="61"/>
      <c r="DC257" s="61"/>
      <c r="DD257" s="61"/>
      <c r="DE257" s="61"/>
      <c r="DF257" s="61"/>
      <c r="DG257" s="61"/>
      <c r="DH257" s="61"/>
      <c r="DI257" s="61"/>
      <c r="DJ257" s="61"/>
      <c r="DK257" s="61"/>
      <c r="DL257" s="61"/>
      <c r="DM257" s="61"/>
      <c r="DN257" s="61"/>
      <c r="DO257" s="61"/>
      <c r="DP257" s="61"/>
      <c r="DQ257" s="61"/>
      <c r="DR257" s="61"/>
      <c r="DS257" s="61"/>
      <c r="DT257" s="61"/>
      <c r="DU257" s="61"/>
      <c r="DV257" s="61"/>
      <c r="DW257" s="61"/>
      <c r="DX257" s="61"/>
      <c r="DY257" s="61"/>
      <c r="DZ257" s="61"/>
      <c r="EA257" s="61"/>
      <c r="EB257" s="61"/>
      <c r="EC257" s="61"/>
      <c r="ED257" s="61"/>
      <c r="EE257" s="61"/>
      <c r="EF257" s="61"/>
      <c r="EG257" s="61"/>
      <c r="EH257" s="61"/>
      <c r="EI257" s="61"/>
      <c r="EJ257" s="61"/>
      <c r="EK257" s="61"/>
      <c r="EL257" s="61"/>
      <c r="EM257" s="61"/>
      <c r="EN257" s="61"/>
      <c r="EO257" s="61"/>
      <c r="EP257" s="61"/>
      <c r="EQ257" s="61"/>
      <c r="ER257" s="61"/>
      <c r="ES257" s="61"/>
      <c r="ET257" s="61"/>
      <c r="EU257" s="61"/>
      <c r="EV257" s="61"/>
      <c r="EW257" s="61"/>
      <c r="EX257" s="61"/>
      <c r="EY257" s="61"/>
      <c r="EZ257" s="61"/>
      <c r="FA257" s="61"/>
      <c r="FB257" s="61"/>
      <c r="FC257" s="61"/>
      <c r="FD257" s="61"/>
      <c r="FE257" s="61"/>
      <c r="FF257" s="61"/>
      <c r="FG257" s="61"/>
      <c r="FH257" s="61"/>
      <c r="FI257" s="61"/>
      <c r="FJ257" s="61"/>
      <c r="FK257" s="61"/>
      <c r="FL257" s="61"/>
      <c r="FM257" s="61"/>
      <c r="FN257" s="61"/>
      <c r="FO257" s="61"/>
      <c r="FP257" s="61"/>
      <c r="FQ257" s="61"/>
      <c r="FR257" s="61"/>
      <c r="FS257" s="61"/>
      <c r="FT257" s="61"/>
      <c r="FU257" s="61"/>
      <c r="FV257" s="61"/>
      <c r="FW257" s="61"/>
      <c r="FX257" s="61"/>
      <c r="FY257" s="61"/>
      <c r="FZ257" s="61"/>
      <c r="GA257" s="61"/>
      <c r="GB257" s="61"/>
      <c r="GC257" s="61"/>
      <c r="GD257" s="61"/>
      <c r="GE257" s="61"/>
      <c r="GF257" s="61"/>
      <c r="GG257" s="61"/>
      <c r="GH257" s="61"/>
      <c r="GI257" s="61"/>
      <c r="GJ257" s="61"/>
      <c r="GK257" s="61"/>
      <c r="GL257" s="61"/>
      <c r="GM257" s="61"/>
      <c r="GN257" s="61"/>
      <c r="GO257" s="61"/>
      <c r="GP257" s="61"/>
      <c r="GQ257" s="61"/>
      <c r="GR257" s="61"/>
      <c r="GS257" s="61"/>
      <c r="GT257" s="61"/>
      <c r="GU257" s="61"/>
      <c r="GV257" s="61"/>
      <c r="GW257" s="61"/>
      <c r="GX257" s="61"/>
      <c r="GY257" s="61"/>
      <c r="GZ257" s="61"/>
      <c r="HA257" s="61"/>
      <c r="HB257" s="61"/>
      <c r="HC257" s="61"/>
      <c r="HD257" s="61"/>
      <c r="HE257" s="61"/>
      <c r="HF257" s="61"/>
      <c r="HG257" s="61"/>
      <c r="HH257" s="61"/>
      <c r="HI257" s="61"/>
      <c r="HJ257" s="61"/>
      <c r="HK257" s="61"/>
      <c r="HL257" s="61"/>
      <c r="HM257" s="61"/>
      <c r="HN257" s="61"/>
      <c r="HO257" s="61"/>
      <c r="HP257" s="61"/>
      <c r="HQ257" s="61"/>
      <c r="HR257" s="61"/>
      <c r="HS257" s="61"/>
      <c r="HT257" s="61"/>
      <c r="HU257" s="61"/>
      <c r="HV257" s="61"/>
      <c r="HW257" s="61"/>
      <c r="HX257" s="61"/>
      <c r="HY257" s="61"/>
      <c r="HZ257" s="61"/>
      <c r="IA257" s="61"/>
      <c r="IB257" s="61"/>
      <c r="IC257" s="61"/>
      <c r="ID257" s="61"/>
      <c r="IE257" s="61"/>
      <c r="IF257" s="61"/>
      <c r="IG257" s="61"/>
      <c r="IH257" s="61"/>
      <c r="II257" s="61"/>
      <c r="IJ257" s="61"/>
      <c r="IK257" s="61"/>
      <c r="IL257" s="61"/>
      <c r="IM257" s="61"/>
      <c r="IN257" s="61"/>
      <c r="IO257" s="61"/>
      <c r="IP257" s="61"/>
      <c r="IQ257" s="61"/>
      <c r="IR257" s="61"/>
      <c r="IS257" s="61"/>
      <c r="IT257" s="61"/>
      <c r="IU257" s="61"/>
      <c r="IV257" s="61"/>
    </row>
    <row r="258" spans="1:256" hidden="1">
      <c r="A258" s="248"/>
      <c r="B258" s="251"/>
      <c r="C258" s="39" t="s">
        <v>31</v>
      </c>
      <c r="D258" s="81">
        <f t="shared" si="105"/>
        <v>0</v>
      </c>
      <c r="E258" s="82">
        <f t="shared" si="106"/>
        <v>0</v>
      </c>
      <c r="F258" s="82">
        <f t="shared" si="107"/>
        <v>0</v>
      </c>
      <c r="G258" s="82"/>
      <c r="H258" s="82"/>
      <c r="I258" s="82"/>
      <c r="J258" s="82"/>
      <c r="K258" s="82"/>
      <c r="L258" s="82"/>
      <c r="M258" s="82">
        <f t="shared" si="108"/>
        <v>0</v>
      </c>
      <c r="N258" s="82"/>
      <c r="O258" s="82"/>
      <c r="P258" s="82"/>
      <c r="Q258" s="59"/>
      <c r="R258" s="59"/>
      <c r="S258" s="60"/>
      <c r="T258" s="60"/>
      <c r="U258" s="60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  <c r="BL258" s="61"/>
      <c r="BM258" s="61"/>
      <c r="BN258" s="61"/>
      <c r="BO258" s="61"/>
      <c r="BP258" s="61"/>
      <c r="BQ258" s="61"/>
      <c r="BR258" s="61"/>
      <c r="BS258" s="61"/>
      <c r="BT258" s="61"/>
      <c r="BU258" s="61"/>
      <c r="BV258" s="61"/>
      <c r="BW258" s="61"/>
      <c r="BX258" s="61"/>
      <c r="BY258" s="61"/>
      <c r="BZ258" s="61"/>
      <c r="CA258" s="61"/>
      <c r="CB258" s="61"/>
      <c r="CC258" s="61"/>
      <c r="CD258" s="61"/>
      <c r="CE258" s="61"/>
      <c r="CF258" s="61"/>
      <c r="CG258" s="61"/>
      <c r="CH258" s="61"/>
      <c r="CI258" s="61"/>
      <c r="CJ258" s="61"/>
      <c r="CK258" s="61"/>
      <c r="CL258" s="61"/>
      <c r="CM258" s="61"/>
      <c r="CN258" s="61"/>
      <c r="CO258" s="61"/>
      <c r="CP258" s="61"/>
      <c r="CQ258" s="61"/>
      <c r="CR258" s="61"/>
      <c r="CS258" s="61"/>
      <c r="CT258" s="61"/>
      <c r="CU258" s="61"/>
      <c r="CV258" s="61"/>
      <c r="CW258" s="61"/>
      <c r="CX258" s="61"/>
      <c r="CY258" s="61"/>
      <c r="CZ258" s="61"/>
      <c r="DA258" s="61"/>
      <c r="DB258" s="61"/>
      <c r="DC258" s="61"/>
      <c r="DD258" s="61"/>
      <c r="DE258" s="61"/>
      <c r="DF258" s="61"/>
      <c r="DG258" s="61"/>
      <c r="DH258" s="61"/>
      <c r="DI258" s="61"/>
      <c r="DJ258" s="61"/>
      <c r="DK258" s="61"/>
      <c r="DL258" s="61"/>
      <c r="DM258" s="61"/>
      <c r="DN258" s="61"/>
      <c r="DO258" s="61"/>
      <c r="DP258" s="61"/>
      <c r="DQ258" s="61"/>
      <c r="DR258" s="61"/>
      <c r="DS258" s="61"/>
      <c r="DT258" s="61"/>
      <c r="DU258" s="61"/>
      <c r="DV258" s="61"/>
      <c r="DW258" s="61"/>
      <c r="DX258" s="61"/>
      <c r="DY258" s="61"/>
      <c r="DZ258" s="61"/>
      <c r="EA258" s="61"/>
      <c r="EB258" s="61"/>
      <c r="EC258" s="61"/>
      <c r="ED258" s="61"/>
      <c r="EE258" s="61"/>
      <c r="EF258" s="61"/>
      <c r="EG258" s="61"/>
      <c r="EH258" s="61"/>
      <c r="EI258" s="61"/>
      <c r="EJ258" s="61"/>
      <c r="EK258" s="61"/>
      <c r="EL258" s="61"/>
      <c r="EM258" s="61"/>
      <c r="EN258" s="61"/>
      <c r="EO258" s="61"/>
      <c r="EP258" s="61"/>
      <c r="EQ258" s="61"/>
      <c r="ER258" s="61"/>
      <c r="ES258" s="61"/>
      <c r="ET258" s="61"/>
      <c r="EU258" s="61"/>
      <c r="EV258" s="61"/>
      <c r="EW258" s="61"/>
      <c r="EX258" s="61"/>
      <c r="EY258" s="61"/>
      <c r="EZ258" s="61"/>
      <c r="FA258" s="61"/>
      <c r="FB258" s="61"/>
      <c r="FC258" s="61"/>
      <c r="FD258" s="61"/>
      <c r="FE258" s="61"/>
      <c r="FF258" s="61"/>
      <c r="FG258" s="61"/>
      <c r="FH258" s="61"/>
      <c r="FI258" s="61"/>
      <c r="FJ258" s="61"/>
      <c r="FK258" s="61"/>
      <c r="FL258" s="61"/>
      <c r="FM258" s="61"/>
      <c r="FN258" s="61"/>
      <c r="FO258" s="61"/>
      <c r="FP258" s="61"/>
      <c r="FQ258" s="61"/>
      <c r="FR258" s="61"/>
      <c r="FS258" s="61"/>
      <c r="FT258" s="61"/>
      <c r="FU258" s="61"/>
      <c r="FV258" s="61"/>
      <c r="FW258" s="61"/>
      <c r="FX258" s="61"/>
      <c r="FY258" s="61"/>
      <c r="FZ258" s="61"/>
      <c r="GA258" s="61"/>
      <c r="GB258" s="61"/>
      <c r="GC258" s="61"/>
      <c r="GD258" s="61"/>
      <c r="GE258" s="61"/>
      <c r="GF258" s="61"/>
      <c r="GG258" s="61"/>
      <c r="GH258" s="61"/>
      <c r="GI258" s="61"/>
      <c r="GJ258" s="61"/>
      <c r="GK258" s="61"/>
      <c r="GL258" s="61"/>
      <c r="GM258" s="61"/>
      <c r="GN258" s="61"/>
      <c r="GO258" s="61"/>
      <c r="GP258" s="61"/>
      <c r="GQ258" s="61"/>
      <c r="GR258" s="61"/>
      <c r="GS258" s="61"/>
      <c r="GT258" s="61"/>
      <c r="GU258" s="61"/>
      <c r="GV258" s="61"/>
      <c r="GW258" s="61"/>
      <c r="GX258" s="61"/>
      <c r="GY258" s="61"/>
      <c r="GZ258" s="61"/>
      <c r="HA258" s="61"/>
      <c r="HB258" s="61"/>
      <c r="HC258" s="61"/>
      <c r="HD258" s="61"/>
      <c r="HE258" s="61"/>
      <c r="HF258" s="61"/>
      <c r="HG258" s="61"/>
      <c r="HH258" s="61"/>
      <c r="HI258" s="61"/>
      <c r="HJ258" s="61"/>
      <c r="HK258" s="61"/>
      <c r="HL258" s="61"/>
      <c r="HM258" s="61"/>
      <c r="HN258" s="61"/>
      <c r="HO258" s="61"/>
      <c r="HP258" s="61"/>
      <c r="HQ258" s="61"/>
      <c r="HR258" s="61"/>
      <c r="HS258" s="61"/>
      <c r="HT258" s="61"/>
      <c r="HU258" s="61"/>
      <c r="HV258" s="61"/>
      <c r="HW258" s="61"/>
      <c r="HX258" s="61"/>
      <c r="HY258" s="61"/>
      <c r="HZ258" s="61"/>
      <c r="IA258" s="61"/>
      <c r="IB258" s="61"/>
      <c r="IC258" s="61"/>
      <c r="ID258" s="61"/>
      <c r="IE258" s="61"/>
      <c r="IF258" s="61"/>
      <c r="IG258" s="61"/>
      <c r="IH258" s="61"/>
      <c r="II258" s="61"/>
      <c r="IJ258" s="61"/>
      <c r="IK258" s="61"/>
      <c r="IL258" s="61"/>
      <c r="IM258" s="61"/>
      <c r="IN258" s="61"/>
      <c r="IO258" s="61"/>
      <c r="IP258" s="61"/>
      <c r="IQ258" s="61"/>
      <c r="IR258" s="61"/>
      <c r="IS258" s="61"/>
      <c r="IT258" s="61"/>
      <c r="IU258" s="61"/>
      <c r="IV258" s="61"/>
    </row>
    <row r="259" spans="1:256" hidden="1">
      <c r="A259" s="249"/>
      <c r="B259" s="252"/>
      <c r="C259" s="39" t="s">
        <v>32</v>
      </c>
      <c r="D259" s="81">
        <f t="shared" ref="D259:O259" si="114">D257+D258</f>
        <v>480000</v>
      </c>
      <c r="E259" s="82">
        <f t="shared" si="114"/>
        <v>480000</v>
      </c>
      <c r="F259" s="82">
        <f t="shared" si="114"/>
        <v>130000</v>
      </c>
      <c r="G259" s="82">
        <f t="shared" si="114"/>
        <v>14000</v>
      </c>
      <c r="H259" s="82">
        <f t="shared" si="114"/>
        <v>116000</v>
      </c>
      <c r="I259" s="82">
        <f t="shared" si="114"/>
        <v>350000</v>
      </c>
      <c r="J259" s="82">
        <f t="shared" si="114"/>
        <v>0</v>
      </c>
      <c r="K259" s="82">
        <f t="shared" si="114"/>
        <v>0</v>
      </c>
      <c r="L259" s="82">
        <f t="shared" si="114"/>
        <v>0</v>
      </c>
      <c r="M259" s="82">
        <f t="shared" si="114"/>
        <v>0</v>
      </c>
      <c r="N259" s="82">
        <f t="shared" si="114"/>
        <v>0</v>
      </c>
      <c r="O259" s="82">
        <f t="shared" si="114"/>
        <v>0</v>
      </c>
      <c r="P259" s="82">
        <f>P257+P258</f>
        <v>0</v>
      </c>
      <c r="Q259" s="59"/>
      <c r="R259" s="59"/>
      <c r="S259" s="60"/>
      <c r="T259" s="60"/>
      <c r="U259" s="60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  <c r="BM259" s="61"/>
      <c r="BN259" s="61"/>
      <c r="BO259" s="61"/>
      <c r="BP259" s="61"/>
      <c r="BQ259" s="61"/>
      <c r="BR259" s="61"/>
      <c r="BS259" s="61"/>
      <c r="BT259" s="61"/>
      <c r="BU259" s="61"/>
      <c r="BV259" s="61"/>
      <c r="BW259" s="61"/>
      <c r="BX259" s="61"/>
      <c r="BY259" s="61"/>
      <c r="BZ259" s="61"/>
      <c r="CA259" s="61"/>
      <c r="CB259" s="61"/>
      <c r="CC259" s="61"/>
      <c r="CD259" s="61"/>
      <c r="CE259" s="61"/>
      <c r="CF259" s="61"/>
      <c r="CG259" s="61"/>
      <c r="CH259" s="61"/>
      <c r="CI259" s="61"/>
      <c r="CJ259" s="61"/>
      <c r="CK259" s="61"/>
      <c r="CL259" s="61"/>
      <c r="CM259" s="61"/>
      <c r="CN259" s="61"/>
      <c r="CO259" s="61"/>
      <c r="CP259" s="61"/>
      <c r="CQ259" s="61"/>
      <c r="CR259" s="61"/>
      <c r="CS259" s="61"/>
      <c r="CT259" s="61"/>
      <c r="CU259" s="61"/>
      <c r="CV259" s="61"/>
      <c r="CW259" s="61"/>
      <c r="CX259" s="61"/>
      <c r="CY259" s="61"/>
      <c r="CZ259" s="61"/>
      <c r="DA259" s="61"/>
      <c r="DB259" s="61"/>
      <c r="DC259" s="61"/>
      <c r="DD259" s="61"/>
      <c r="DE259" s="61"/>
      <c r="DF259" s="61"/>
      <c r="DG259" s="61"/>
      <c r="DH259" s="61"/>
      <c r="DI259" s="61"/>
      <c r="DJ259" s="61"/>
      <c r="DK259" s="61"/>
      <c r="DL259" s="61"/>
      <c r="DM259" s="61"/>
      <c r="DN259" s="61"/>
      <c r="DO259" s="61"/>
      <c r="DP259" s="61"/>
      <c r="DQ259" s="61"/>
      <c r="DR259" s="61"/>
      <c r="DS259" s="61"/>
      <c r="DT259" s="61"/>
      <c r="DU259" s="61"/>
      <c r="DV259" s="61"/>
      <c r="DW259" s="61"/>
      <c r="DX259" s="61"/>
      <c r="DY259" s="61"/>
      <c r="DZ259" s="61"/>
      <c r="EA259" s="61"/>
      <c r="EB259" s="61"/>
      <c r="EC259" s="61"/>
      <c r="ED259" s="61"/>
      <c r="EE259" s="61"/>
      <c r="EF259" s="61"/>
      <c r="EG259" s="61"/>
      <c r="EH259" s="61"/>
      <c r="EI259" s="61"/>
      <c r="EJ259" s="61"/>
      <c r="EK259" s="61"/>
      <c r="EL259" s="61"/>
      <c r="EM259" s="61"/>
      <c r="EN259" s="61"/>
      <c r="EO259" s="61"/>
      <c r="EP259" s="61"/>
      <c r="EQ259" s="61"/>
      <c r="ER259" s="61"/>
      <c r="ES259" s="61"/>
      <c r="ET259" s="61"/>
      <c r="EU259" s="61"/>
      <c r="EV259" s="61"/>
      <c r="EW259" s="61"/>
      <c r="EX259" s="61"/>
      <c r="EY259" s="61"/>
      <c r="EZ259" s="61"/>
      <c r="FA259" s="61"/>
      <c r="FB259" s="61"/>
      <c r="FC259" s="61"/>
      <c r="FD259" s="61"/>
      <c r="FE259" s="61"/>
      <c r="FF259" s="61"/>
      <c r="FG259" s="61"/>
      <c r="FH259" s="61"/>
      <c r="FI259" s="61"/>
      <c r="FJ259" s="61"/>
      <c r="FK259" s="61"/>
      <c r="FL259" s="61"/>
      <c r="FM259" s="61"/>
      <c r="FN259" s="61"/>
      <c r="FO259" s="61"/>
      <c r="FP259" s="61"/>
      <c r="FQ259" s="61"/>
      <c r="FR259" s="61"/>
      <c r="FS259" s="61"/>
      <c r="FT259" s="61"/>
      <c r="FU259" s="61"/>
      <c r="FV259" s="61"/>
      <c r="FW259" s="61"/>
      <c r="FX259" s="61"/>
      <c r="FY259" s="61"/>
      <c r="FZ259" s="61"/>
      <c r="GA259" s="61"/>
      <c r="GB259" s="61"/>
      <c r="GC259" s="61"/>
      <c r="GD259" s="61"/>
      <c r="GE259" s="61"/>
      <c r="GF259" s="61"/>
      <c r="GG259" s="61"/>
      <c r="GH259" s="61"/>
      <c r="GI259" s="61"/>
      <c r="GJ259" s="61"/>
      <c r="GK259" s="61"/>
      <c r="GL259" s="61"/>
      <c r="GM259" s="61"/>
      <c r="GN259" s="61"/>
      <c r="GO259" s="61"/>
      <c r="GP259" s="61"/>
      <c r="GQ259" s="61"/>
      <c r="GR259" s="61"/>
      <c r="GS259" s="61"/>
      <c r="GT259" s="61"/>
      <c r="GU259" s="61"/>
      <c r="GV259" s="61"/>
      <c r="GW259" s="61"/>
      <c r="GX259" s="61"/>
      <c r="GY259" s="61"/>
      <c r="GZ259" s="61"/>
      <c r="HA259" s="61"/>
      <c r="HB259" s="61"/>
      <c r="HC259" s="61"/>
      <c r="HD259" s="61"/>
      <c r="HE259" s="61"/>
      <c r="HF259" s="61"/>
      <c r="HG259" s="61"/>
      <c r="HH259" s="61"/>
      <c r="HI259" s="61"/>
      <c r="HJ259" s="61"/>
      <c r="HK259" s="61"/>
      <c r="HL259" s="61"/>
      <c r="HM259" s="61"/>
      <c r="HN259" s="61"/>
      <c r="HO259" s="61"/>
      <c r="HP259" s="61"/>
      <c r="HQ259" s="61"/>
      <c r="HR259" s="61"/>
      <c r="HS259" s="61"/>
      <c r="HT259" s="61"/>
      <c r="HU259" s="61"/>
      <c r="HV259" s="61"/>
      <c r="HW259" s="61"/>
      <c r="HX259" s="61"/>
      <c r="HY259" s="61"/>
      <c r="HZ259" s="61"/>
      <c r="IA259" s="61"/>
      <c r="IB259" s="61"/>
      <c r="IC259" s="61"/>
      <c r="ID259" s="61"/>
      <c r="IE259" s="61"/>
      <c r="IF259" s="61"/>
      <c r="IG259" s="61"/>
      <c r="IH259" s="61"/>
      <c r="II259" s="61"/>
      <c r="IJ259" s="61"/>
      <c r="IK259" s="61"/>
      <c r="IL259" s="61"/>
      <c r="IM259" s="61"/>
      <c r="IN259" s="61"/>
      <c r="IO259" s="61"/>
      <c r="IP259" s="61"/>
      <c r="IQ259" s="61"/>
      <c r="IR259" s="61"/>
      <c r="IS259" s="61"/>
      <c r="IT259" s="61"/>
      <c r="IU259" s="61"/>
      <c r="IV259" s="61"/>
    </row>
    <row r="260" spans="1:256" hidden="1">
      <c r="A260" s="247">
        <v>85154</v>
      </c>
      <c r="B260" s="250" t="s">
        <v>166</v>
      </c>
      <c r="C260" s="39" t="s">
        <v>30</v>
      </c>
      <c r="D260" s="81">
        <f t="shared" si="105"/>
        <v>478270</v>
      </c>
      <c r="E260" s="82">
        <f t="shared" si="106"/>
        <v>478270</v>
      </c>
      <c r="F260" s="82">
        <f t="shared" si="107"/>
        <v>30000</v>
      </c>
      <c r="G260" s="82">
        <v>3000</v>
      </c>
      <c r="H260" s="82">
        <f>4000+23000</f>
        <v>27000</v>
      </c>
      <c r="I260" s="82">
        <v>448270</v>
      </c>
      <c r="J260" s="82">
        <v>0</v>
      </c>
      <c r="K260" s="82">
        <v>0</v>
      </c>
      <c r="L260" s="82">
        <v>0</v>
      </c>
      <c r="M260" s="82">
        <f t="shared" si="108"/>
        <v>0</v>
      </c>
      <c r="N260" s="82">
        <v>0</v>
      </c>
      <c r="O260" s="82">
        <v>0</v>
      </c>
      <c r="P260" s="82">
        <v>0</v>
      </c>
      <c r="Q260" s="59"/>
      <c r="R260" s="59"/>
      <c r="S260" s="60"/>
      <c r="T260" s="60"/>
      <c r="U260" s="60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  <c r="BL260" s="61"/>
      <c r="BM260" s="61"/>
      <c r="BN260" s="61"/>
      <c r="BO260" s="61"/>
      <c r="BP260" s="61"/>
      <c r="BQ260" s="61"/>
      <c r="BR260" s="61"/>
      <c r="BS260" s="61"/>
      <c r="BT260" s="61"/>
      <c r="BU260" s="61"/>
      <c r="BV260" s="61"/>
      <c r="BW260" s="61"/>
      <c r="BX260" s="61"/>
      <c r="BY260" s="61"/>
      <c r="BZ260" s="61"/>
      <c r="CA260" s="61"/>
      <c r="CB260" s="61"/>
      <c r="CC260" s="61"/>
      <c r="CD260" s="61"/>
      <c r="CE260" s="61"/>
      <c r="CF260" s="61"/>
      <c r="CG260" s="61"/>
      <c r="CH260" s="61"/>
      <c r="CI260" s="61"/>
      <c r="CJ260" s="61"/>
      <c r="CK260" s="61"/>
      <c r="CL260" s="61"/>
      <c r="CM260" s="61"/>
      <c r="CN260" s="61"/>
      <c r="CO260" s="61"/>
      <c r="CP260" s="61"/>
      <c r="CQ260" s="61"/>
      <c r="CR260" s="61"/>
      <c r="CS260" s="61"/>
      <c r="CT260" s="61"/>
      <c r="CU260" s="61"/>
      <c r="CV260" s="61"/>
      <c r="CW260" s="61"/>
      <c r="CX260" s="61"/>
      <c r="CY260" s="61"/>
      <c r="CZ260" s="61"/>
      <c r="DA260" s="61"/>
      <c r="DB260" s="61"/>
      <c r="DC260" s="61"/>
      <c r="DD260" s="61"/>
      <c r="DE260" s="61"/>
      <c r="DF260" s="61"/>
      <c r="DG260" s="61"/>
      <c r="DH260" s="61"/>
      <c r="DI260" s="61"/>
      <c r="DJ260" s="61"/>
      <c r="DK260" s="61"/>
      <c r="DL260" s="61"/>
      <c r="DM260" s="61"/>
      <c r="DN260" s="61"/>
      <c r="DO260" s="61"/>
      <c r="DP260" s="61"/>
      <c r="DQ260" s="61"/>
      <c r="DR260" s="61"/>
      <c r="DS260" s="61"/>
      <c r="DT260" s="61"/>
      <c r="DU260" s="61"/>
      <c r="DV260" s="61"/>
      <c r="DW260" s="61"/>
      <c r="DX260" s="61"/>
      <c r="DY260" s="61"/>
      <c r="DZ260" s="61"/>
      <c r="EA260" s="61"/>
      <c r="EB260" s="61"/>
      <c r="EC260" s="61"/>
      <c r="ED260" s="61"/>
      <c r="EE260" s="61"/>
      <c r="EF260" s="61"/>
      <c r="EG260" s="61"/>
      <c r="EH260" s="61"/>
      <c r="EI260" s="61"/>
      <c r="EJ260" s="61"/>
      <c r="EK260" s="61"/>
      <c r="EL260" s="61"/>
      <c r="EM260" s="61"/>
      <c r="EN260" s="61"/>
      <c r="EO260" s="61"/>
      <c r="EP260" s="61"/>
      <c r="EQ260" s="61"/>
      <c r="ER260" s="61"/>
      <c r="ES260" s="61"/>
      <c r="ET260" s="61"/>
      <c r="EU260" s="61"/>
      <c r="EV260" s="61"/>
      <c r="EW260" s="61"/>
      <c r="EX260" s="61"/>
      <c r="EY260" s="61"/>
      <c r="EZ260" s="61"/>
      <c r="FA260" s="61"/>
      <c r="FB260" s="61"/>
      <c r="FC260" s="61"/>
      <c r="FD260" s="61"/>
      <c r="FE260" s="61"/>
      <c r="FF260" s="61"/>
      <c r="FG260" s="61"/>
      <c r="FH260" s="61"/>
      <c r="FI260" s="61"/>
      <c r="FJ260" s="61"/>
      <c r="FK260" s="61"/>
      <c r="FL260" s="61"/>
      <c r="FM260" s="61"/>
      <c r="FN260" s="61"/>
      <c r="FO260" s="61"/>
      <c r="FP260" s="61"/>
      <c r="FQ260" s="61"/>
      <c r="FR260" s="61"/>
      <c r="FS260" s="61"/>
      <c r="FT260" s="61"/>
      <c r="FU260" s="61"/>
      <c r="FV260" s="61"/>
      <c r="FW260" s="61"/>
      <c r="FX260" s="61"/>
      <c r="FY260" s="61"/>
      <c r="FZ260" s="61"/>
      <c r="GA260" s="61"/>
      <c r="GB260" s="61"/>
      <c r="GC260" s="61"/>
      <c r="GD260" s="61"/>
      <c r="GE260" s="61"/>
      <c r="GF260" s="61"/>
      <c r="GG260" s="61"/>
      <c r="GH260" s="61"/>
      <c r="GI260" s="61"/>
      <c r="GJ260" s="61"/>
      <c r="GK260" s="61"/>
      <c r="GL260" s="61"/>
      <c r="GM260" s="61"/>
      <c r="GN260" s="61"/>
      <c r="GO260" s="61"/>
      <c r="GP260" s="61"/>
      <c r="GQ260" s="61"/>
      <c r="GR260" s="61"/>
      <c r="GS260" s="61"/>
      <c r="GT260" s="61"/>
      <c r="GU260" s="61"/>
      <c r="GV260" s="61"/>
      <c r="GW260" s="61"/>
      <c r="GX260" s="61"/>
      <c r="GY260" s="61"/>
      <c r="GZ260" s="61"/>
      <c r="HA260" s="61"/>
      <c r="HB260" s="61"/>
      <c r="HC260" s="61"/>
      <c r="HD260" s="61"/>
      <c r="HE260" s="61"/>
      <c r="HF260" s="61"/>
      <c r="HG260" s="61"/>
      <c r="HH260" s="61"/>
      <c r="HI260" s="61"/>
      <c r="HJ260" s="61"/>
      <c r="HK260" s="61"/>
      <c r="HL260" s="61"/>
      <c r="HM260" s="61"/>
      <c r="HN260" s="61"/>
      <c r="HO260" s="61"/>
      <c r="HP260" s="61"/>
      <c r="HQ260" s="61"/>
      <c r="HR260" s="61"/>
      <c r="HS260" s="61"/>
      <c r="HT260" s="61"/>
      <c r="HU260" s="61"/>
      <c r="HV260" s="61"/>
      <c r="HW260" s="61"/>
      <c r="HX260" s="61"/>
      <c r="HY260" s="61"/>
      <c r="HZ260" s="61"/>
      <c r="IA260" s="61"/>
      <c r="IB260" s="61"/>
      <c r="IC260" s="61"/>
      <c r="ID260" s="61"/>
      <c r="IE260" s="61"/>
      <c r="IF260" s="61"/>
      <c r="IG260" s="61"/>
      <c r="IH260" s="61"/>
      <c r="II260" s="61"/>
      <c r="IJ260" s="61"/>
      <c r="IK260" s="61"/>
      <c r="IL260" s="61"/>
      <c r="IM260" s="61"/>
      <c r="IN260" s="61"/>
      <c r="IO260" s="61"/>
      <c r="IP260" s="61"/>
      <c r="IQ260" s="61"/>
      <c r="IR260" s="61"/>
      <c r="IS260" s="61"/>
      <c r="IT260" s="61"/>
      <c r="IU260" s="61"/>
      <c r="IV260" s="61"/>
    </row>
    <row r="261" spans="1:256" hidden="1">
      <c r="A261" s="248"/>
      <c r="B261" s="251"/>
      <c r="C261" s="39" t="s">
        <v>31</v>
      </c>
      <c r="D261" s="81">
        <f t="shared" si="105"/>
        <v>0</v>
      </c>
      <c r="E261" s="82">
        <f t="shared" si="106"/>
        <v>0</v>
      </c>
      <c r="F261" s="82">
        <f t="shared" si="107"/>
        <v>0</v>
      </c>
      <c r="G261" s="82"/>
      <c r="H261" s="82"/>
      <c r="I261" s="82"/>
      <c r="J261" s="82"/>
      <c r="K261" s="82"/>
      <c r="L261" s="82"/>
      <c r="M261" s="82">
        <f t="shared" si="108"/>
        <v>0</v>
      </c>
      <c r="N261" s="82"/>
      <c r="O261" s="82"/>
      <c r="P261" s="82"/>
      <c r="Q261" s="59"/>
      <c r="R261" s="59"/>
      <c r="S261" s="60"/>
      <c r="T261" s="60"/>
      <c r="U261" s="60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T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  <c r="BL261" s="61"/>
      <c r="BM261" s="61"/>
      <c r="BN261" s="61"/>
      <c r="BO261" s="61"/>
      <c r="BP261" s="61"/>
      <c r="BQ261" s="61"/>
      <c r="BR261" s="61"/>
      <c r="BS261" s="61"/>
      <c r="BT261" s="61"/>
      <c r="BU261" s="61"/>
      <c r="BV261" s="61"/>
      <c r="BW261" s="61"/>
      <c r="BX261" s="61"/>
      <c r="BY261" s="61"/>
      <c r="BZ261" s="61"/>
      <c r="CA261" s="61"/>
      <c r="CB261" s="61"/>
      <c r="CC261" s="61"/>
      <c r="CD261" s="61"/>
      <c r="CE261" s="61"/>
      <c r="CF261" s="61"/>
      <c r="CG261" s="61"/>
      <c r="CH261" s="61"/>
      <c r="CI261" s="61"/>
      <c r="CJ261" s="61"/>
      <c r="CK261" s="61"/>
      <c r="CL261" s="61"/>
      <c r="CM261" s="61"/>
      <c r="CN261" s="61"/>
      <c r="CO261" s="61"/>
      <c r="CP261" s="61"/>
      <c r="CQ261" s="61"/>
      <c r="CR261" s="61"/>
      <c r="CS261" s="61"/>
      <c r="CT261" s="61"/>
      <c r="CU261" s="61"/>
      <c r="CV261" s="61"/>
      <c r="CW261" s="61"/>
      <c r="CX261" s="61"/>
      <c r="CY261" s="61"/>
      <c r="CZ261" s="61"/>
      <c r="DA261" s="61"/>
      <c r="DB261" s="61"/>
      <c r="DC261" s="61"/>
      <c r="DD261" s="61"/>
      <c r="DE261" s="61"/>
      <c r="DF261" s="61"/>
      <c r="DG261" s="61"/>
      <c r="DH261" s="61"/>
      <c r="DI261" s="61"/>
      <c r="DJ261" s="61"/>
      <c r="DK261" s="61"/>
      <c r="DL261" s="61"/>
      <c r="DM261" s="61"/>
      <c r="DN261" s="61"/>
      <c r="DO261" s="61"/>
      <c r="DP261" s="61"/>
      <c r="DQ261" s="61"/>
      <c r="DR261" s="61"/>
      <c r="DS261" s="61"/>
      <c r="DT261" s="61"/>
      <c r="DU261" s="61"/>
      <c r="DV261" s="61"/>
      <c r="DW261" s="61"/>
      <c r="DX261" s="61"/>
      <c r="DY261" s="61"/>
      <c r="DZ261" s="61"/>
      <c r="EA261" s="61"/>
      <c r="EB261" s="61"/>
      <c r="EC261" s="61"/>
      <c r="ED261" s="61"/>
      <c r="EE261" s="61"/>
      <c r="EF261" s="61"/>
      <c r="EG261" s="61"/>
      <c r="EH261" s="61"/>
      <c r="EI261" s="61"/>
      <c r="EJ261" s="61"/>
      <c r="EK261" s="61"/>
      <c r="EL261" s="61"/>
      <c r="EM261" s="61"/>
      <c r="EN261" s="61"/>
      <c r="EO261" s="61"/>
      <c r="EP261" s="61"/>
      <c r="EQ261" s="61"/>
      <c r="ER261" s="61"/>
      <c r="ES261" s="61"/>
      <c r="ET261" s="61"/>
      <c r="EU261" s="61"/>
      <c r="EV261" s="61"/>
      <c r="EW261" s="61"/>
      <c r="EX261" s="61"/>
      <c r="EY261" s="61"/>
      <c r="EZ261" s="61"/>
      <c r="FA261" s="61"/>
      <c r="FB261" s="61"/>
      <c r="FC261" s="61"/>
      <c r="FD261" s="61"/>
      <c r="FE261" s="61"/>
      <c r="FF261" s="61"/>
      <c r="FG261" s="61"/>
      <c r="FH261" s="61"/>
      <c r="FI261" s="61"/>
      <c r="FJ261" s="61"/>
      <c r="FK261" s="61"/>
      <c r="FL261" s="61"/>
      <c r="FM261" s="61"/>
      <c r="FN261" s="61"/>
      <c r="FO261" s="61"/>
      <c r="FP261" s="61"/>
      <c r="FQ261" s="61"/>
      <c r="FR261" s="61"/>
      <c r="FS261" s="61"/>
      <c r="FT261" s="61"/>
      <c r="FU261" s="61"/>
      <c r="FV261" s="61"/>
      <c r="FW261" s="61"/>
      <c r="FX261" s="61"/>
      <c r="FY261" s="61"/>
      <c r="FZ261" s="61"/>
      <c r="GA261" s="61"/>
      <c r="GB261" s="61"/>
      <c r="GC261" s="61"/>
      <c r="GD261" s="61"/>
      <c r="GE261" s="61"/>
      <c r="GF261" s="61"/>
      <c r="GG261" s="61"/>
      <c r="GH261" s="61"/>
      <c r="GI261" s="61"/>
      <c r="GJ261" s="61"/>
      <c r="GK261" s="61"/>
      <c r="GL261" s="61"/>
      <c r="GM261" s="61"/>
      <c r="GN261" s="61"/>
      <c r="GO261" s="61"/>
      <c r="GP261" s="61"/>
      <c r="GQ261" s="61"/>
      <c r="GR261" s="61"/>
      <c r="GS261" s="61"/>
      <c r="GT261" s="61"/>
      <c r="GU261" s="61"/>
      <c r="GV261" s="61"/>
      <c r="GW261" s="61"/>
      <c r="GX261" s="61"/>
      <c r="GY261" s="61"/>
      <c r="GZ261" s="61"/>
      <c r="HA261" s="61"/>
      <c r="HB261" s="61"/>
      <c r="HC261" s="61"/>
      <c r="HD261" s="61"/>
      <c r="HE261" s="61"/>
      <c r="HF261" s="61"/>
      <c r="HG261" s="61"/>
      <c r="HH261" s="61"/>
      <c r="HI261" s="61"/>
      <c r="HJ261" s="61"/>
      <c r="HK261" s="61"/>
      <c r="HL261" s="61"/>
      <c r="HM261" s="61"/>
      <c r="HN261" s="61"/>
      <c r="HO261" s="61"/>
      <c r="HP261" s="61"/>
      <c r="HQ261" s="61"/>
      <c r="HR261" s="61"/>
      <c r="HS261" s="61"/>
      <c r="HT261" s="61"/>
      <c r="HU261" s="61"/>
      <c r="HV261" s="61"/>
      <c r="HW261" s="61"/>
      <c r="HX261" s="61"/>
      <c r="HY261" s="61"/>
      <c r="HZ261" s="61"/>
      <c r="IA261" s="61"/>
      <c r="IB261" s="61"/>
      <c r="IC261" s="61"/>
      <c r="ID261" s="61"/>
      <c r="IE261" s="61"/>
      <c r="IF261" s="61"/>
      <c r="IG261" s="61"/>
      <c r="IH261" s="61"/>
      <c r="II261" s="61"/>
      <c r="IJ261" s="61"/>
      <c r="IK261" s="61"/>
      <c r="IL261" s="61"/>
      <c r="IM261" s="61"/>
      <c r="IN261" s="61"/>
      <c r="IO261" s="61"/>
      <c r="IP261" s="61"/>
      <c r="IQ261" s="61"/>
      <c r="IR261" s="61"/>
      <c r="IS261" s="61"/>
      <c r="IT261" s="61"/>
      <c r="IU261" s="61"/>
      <c r="IV261" s="61"/>
    </row>
    <row r="262" spans="1:256" hidden="1">
      <c r="A262" s="249"/>
      <c r="B262" s="252"/>
      <c r="C262" s="39" t="s">
        <v>32</v>
      </c>
      <c r="D262" s="81">
        <f>D260+D261</f>
        <v>478270</v>
      </c>
      <c r="E262" s="82">
        <f t="shared" ref="E262:P262" si="115">E260+E261</f>
        <v>478270</v>
      </c>
      <c r="F262" s="82">
        <f t="shared" si="115"/>
        <v>30000</v>
      </c>
      <c r="G262" s="82">
        <f t="shared" si="115"/>
        <v>3000</v>
      </c>
      <c r="H262" s="82">
        <f t="shared" si="115"/>
        <v>27000</v>
      </c>
      <c r="I262" s="82">
        <f t="shared" si="115"/>
        <v>448270</v>
      </c>
      <c r="J262" s="82">
        <f t="shared" si="115"/>
        <v>0</v>
      </c>
      <c r="K262" s="82">
        <f t="shared" si="115"/>
        <v>0</v>
      </c>
      <c r="L262" s="82">
        <f t="shared" si="115"/>
        <v>0</v>
      </c>
      <c r="M262" s="82">
        <f t="shared" si="115"/>
        <v>0</v>
      </c>
      <c r="N262" s="82">
        <f t="shared" si="115"/>
        <v>0</v>
      </c>
      <c r="O262" s="82">
        <f t="shared" si="115"/>
        <v>0</v>
      </c>
      <c r="P262" s="82">
        <f t="shared" si="115"/>
        <v>0</v>
      </c>
      <c r="Q262" s="59"/>
      <c r="R262" s="59"/>
      <c r="S262" s="60"/>
      <c r="T262" s="60"/>
      <c r="U262" s="60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  <c r="BN262" s="61"/>
      <c r="BO262" s="61"/>
      <c r="BP262" s="61"/>
      <c r="BQ262" s="61"/>
      <c r="BR262" s="61"/>
      <c r="BS262" s="61"/>
      <c r="BT262" s="61"/>
      <c r="BU262" s="61"/>
      <c r="BV262" s="61"/>
      <c r="BW262" s="61"/>
      <c r="BX262" s="61"/>
      <c r="BY262" s="61"/>
      <c r="BZ262" s="61"/>
      <c r="CA262" s="61"/>
      <c r="CB262" s="61"/>
      <c r="CC262" s="61"/>
      <c r="CD262" s="61"/>
      <c r="CE262" s="61"/>
      <c r="CF262" s="61"/>
      <c r="CG262" s="61"/>
      <c r="CH262" s="61"/>
      <c r="CI262" s="61"/>
      <c r="CJ262" s="61"/>
      <c r="CK262" s="61"/>
      <c r="CL262" s="61"/>
      <c r="CM262" s="61"/>
      <c r="CN262" s="61"/>
      <c r="CO262" s="61"/>
      <c r="CP262" s="61"/>
      <c r="CQ262" s="61"/>
      <c r="CR262" s="61"/>
      <c r="CS262" s="61"/>
      <c r="CT262" s="61"/>
      <c r="CU262" s="61"/>
      <c r="CV262" s="61"/>
      <c r="CW262" s="61"/>
      <c r="CX262" s="61"/>
      <c r="CY262" s="61"/>
      <c r="CZ262" s="61"/>
      <c r="DA262" s="61"/>
      <c r="DB262" s="61"/>
      <c r="DC262" s="61"/>
      <c r="DD262" s="61"/>
      <c r="DE262" s="61"/>
      <c r="DF262" s="61"/>
      <c r="DG262" s="61"/>
      <c r="DH262" s="61"/>
      <c r="DI262" s="61"/>
      <c r="DJ262" s="61"/>
      <c r="DK262" s="61"/>
      <c r="DL262" s="61"/>
      <c r="DM262" s="61"/>
      <c r="DN262" s="61"/>
      <c r="DO262" s="61"/>
      <c r="DP262" s="61"/>
      <c r="DQ262" s="61"/>
      <c r="DR262" s="61"/>
      <c r="DS262" s="61"/>
      <c r="DT262" s="61"/>
      <c r="DU262" s="61"/>
      <c r="DV262" s="61"/>
      <c r="DW262" s="61"/>
      <c r="DX262" s="61"/>
      <c r="DY262" s="61"/>
      <c r="DZ262" s="61"/>
      <c r="EA262" s="61"/>
      <c r="EB262" s="61"/>
      <c r="EC262" s="61"/>
      <c r="ED262" s="61"/>
      <c r="EE262" s="61"/>
      <c r="EF262" s="61"/>
      <c r="EG262" s="61"/>
      <c r="EH262" s="61"/>
      <c r="EI262" s="61"/>
      <c r="EJ262" s="61"/>
      <c r="EK262" s="61"/>
      <c r="EL262" s="61"/>
      <c r="EM262" s="61"/>
      <c r="EN262" s="61"/>
      <c r="EO262" s="61"/>
      <c r="EP262" s="61"/>
      <c r="EQ262" s="61"/>
      <c r="ER262" s="61"/>
      <c r="ES262" s="61"/>
      <c r="ET262" s="61"/>
      <c r="EU262" s="61"/>
      <c r="EV262" s="61"/>
      <c r="EW262" s="61"/>
      <c r="EX262" s="61"/>
      <c r="EY262" s="61"/>
      <c r="EZ262" s="61"/>
      <c r="FA262" s="61"/>
      <c r="FB262" s="61"/>
      <c r="FC262" s="61"/>
      <c r="FD262" s="61"/>
      <c r="FE262" s="61"/>
      <c r="FF262" s="61"/>
      <c r="FG262" s="61"/>
      <c r="FH262" s="61"/>
      <c r="FI262" s="61"/>
      <c r="FJ262" s="61"/>
      <c r="FK262" s="61"/>
      <c r="FL262" s="61"/>
      <c r="FM262" s="61"/>
      <c r="FN262" s="61"/>
      <c r="FO262" s="61"/>
      <c r="FP262" s="61"/>
      <c r="FQ262" s="61"/>
      <c r="FR262" s="61"/>
      <c r="FS262" s="61"/>
      <c r="FT262" s="61"/>
      <c r="FU262" s="61"/>
      <c r="FV262" s="61"/>
      <c r="FW262" s="61"/>
      <c r="FX262" s="61"/>
      <c r="FY262" s="61"/>
      <c r="FZ262" s="61"/>
      <c r="GA262" s="61"/>
      <c r="GB262" s="61"/>
      <c r="GC262" s="61"/>
      <c r="GD262" s="61"/>
      <c r="GE262" s="61"/>
      <c r="GF262" s="61"/>
      <c r="GG262" s="61"/>
      <c r="GH262" s="61"/>
      <c r="GI262" s="61"/>
      <c r="GJ262" s="61"/>
      <c r="GK262" s="61"/>
      <c r="GL262" s="61"/>
      <c r="GM262" s="61"/>
      <c r="GN262" s="61"/>
      <c r="GO262" s="61"/>
      <c r="GP262" s="61"/>
      <c r="GQ262" s="61"/>
      <c r="GR262" s="61"/>
      <c r="GS262" s="61"/>
      <c r="GT262" s="61"/>
      <c r="GU262" s="61"/>
      <c r="GV262" s="61"/>
      <c r="GW262" s="61"/>
      <c r="GX262" s="61"/>
      <c r="GY262" s="61"/>
      <c r="GZ262" s="61"/>
      <c r="HA262" s="61"/>
      <c r="HB262" s="61"/>
      <c r="HC262" s="61"/>
      <c r="HD262" s="61"/>
      <c r="HE262" s="61"/>
      <c r="HF262" s="61"/>
      <c r="HG262" s="61"/>
      <c r="HH262" s="61"/>
      <c r="HI262" s="61"/>
      <c r="HJ262" s="61"/>
      <c r="HK262" s="61"/>
      <c r="HL262" s="61"/>
      <c r="HM262" s="61"/>
      <c r="HN262" s="61"/>
      <c r="HO262" s="61"/>
      <c r="HP262" s="61"/>
      <c r="HQ262" s="61"/>
      <c r="HR262" s="61"/>
      <c r="HS262" s="61"/>
      <c r="HT262" s="61"/>
      <c r="HU262" s="61"/>
      <c r="HV262" s="61"/>
      <c r="HW262" s="61"/>
      <c r="HX262" s="61"/>
      <c r="HY262" s="61"/>
      <c r="HZ262" s="61"/>
      <c r="IA262" s="61"/>
      <c r="IB262" s="61"/>
      <c r="IC262" s="61"/>
      <c r="ID262" s="61"/>
      <c r="IE262" s="61"/>
      <c r="IF262" s="61"/>
      <c r="IG262" s="61"/>
      <c r="IH262" s="61"/>
      <c r="II262" s="61"/>
      <c r="IJ262" s="61"/>
      <c r="IK262" s="61"/>
      <c r="IL262" s="61"/>
      <c r="IM262" s="61"/>
      <c r="IN262" s="61"/>
      <c r="IO262" s="61"/>
      <c r="IP262" s="61"/>
      <c r="IQ262" s="61"/>
      <c r="IR262" s="61"/>
      <c r="IS262" s="61"/>
      <c r="IT262" s="61"/>
      <c r="IU262" s="61"/>
      <c r="IV262" s="61"/>
    </row>
    <row r="263" spans="1:256" hidden="1">
      <c r="A263" s="247">
        <v>85156</v>
      </c>
      <c r="B263" s="250" t="s">
        <v>167</v>
      </c>
      <c r="C263" s="39" t="s">
        <v>30</v>
      </c>
      <c r="D263" s="81">
        <f t="shared" si="105"/>
        <v>16000</v>
      </c>
      <c r="E263" s="82">
        <f t="shared" si="106"/>
        <v>16000</v>
      </c>
      <c r="F263" s="82">
        <f t="shared" si="107"/>
        <v>16000</v>
      </c>
      <c r="G263" s="82">
        <v>0</v>
      </c>
      <c r="H263" s="82">
        <v>16000</v>
      </c>
      <c r="I263" s="82">
        <v>0</v>
      </c>
      <c r="J263" s="82">
        <v>0</v>
      </c>
      <c r="K263" s="82">
        <v>0</v>
      </c>
      <c r="L263" s="82">
        <v>0</v>
      </c>
      <c r="M263" s="82">
        <f t="shared" si="108"/>
        <v>0</v>
      </c>
      <c r="N263" s="82">
        <v>0</v>
      </c>
      <c r="O263" s="82">
        <v>0</v>
      </c>
      <c r="P263" s="82">
        <v>0</v>
      </c>
      <c r="Q263" s="45"/>
      <c r="R263" s="45"/>
      <c r="S263" s="40"/>
      <c r="T263" s="40"/>
      <c r="U263" s="40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3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/>
      <c r="ES263" s="33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  <c r="FP263" s="33"/>
      <c r="FQ263" s="33"/>
      <c r="FR263" s="33"/>
      <c r="FS263" s="33"/>
      <c r="FT263" s="33"/>
      <c r="FU263" s="33"/>
      <c r="FV263" s="33"/>
      <c r="FW263" s="33"/>
      <c r="FX263" s="33"/>
      <c r="FY263" s="33"/>
      <c r="FZ263" s="33"/>
      <c r="GA263" s="33"/>
      <c r="GB263" s="33"/>
      <c r="GC263" s="33"/>
      <c r="GD263" s="33"/>
      <c r="GE263" s="33"/>
      <c r="GF263" s="33"/>
      <c r="GG263" s="33"/>
      <c r="GH263" s="33"/>
      <c r="GI263" s="33"/>
      <c r="GJ263" s="33"/>
      <c r="GK263" s="33"/>
      <c r="GL263" s="33"/>
      <c r="GM263" s="33"/>
      <c r="GN263" s="33"/>
      <c r="GO263" s="33"/>
      <c r="GP263" s="33"/>
      <c r="GQ263" s="33"/>
      <c r="GR263" s="33"/>
      <c r="GS263" s="33"/>
      <c r="GT263" s="33"/>
      <c r="GU263" s="33"/>
      <c r="GV263" s="33"/>
      <c r="GW263" s="33"/>
      <c r="GX263" s="33"/>
      <c r="GY263" s="33"/>
      <c r="GZ263" s="33"/>
      <c r="HA263" s="33"/>
      <c r="HB263" s="33"/>
      <c r="HC263" s="33"/>
      <c r="HD263" s="33"/>
      <c r="HE263" s="33"/>
      <c r="HF263" s="33"/>
      <c r="HG263" s="33"/>
      <c r="HH263" s="33"/>
      <c r="HI263" s="33"/>
      <c r="HJ263" s="33"/>
      <c r="HK263" s="33"/>
      <c r="HL263" s="33"/>
      <c r="HM263" s="33"/>
      <c r="HN263" s="33"/>
      <c r="HO263" s="33"/>
      <c r="HP263" s="33"/>
      <c r="HQ263" s="33"/>
      <c r="HR263" s="33"/>
      <c r="HS263" s="33"/>
      <c r="HT263" s="33"/>
      <c r="HU263" s="33"/>
      <c r="HV263" s="33"/>
      <c r="HW263" s="33"/>
      <c r="HX263" s="33"/>
      <c r="HY263" s="33"/>
      <c r="HZ263" s="33"/>
      <c r="IA263" s="33"/>
      <c r="IB263" s="33"/>
      <c r="IC263" s="33"/>
      <c r="ID263" s="33"/>
      <c r="IE263" s="33"/>
      <c r="IF263" s="33"/>
      <c r="IG263" s="33"/>
      <c r="IH263" s="33"/>
      <c r="II263" s="33"/>
      <c r="IJ263" s="33"/>
      <c r="IK263" s="33"/>
      <c r="IL263" s="33"/>
      <c r="IM263" s="33"/>
      <c r="IN263" s="33"/>
      <c r="IO263" s="33"/>
      <c r="IP263" s="33"/>
      <c r="IQ263" s="33"/>
      <c r="IR263" s="33"/>
      <c r="IS263" s="33"/>
      <c r="IT263" s="33"/>
      <c r="IU263" s="33"/>
      <c r="IV263" s="33"/>
    </row>
    <row r="264" spans="1:256" hidden="1">
      <c r="A264" s="248"/>
      <c r="B264" s="251"/>
      <c r="C264" s="39" t="s">
        <v>31</v>
      </c>
      <c r="D264" s="81">
        <f t="shared" si="105"/>
        <v>0</v>
      </c>
      <c r="E264" s="82">
        <f t="shared" si="106"/>
        <v>0</v>
      </c>
      <c r="F264" s="82">
        <f t="shared" si="107"/>
        <v>0</v>
      </c>
      <c r="G264" s="82"/>
      <c r="H264" s="82"/>
      <c r="I264" s="82"/>
      <c r="J264" s="82"/>
      <c r="K264" s="82"/>
      <c r="L264" s="82"/>
      <c r="M264" s="82">
        <f t="shared" si="108"/>
        <v>0</v>
      </c>
      <c r="N264" s="82"/>
      <c r="O264" s="82"/>
      <c r="P264" s="82"/>
      <c r="Q264" s="45"/>
      <c r="R264" s="45"/>
      <c r="S264" s="40"/>
      <c r="T264" s="40"/>
      <c r="U264" s="40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  <c r="CA264" s="33"/>
      <c r="CB264" s="33"/>
      <c r="CC264" s="33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  <c r="DV264" s="33"/>
      <c r="DW264" s="33"/>
      <c r="DX264" s="33"/>
      <c r="DY264" s="33"/>
      <c r="DZ264" s="33"/>
      <c r="EA264" s="33"/>
      <c r="EB264" s="33"/>
      <c r="EC264" s="33"/>
      <c r="ED264" s="33"/>
      <c r="EE264" s="33"/>
      <c r="EF264" s="33"/>
      <c r="EG264" s="33"/>
      <c r="EH264" s="33"/>
      <c r="EI264" s="33"/>
      <c r="EJ264" s="33"/>
      <c r="EK264" s="33"/>
      <c r="EL264" s="33"/>
      <c r="EM264" s="33"/>
      <c r="EN264" s="33"/>
      <c r="EO264" s="33"/>
      <c r="EP264" s="33"/>
      <c r="EQ264" s="33"/>
      <c r="ER264" s="33"/>
      <c r="ES264" s="33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  <c r="FP264" s="33"/>
      <c r="FQ264" s="33"/>
      <c r="FR264" s="33"/>
      <c r="FS264" s="33"/>
      <c r="FT264" s="33"/>
      <c r="FU264" s="33"/>
      <c r="FV264" s="33"/>
      <c r="FW264" s="33"/>
      <c r="FX264" s="33"/>
      <c r="FY264" s="33"/>
      <c r="FZ264" s="33"/>
      <c r="GA264" s="33"/>
      <c r="GB264" s="33"/>
      <c r="GC264" s="33"/>
      <c r="GD264" s="33"/>
      <c r="GE264" s="33"/>
      <c r="GF264" s="33"/>
      <c r="GG264" s="33"/>
      <c r="GH264" s="33"/>
      <c r="GI264" s="33"/>
      <c r="GJ264" s="33"/>
      <c r="GK264" s="33"/>
      <c r="GL264" s="33"/>
      <c r="GM264" s="33"/>
      <c r="GN264" s="33"/>
      <c r="GO264" s="33"/>
      <c r="GP264" s="33"/>
      <c r="GQ264" s="33"/>
      <c r="GR264" s="33"/>
      <c r="GS264" s="33"/>
      <c r="GT264" s="33"/>
      <c r="GU264" s="33"/>
      <c r="GV264" s="33"/>
      <c r="GW264" s="33"/>
      <c r="GX264" s="33"/>
      <c r="GY264" s="33"/>
      <c r="GZ264" s="33"/>
      <c r="HA264" s="33"/>
      <c r="HB264" s="33"/>
      <c r="HC264" s="33"/>
      <c r="HD264" s="33"/>
      <c r="HE264" s="33"/>
      <c r="HF264" s="33"/>
      <c r="HG264" s="33"/>
      <c r="HH264" s="33"/>
      <c r="HI264" s="33"/>
      <c r="HJ264" s="33"/>
      <c r="HK264" s="33"/>
      <c r="HL264" s="33"/>
      <c r="HM264" s="33"/>
      <c r="HN264" s="33"/>
      <c r="HO264" s="33"/>
      <c r="HP264" s="33"/>
      <c r="HQ264" s="33"/>
      <c r="HR264" s="33"/>
      <c r="HS264" s="33"/>
      <c r="HT264" s="33"/>
      <c r="HU264" s="33"/>
      <c r="HV264" s="33"/>
      <c r="HW264" s="33"/>
      <c r="HX264" s="33"/>
      <c r="HY264" s="33"/>
      <c r="HZ264" s="33"/>
      <c r="IA264" s="33"/>
      <c r="IB264" s="33"/>
      <c r="IC264" s="33"/>
      <c r="ID264" s="33"/>
      <c r="IE264" s="33"/>
      <c r="IF264" s="33"/>
      <c r="IG264" s="33"/>
      <c r="IH264" s="33"/>
      <c r="II264" s="33"/>
      <c r="IJ264" s="33"/>
      <c r="IK264" s="33"/>
      <c r="IL264" s="33"/>
      <c r="IM264" s="33"/>
      <c r="IN264" s="33"/>
      <c r="IO264" s="33"/>
      <c r="IP264" s="33"/>
      <c r="IQ264" s="33"/>
      <c r="IR264" s="33"/>
      <c r="IS264" s="33"/>
      <c r="IT264" s="33"/>
      <c r="IU264" s="33"/>
      <c r="IV264" s="33"/>
    </row>
    <row r="265" spans="1:256" hidden="1">
      <c r="A265" s="249"/>
      <c r="B265" s="252"/>
      <c r="C265" s="39" t="s">
        <v>32</v>
      </c>
      <c r="D265" s="81">
        <f t="shared" ref="D265:O265" si="116">D263+D264</f>
        <v>16000</v>
      </c>
      <c r="E265" s="82">
        <f t="shared" si="116"/>
        <v>16000</v>
      </c>
      <c r="F265" s="82">
        <f t="shared" si="116"/>
        <v>16000</v>
      </c>
      <c r="G265" s="82">
        <f t="shared" si="116"/>
        <v>0</v>
      </c>
      <c r="H265" s="82">
        <f t="shared" si="116"/>
        <v>16000</v>
      </c>
      <c r="I265" s="82">
        <f t="shared" si="116"/>
        <v>0</v>
      </c>
      <c r="J265" s="82">
        <f t="shared" si="116"/>
        <v>0</v>
      </c>
      <c r="K265" s="82">
        <f t="shared" si="116"/>
        <v>0</v>
      </c>
      <c r="L265" s="82">
        <f t="shared" si="116"/>
        <v>0</v>
      </c>
      <c r="M265" s="82">
        <f t="shared" si="116"/>
        <v>0</v>
      </c>
      <c r="N265" s="82">
        <f t="shared" si="116"/>
        <v>0</v>
      </c>
      <c r="O265" s="82">
        <f t="shared" si="116"/>
        <v>0</v>
      </c>
      <c r="P265" s="82">
        <f>P263+P264</f>
        <v>0</v>
      </c>
      <c r="Q265" s="45"/>
      <c r="R265" s="45"/>
      <c r="S265" s="40"/>
      <c r="T265" s="40"/>
      <c r="U265" s="40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  <c r="CA265" s="33"/>
      <c r="CB265" s="33"/>
      <c r="CC265" s="33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/>
      <c r="CU265" s="33"/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  <c r="DM265" s="33"/>
      <c r="DN265" s="33"/>
      <c r="DO265" s="33"/>
      <c r="DP265" s="33"/>
      <c r="DQ265" s="33"/>
      <c r="DR265" s="33"/>
      <c r="DS265" s="33"/>
      <c r="DT265" s="33"/>
      <c r="DU265" s="33"/>
      <c r="DV265" s="33"/>
      <c r="DW265" s="33"/>
      <c r="DX265" s="33"/>
      <c r="DY265" s="33"/>
      <c r="DZ265" s="33"/>
      <c r="EA265" s="33"/>
      <c r="EB265" s="33"/>
      <c r="EC265" s="33"/>
      <c r="ED265" s="33"/>
      <c r="EE265" s="33"/>
      <c r="EF265" s="33"/>
      <c r="EG265" s="33"/>
      <c r="EH265" s="33"/>
      <c r="EI265" s="33"/>
      <c r="EJ265" s="33"/>
      <c r="EK265" s="33"/>
      <c r="EL265" s="33"/>
      <c r="EM265" s="33"/>
      <c r="EN265" s="33"/>
      <c r="EO265" s="33"/>
      <c r="EP265" s="33"/>
      <c r="EQ265" s="33"/>
      <c r="ER265" s="33"/>
      <c r="ES265" s="33"/>
      <c r="ET265" s="33"/>
      <c r="EU265" s="33"/>
      <c r="EV265" s="33"/>
      <c r="EW265" s="33"/>
      <c r="EX265" s="33"/>
      <c r="EY265" s="33"/>
      <c r="EZ265" s="33"/>
      <c r="FA265" s="33"/>
      <c r="FB265" s="33"/>
      <c r="FC265" s="33"/>
      <c r="FD265" s="33"/>
      <c r="FE265" s="33"/>
      <c r="FF265" s="33"/>
      <c r="FG265" s="33"/>
      <c r="FH265" s="33"/>
      <c r="FI265" s="33"/>
      <c r="FJ265" s="33"/>
      <c r="FK265" s="33"/>
      <c r="FL265" s="33"/>
      <c r="FM265" s="33"/>
      <c r="FN265" s="33"/>
      <c r="FO265" s="33"/>
      <c r="FP265" s="33"/>
      <c r="FQ265" s="33"/>
      <c r="FR265" s="33"/>
      <c r="FS265" s="33"/>
      <c r="FT265" s="33"/>
      <c r="FU265" s="33"/>
      <c r="FV265" s="33"/>
      <c r="FW265" s="33"/>
      <c r="FX265" s="33"/>
      <c r="FY265" s="33"/>
      <c r="FZ265" s="33"/>
      <c r="GA265" s="33"/>
      <c r="GB265" s="33"/>
      <c r="GC265" s="33"/>
      <c r="GD265" s="33"/>
      <c r="GE265" s="33"/>
      <c r="GF265" s="33"/>
      <c r="GG265" s="33"/>
      <c r="GH265" s="33"/>
      <c r="GI265" s="33"/>
      <c r="GJ265" s="33"/>
      <c r="GK265" s="33"/>
      <c r="GL265" s="33"/>
      <c r="GM265" s="33"/>
      <c r="GN265" s="33"/>
      <c r="GO265" s="33"/>
      <c r="GP265" s="33"/>
      <c r="GQ265" s="33"/>
      <c r="GR265" s="33"/>
      <c r="GS265" s="33"/>
      <c r="GT265" s="33"/>
      <c r="GU265" s="33"/>
      <c r="GV265" s="33"/>
      <c r="GW265" s="33"/>
      <c r="GX265" s="33"/>
      <c r="GY265" s="33"/>
      <c r="GZ265" s="33"/>
      <c r="HA265" s="33"/>
      <c r="HB265" s="33"/>
      <c r="HC265" s="33"/>
      <c r="HD265" s="33"/>
      <c r="HE265" s="33"/>
      <c r="HF265" s="33"/>
      <c r="HG265" s="33"/>
      <c r="HH265" s="33"/>
      <c r="HI265" s="33"/>
      <c r="HJ265" s="33"/>
      <c r="HK265" s="33"/>
      <c r="HL265" s="33"/>
      <c r="HM265" s="33"/>
      <c r="HN265" s="33"/>
      <c r="HO265" s="33"/>
      <c r="HP265" s="33"/>
      <c r="HQ265" s="33"/>
      <c r="HR265" s="33"/>
      <c r="HS265" s="33"/>
      <c r="HT265" s="33"/>
      <c r="HU265" s="33"/>
      <c r="HV265" s="33"/>
      <c r="HW265" s="33"/>
      <c r="HX265" s="33"/>
      <c r="HY265" s="33"/>
      <c r="HZ265" s="33"/>
      <c r="IA265" s="33"/>
      <c r="IB265" s="33"/>
      <c r="IC265" s="33"/>
      <c r="ID265" s="33"/>
      <c r="IE265" s="33"/>
      <c r="IF265" s="33"/>
      <c r="IG265" s="33"/>
      <c r="IH265" s="33"/>
      <c r="II265" s="33"/>
      <c r="IJ265" s="33"/>
      <c r="IK265" s="33"/>
      <c r="IL265" s="33"/>
      <c r="IM265" s="33"/>
      <c r="IN265" s="33"/>
      <c r="IO265" s="33"/>
      <c r="IP265" s="33"/>
      <c r="IQ265" s="33"/>
      <c r="IR265" s="33"/>
      <c r="IS265" s="33"/>
      <c r="IT265" s="33"/>
      <c r="IU265" s="33"/>
      <c r="IV265" s="33"/>
    </row>
    <row r="266" spans="1:256" hidden="1">
      <c r="A266" s="247">
        <v>85157</v>
      </c>
      <c r="B266" s="250" t="s">
        <v>168</v>
      </c>
      <c r="C266" s="39" t="s">
        <v>30</v>
      </c>
      <c r="D266" s="81">
        <f>E266+M266</f>
        <v>15271101</v>
      </c>
      <c r="E266" s="82">
        <f>F266+I266+J266+K266+L266</f>
        <v>15271101</v>
      </c>
      <c r="F266" s="82">
        <f>G266+H266</f>
        <v>15268956</v>
      </c>
      <c r="G266" s="82">
        <v>0</v>
      </c>
      <c r="H266" s="82">
        <v>15268956</v>
      </c>
      <c r="I266" s="82">
        <v>2145</v>
      </c>
      <c r="J266" s="82">
        <v>0</v>
      </c>
      <c r="K266" s="82">
        <v>0</v>
      </c>
      <c r="L266" s="82">
        <v>0</v>
      </c>
      <c r="M266" s="82">
        <f>N266+P266</f>
        <v>0</v>
      </c>
      <c r="N266" s="82">
        <v>0</v>
      </c>
      <c r="O266" s="82">
        <v>0</v>
      </c>
      <c r="P266" s="82">
        <v>0</v>
      </c>
      <c r="Q266" s="45"/>
      <c r="R266" s="45"/>
      <c r="S266" s="40"/>
      <c r="T266" s="40"/>
      <c r="U266" s="40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  <c r="CA266" s="33"/>
      <c r="CB266" s="33"/>
      <c r="CC266" s="33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/>
      <c r="CU266" s="33"/>
      <c r="CV266" s="33"/>
      <c r="CW266" s="33"/>
      <c r="CX266" s="33"/>
      <c r="CY266" s="33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  <c r="DM266" s="33"/>
      <c r="DN266" s="33"/>
      <c r="DO266" s="33"/>
      <c r="DP266" s="33"/>
      <c r="DQ266" s="33"/>
      <c r="DR266" s="33"/>
      <c r="DS266" s="33"/>
      <c r="DT266" s="33"/>
      <c r="DU266" s="33"/>
      <c r="DV266" s="33"/>
      <c r="DW266" s="33"/>
      <c r="DX266" s="33"/>
      <c r="DY266" s="33"/>
      <c r="DZ266" s="33"/>
      <c r="EA266" s="33"/>
      <c r="EB266" s="33"/>
      <c r="EC266" s="33"/>
      <c r="ED266" s="33"/>
      <c r="EE266" s="33"/>
      <c r="EF266" s="33"/>
      <c r="EG266" s="33"/>
      <c r="EH266" s="33"/>
      <c r="EI266" s="33"/>
      <c r="EJ266" s="33"/>
      <c r="EK266" s="33"/>
      <c r="EL266" s="33"/>
      <c r="EM266" s="33"/>
      <c r="EN266" s="33"/>
      <c r="EO266" s="33"/>
      <c r="EP266" s="33"/>
      <c r="EQ266" s="33"/>
      <c r="ER266" s="33"/>
      <c r="ES266" s="33"/>
      <c r="ET266" s="33"/>
      <c r="EU266" s="33"/>
      <c r="EV266" s="33"/>
      <c r="EW266" s="33"/>
      <c r="EX266" s="33"/>
      <c r="EY266" s="33"/>
      <c r="EZ266" s="33"/>
      <c r="FA266" s="33"/>
      <c r="FB266" s="33"/>
      <c r="FC266" s="33"/>
      <c r="FD266" s="33"/>
      <c r="FE266" s="33"/>
      <c r="FF266" s="33"/>
      <c r="FG266" s="33"/>
      <c r="FH266" s="33"/>
      <c r="FI266" s="33"/>
      <c r="FJ266" s="33"/>
      <c r="FK266" s="33"/>
      <c r="FL266" s="33"/>
      <c r="FM266" s="33"/>
      <c r="FN266" s="33"/>
      <c r="FO266" s="33"/>
      <c r="FP266" s="33"/>
      <c r="FQ266" s="33"/>
      <c r="FR266" s="33"/>
      <c r="FS266" s="33"/>
      <c r="FT266" s="33"/>
      <c r="FU266" s="33"/>
      <c r="FV266" s="33"/>
      <c r="FW266" s="33"/>
      <c r="FX266" s="33"/>
      <c r="FY266" s="33"/>
      <c r="FZ266" s="33"/>
      <c r="GA266" s="33"/>
      <c r="GB266" s="33"/>
      <c r="GC266" s="33"/>
      <c r="GD266" s="33"/>
      <c r="GE266" s="33"/>
      <c r="GF266" s="33"/>
      <c r="GG266" s="33"/>
      <c r="GH266" s="33"/>
      <c r="GI266" s="33"/>
      <c r="GJ266" s="33"/>
      <c r="GK266" s="33"/>
      <c r="GL266" s="33"/>
      <c r="GM266" s="33"/>
      <c r="GN266" s="33"/>
      <c r="GO266" s="33"/>
      <c r="GP266" s="33"/>
      <c r="GQ266" s="33"/>
      <c r="GR266" s="33"/>
      <c r="GS266" s="33"/>
      <c r="GT266" s="33"/>
      <c r="GU266" s="33"/>
      <c r="GV266" s="33"/>
      <c r="GW266" s="33"/>
      <c r="GX266" s="33"/>
      <c r="GY266" s="33"/>
      <c r="GZ266" s="33"/>
      <c r="HA266" s="33"/>
      <c r="HB266" s="33"/>
      <c r="HC266" s="33"/>
      <c r="HD266" s="33"/>
      <c r="HE266" s="33"/>
      <c r="HF266" s="33"/>
      <c r="HG266" s="33"/>
      <c r="HH266" s="33"/>
      <c r="HI266" s="33"/>
      <c r="HJ266" s="33"/>
      <c r="HK266" s="33"/>
      <c r="HL266" s="33"/>
      <c r="HM266" s="33"/>
      <c r="HN266" s="33"/>
      <c r="HO266" s="33"/>
      <c r="HP266" s="33"/>
      <c r="HQ266" s="33"/>
      <c r="HR266" s="33"/>
      <c r="HS266" s="33"/>
      <c r="HT266" s="33"/>
      <c r="HU266" s="33"/>
      <c r="HV266" s="33"/>
      <c r="HW266" s="33"/>
      <c r="HX266" s="33"/>
      <c r="HY266" s="33"/>
      <c r="HZ266" s="33"/>
      <c r="IA266" s="33"/>
      <c r="IB266" s="33"/>
      <c r="IC266" s="33"/>
      <c r="ID266" s="33"/>
      <c r="IE266" s="33"/>
      <c r="IF266" s="33"/>
      <c r="IG266" s="33"/>
      <c r="IH266" s="33"/>
      <c r="II266" s="33"/>
      <c r="IJ266" s="33"/>
      <c r="IK266" s="33"/>
      <c r="IL266" s="33"/>
      <c r="IM266" s="33"/>
      <c r="IN266" s="33"/>
      <c r="IO266" s="33"/>
      <c r="IP266" s="33"/>
      <c r="IQ266" s="33"/>
      <c r="IR266" s="33"/>
      <c r="IS266" s="33"/>
      <c r="IT266" s="33"/>
      <c r="IU266" s="33"/>
      <c r="IV266" s="33"/>
    </row>
    <row r="267" spans="1:256" hidden="1">
      <c r="A267" s="248"/>
      <c r="B267" s="251"/>
      <c r="C267" s="39" t="s">
        <v>31</v>
      </c>
      <c r="D267" s="81">
        <f>E267+M267</f>
        <v>0</v>
      </c>
      <c r="E267" s="82">
        <f>F267+I267+J267+K267+L267</f>
        <v>0</v>
      </c>
      <c r="F267" s="82">
        <f>G267+H267</f>
        <v>0</v>
      </c>
      <c r="G267" s="82"/>
      <c r="H267" s="82"/>
      <c r="I267" s="82"/>
      <c r="J267" s="82"/>
      <c r="K267" s="82"/>
      <c r="L267" s="82"/>
      <c r="M267" s="82">
        <f>N267+P267</f>
        <v>0</v>
      </c>
      <c r="N267" s="82"/>
      <c r="O267" s="82"/>
      <c r="P267" s="82"/>
      <c r="Q267" s="45"/>
      <c r="R267" s="45"/>
      <c r="S267" s="40"/>
      <c r="T267" s="40"/>
      <c r="U267" s="40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3"/>
      <c r="DY267" s="33"/>
      <c r="DZ267" s="33"/>
      <c r="EA267" s="33"/>
      <c r="EB267" s="33"/>
      <c r="EC267" s="33"/>
      <c r="ED267" s="33"/>
      <c r="EE267" s="33"/>
      <c r="EF267" s="33"/>
      <c r="EG267" s="33"/>
      <c r="EH267" s="33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/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  <c r="FP267" s="33"/>
      <c r="FQ267" s="33"/>
      <c r="FR267" s="33"/>
      <c r="FS267" s="33"/>
      <c r="FT267" s="33"/>
      <c r="FU267" s="33"/>
      <c r="FV267" s="33"/>
      <c r="FW267" s="33"/>
      <c r="FX267" s="33"/>
      <c r="FY267" s="33"/>
      <c r="FZ267" s="33"/>
      <c r="GA267" s="33"/>
      <c r="GB267" s="33"/>
      <c r="GC267" s="33"/>
      <c r="GD267" s="33"/>
      <c r="GE267" s="33"/>
      <c r="GF267" s="33"/>
      <c r="GG267" s="33"/>
      <c r="GH267" s="33"/>
      <c r="GI267" s="33"/>
      <c r="GJ267" s="33"/>
      <c r="GK267" s="33"/>
      <c r="GL267" s="33"/>
      <c r="GM267" s="33"/>
      <c r="GN267" s="33"/>
      <c r="GO267" s="33"/>
      <c r="GP267" s="33"/>
      <c r="GQ267" s="33"/>
      <c r="GR267" s="33"/>
      <c r="GS267" s="33"/>
      <c r="GT267" s="33"/>
      <c r="GU267" s="33"/>
      <c r="GV267" s="33"/>
      <c r="GW267" s="33"/>
      <c r="GX267" s="33"/>
      <c r="GY267" s="33"/>
      <c r="GZ267" s="33"/>
      <c r="HA267" s="33"/>
      <c r="HB267" s="33"/>
      <c r="HC267" s="33"/>
      <c r="HD267" s="33"/>
      <c r="HE267" s="33"/>
      <c r="HF267" s="33"/>
      <c r="HG267" s="33"/>
      <c r="HH267" s="33"/>
      <c r="HI267" s="33"/>
      <c r="HJ267" s="33"/>
      <c r="HK267" s="33"/>
      <c r="HL267" s="33"/>
      <c r="HM267" s="33"/>
      <c r="HN267" s="33"/>
      <c r="HO267" s="33"/>
      <c r="HP267" s="33"/>
      <c r="HQ267" s="33"/>
      <c r="HR267" s="33"/>
      <c r="HS267" s="33"/>
      <c r="HT267" s="33"/>
      <c r="HU267" s="33"/>
      <c r="HV267" s="33"/>
      <c r="HW267" s="33"/>
      <c r="HX267" s="33"/>
      <c r="HY267" s="33"/>
      <c r="HZ267" s="33"/>
      <c r="IA267" s="33"/>
      <c r="IB267" s="33"/>
      <c r="IC267" s="33"/>
      <c r="ID267" s="33"/>
      <c r="IE267" s="33"/>
      <c r="IF267" s="33"/>
      <c r="IG267" s="33"/>
      <c r="IH267" s="33"/>
      <c r="II267" s="33"/>
      <c r="IJ267" s="33"/>
      <c r="IK267" s="33"/>
      <c r="IL267" s="33"/>
      <c r="IM267" s="33"/>
      <c r="IN267" s="33"/>
      <c r="IO267" s="33"/>
      <c r="IP267" s="33"/>
      <c r="IQ267" s="33"/>
      <c r="IR267" s="33"/>
      <c r="IS267" s="33"/>
      <c r="IT267" s="33"/>
      <c r="IU267" s="33"/>
      <c r="IV267" s="33"/>
    </row>
    <row r="268" spans="1:256" hidden="1">
      <c r="A268" s="249"/>
      <c r="B268" s="252"/>
      <c r="C268" s="39" t="s">
        <v>32</v>
      </c>
      <c r="D268" s="81">
        <f>D266+D267</f>
        <v>15271101</v>
      </c>
      <c r="E268" s="82">
        <f t="shared" ref="E268:P268" si="117">E266+E267</f>
        <v>15271101</v>
      </c>
      <c r="F268" s="82">
        <f t="shared" si="117"/>
        <v>15268956</v>
      </c>
      <c r="G268" s="82">
        <f t="shared" si="117"/>
        <v>0</v>
      </c>
      <c r="H268" s="82">
        <f t="shared" si="117"/>
        <v>15268956</v>
      </c>
      <c r="I268" s="82">
        <f t="shared" si="117"/>
        <v>2145</v>
      </c>
      <c r="J268" s="82">
        <f t="shared" si="117"/>
        <v>0</v>
      </c>
      <c r="K268" s="82">
        <f t="shared" si="117"/>
        <v>0</v>
      </c>
      <c r="L268" s="82">
        <f t="shared" si="117"/>
        <v>0</v>
      </c>
      <c r="M268" s="82">
        <f t="shared" si="117"/>
        <v>0</v>
      </c>
      <c r="N268" s="82">
        <f t="shared" si="117"/>
        <v>0</v>
      </c>
      <c r="O268" s="82">
        <f t="shared" si="117"/>
        <v>0</v>
      </c>
      <c r="P268" s="82">
        <f t="shared" si="117"/>
        <v>0</v>
      </c>
      <c r="Q268" s="45"/>
      <c r="R268" s="45"/>
      <c r="S268" s="40"/>
      <c r="T268" s="40"/>
      <c r="U268" s="40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3"/>
      <c r="DY268" s="33"/>
      <c r="DZ268" s="33"/>
      <c r="EA268" s="33"/>
      <c r="EB268" s="33"/>
      <c r="EC268" s="33"/>
      <c r="ED268" s="33"/>
      <c r="EE268" s="33"/>
      <c r="EF268" s="33"/>
      <c r="EG268" s="33"/>
      <c r="EH268" s="33"/>
      <c r="EI268" s="33"/>
      <c r="EJ268" s="33"/>
      <c r="EK268" s="33"/>
      <c r="EL268" s="33"/>
      <c r="EM268" s="33"/>
      <c r="EN268" s="33"/>
      <c r="EO268" s="33"/>
      <c r="EP268" s="33"/>
      <c r="EQ268" s="33"/>
      <c r="ER268" s="33"/>
      <c r="ES268" s="33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  <c r="FP268" s="33"/>
      <c r="FQ268" s="33"/>
      <c r="FR268" s="33"/>
      <c r="FS268" s="33"/>
      <c r="FT268" s="33"/>
      <c r="FU268" s="33"/>
      <c r="FV268" s="33"/>
      <c r="FW268" s="33"/>
      <c r="FX268" s="33"/>
      <c r="FY268" s="33"/>
      <c r="FZ268" s="33"/>
      <c r="GA268" s="33"/>
      <c r="GB268" s="33"/>
      <c r="GC268" s="33"/>
      <c r="GD268" s="33"/>
      <c r="GE268" s="33"/>
      <c r="GF268" s="33"/>
      <c r="GG268" s="33"/>
      <c r="GH268" s="33"/>
      <c r="GI268" s="33"/>
      <c r="GJ268" s="33"/>
      <c r="GK268" s="33"/>
      <c r="GL268" s="33"/>
      <c r="GM268" s="33"/>
      <c r="GN268" s="33"/>
      <c r="GO268" s="33"/>
      <c r="GP268" s="33"/>
      <c r="GQ268" s="33"/>
      <c r="GR268" s="33"/>
      <c r="GS268" s="33"/>
      <c r="GT268" s="33"/>
      <c r="GU268" s="33"/>
      <c r="GV268" s="33"/>
      <c r="GW268" s="33"/>
      <c r="GX268" s="33"/>
      <c r="GY268" s="33"/>
      <c r="GZ268" s="33"/>
      <c r="HA268" s="33"/>
      <c r="HB268" s="33"/>
      <c r="HC268" s="33"/>
      <c r="HD268" s="33"/>
      <c r="HE268" s="33"/>
      <c r="HF268" s="33"/>
      <c r="HG268" s="33"/>
      <c r="HH268" s="33"/>
      <c r="HI268" s="33"/>
      <c r="HJ268" s="33"/>
      <c r="HK268" s="33"/>
      <c r="HL268" s="33"/>
      <c r="HM268" s="33"/>
      <c r="HN268" s="33"/>
      <c r="HO268" s="33"/>
      <c r="HP268" s="33"/>
      <c r="HQ268" s="33"/>
      <c r="HR268" s="33"/>
      <c r="HS268" s="33"/>
      <c r="HT268" s="33"/>
      <c r="HU268" s="33"/>
      <c r="HV268" s="33"/>
      <c r="HW268" s="33"/>
      <c r="HX268" s="33"/>
      <c r="HY268" s="33"/>
      <c r="HZ268" s="33"/>
      <c r="IA268" s="33"/>
      <c r="IB268" s="33"/>
      <c r="IC268" s="33"/>
      <c r="ID268" s="33"/>
      <c r="IE268" s="33"/>
      <c r="IF268" s="33"/>
      <c r="IG268" s="33"/>
      <c r="IH268" s="33"/>
      <c r="II268" s="33"/>
      <c r="IJ268" s="33"/>
      <c r="IK268" s="33"/>
      <c r="IL268" s="33"/>
      <c r="IM268" s="33"/>
      <c r="IN268" s="33"/>
      <c r="IO268" s="33"/>
      <c r="IP268" s="33"/>
      <c r="IQ268" s="33"/>
      <c r="IR268" s="33"/>
      <c r="IS268" s="33"/>
      <c r="IT268" s="33"/>
      <c r="IU268" s="33"/>
      <c r="IV268" s="33"/>
    </row>
    <row r="269" spans="1:256" hidden="1">
      <c r="A269" s="247">
        <v>85195</v>
      </c>
      <c r="B269" s="250" t="s">
        <v>42</v>
      </c>
      <c r="C269" s="39" t="s">
        <v>30</v>
      </c>
      <c r="D269" s="81">
        <f t="shared" si="105"/>
        <v>99740699</v>
      </c>
      <c r="E269" s="82">
        <f t="shared" si="106"/>
        <v>33327732</v>
      </c>
      <c r="F269" s="82">
        <f t="shared" si="107"/>
        <v>20000</v>
      </c>
      <c r="G269" s="82">
        <v>0</v>
      </c>
      <c r="H269" s="82">
        <v>20000</v>
      </c>
      <c r="I269" s="82">
        <v>0</v>
      </c>
      <c r="J269" s="82">
        <v>0</v>
      </c>
      <c r="K269" s="82">
        <v>33307732</v>
      </c>
      <c r="L269" s="82">
        <v>0</v>
      </c>
      <c r="M269" s="82">
        <f t="shared" si="108"/>
        <v>66412967</v>
      </c>
      <c r="N269" s="82">
        <v>47412967</v>
      </c>
      <c r="O269" s="82">
        <v>47412967</v>
      </c>
      <c r="P269" s="82">
        <v>19000000</v>
      </c>
      <c r="Q269" s="59"/>
      <c r="R269" s="59"/>
      <c r="S269" s="60"/>
      <c r="T269" s="60"/>
      <c r="U269" s="60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61"/>
      <c r="BN269" s="61"/>
      <c r="BO269" s="61"/>
      <c r="BP269" s="61"/>
      <c r="BQ269" s="61"/>
      <c r="BR269" s="61"/>
      <c r="BS269" s="61"/>
      <c r="BT269" s="61"/>
      <c r="BU269" s="61"/>
      <c r="BV269" s="61"/>
      <c r="BW269" s="61"/>
      <c r="BX269" s="61"/>
      <c r="BY269" s="61"/>
      <c r="BZ269" s="61"/>
      <c r="CA269" s="61"/>
      <c r="CB269" s="61"/>
      <c r="CC269" s="61"/>
      <c r="CD269" s="61"/>
      <c r="CE269" s="61"/>
      <c r="CF269" s="61"/>
      <c r="CG269" s="61"/>
      <c r="CH269" s="61"/>
      <c r="CI269" s="61"/>
      <c r="CJ269" s="61"/>
      <c r="CK269" s="61"/>
      <c r="CL269" s="61"/>
      <c r="CM269" s="61"/>
      <c r="CN269" s="61"/>
      <c r="CO269" s="61"/>
      <c r="CP269" s="61"/>
      <c r="CQ269" s="61"/>
      <c r="CR269" s="61"/>
      <c r="CS269" s="61"/>
      <c r="CT269" s="61"/>
      <c r="CU269" s="61"/>
      <c r="CV269" s="61"/>
      <c r="CW269" s="61"/>
      <c r="CX269" s="61"/>
      <c r="CY269" s="61"/>
      <c r="CZ269" s="61"/>
      <c r="DA269" s="61"/>
      <c r="DB269" s="61"/>
      <c r="DC269" s="61"/>
      <c r="DD269" s="61"/>
      <c r="DE269" s="61"/>
      <c r="DF269" s="61"/>
      <c r="DG269" s="61"/>
      <c r="DH269" s="61"/>
      <c r="DI269" s="61"/>
      <c r="DJ269" s="61"/>
      <c r="DK269" s="61"/>
      <c r="DL269" s="61"/>
      <c r="DM269" s="61"/>
      <c r="DN269" s="61"/>
      <c r="DO269" s="61"/>
      <c r="DP269" s="61"/>
      <c r="DQ269" s="61"/>
      <c r="DR269" s="61"/>
      <c r="DS269" s="61"/>
      <c r="DT269" s="61"/>
      <c r="DU269" s="61"/>
      <c r="DV269" s="61"/>
      <c r="DW269" s="61"/>
      <c r="DX269" s="61"/>
      <c r="DY269" s="61"/>
      <c r="DZ269" s="61"/>
      <c r="EA269" s="61"/>
      <c r="EB269" s="61"/>
      <c r="EC269" s="61"/>
      <c r="ED269" s="61"/>
      <c r="EE269" s="61"/>
      <c r="EF269" s="61"/>
      <c r="EG269" s="61"/>
      <c r="EH269" s="61"/>
      <c r="EI269" s="61"/>
      <c r="EJ269" s="61"/>
      <c r="EK269" s="61"/>
      <c r="EL269" s="61"/>
      <c r="EM269" s="61"/>
      <c r="EN269" s="61"/>
      <c r="EO269" s="61"/>
      <c r="EP269" s="61"/>
      <c r="EQ269" s="61"/>
      <c r="ER269" s="61"/>
      <c r="ES269" s="61"/>
      <c r="ET269" s="61"/>
      <c r="EU269" s="61"/>
      <c r="EV269" s="61"/>
      <c r="EW269" s="61"/>
      <c r="EX269" s="61"/>
      <c r="EY269" s="61"/>
      <c r="EZ269" s="61"/>
      <c r="FA269" s="61"/>
      <c r="FB269" s="61"/>
      <c r="FC269" s="61"/>
      <c r="FD269" s="61"/>
      <c r="FE269" s="61"/>
      <c r="FF269" s="61"/>
      <c r="FG269" s="61"/>
      <c r="FH269" s="61"/>
      <c r="FI269" s="61"/>
      <c r="FJ269" s="61"/>
      <c r="FK269" s="61"/>
      <c r="FL269" s="61"/>
      <c r="FM269" s="61"/>
      <c r="FN269" s="61"/>
      <c r="FO269" s="61"/>
      <c r="FP269" s="61"/>
      <c r="FQ269" s="61"/>
      <c r="FR269" s="61"/>
      <c r="FS269" s="61"/>
      <c r="FT269" s="61"/>
      <c r="FU269" s="61"/>
      <c r="FV269" s="61"/>
      <c r="FW269" s="61"/>
      <c r="FX269" s="61"/>
      <c r="FY269" s="61"/>
      <c r="FZ269" s="61"/>
      <c r="GA269" s="61"/>
      <c r="GB269" s="61"/>
      <c r="GC269" s="61"/>
      <c r="GD269" s="61"/>
      <c r="GE269" s="61"/>
      <c r="GF269" s="61"/>
      <c r="GG269" s="61"/>
      <c r="GH269" s="61"/>
      <c r="GI269" s="61"/>
      <c r="GJ269" s="61"/>
      <c r="GK269" s="61"/>
      <c r="GL269" s="61"/>
      <c r="GM269" s="61"/>
      <c r="GN269" s="61"/>
      <c r="GO269" s="61"/>
      <c r="GP269" s="61"/>
      <c r="GQ269" s="61"/>
      <c r="GR269" s="61"/>
      <c r="GS269" s="61"/>
      <c r="GT269" s="61"/>
      <c r="GU269" s="61"/>
      <c r="GV269" s="61"/>
      <c r="GW269" s="61"/>
      <c r="GX269" s="61"/>
      <c r="GY269" s="61"/>
      <c r="GZ269" s="61"/>
      <c r="HA269" s="61"/>
      <c r="HB269" s="61"/>
      <c r="HC269" s="61"/>
      <c r="HD269" s="61"/>
      <c r="HE269" s="61"/>
      <c r="HF269" s="61"/>
      <c r="HG269" s="61"/>
      <c r="HH269" s="61"/>
      <c r="HI269" s="61"/>
      <c r="HJ269" s="61"/>
      <c r="HK269" s="61"/>
      <c r="HL269" s="61"/>
      <c r="HM269" s="61"/>
      <c r="HN269" s="61"/>
      <c r="HO269" s="61"/>
      <c r="HP269" s="61"/>
      <c r="HQ269" s="61"/>
      <c r="HR269" s="61"/>
      <c r="HS269" s="61"/>
      <c r="HT269" s="61"/>
      <c r="HU269" s="61"/>
      <c r="HV269" s="61"/>
      <c r="HW269" s="61"/>
      <c r="HX269" s="61"/>
      <c r="HY269" s="61"/>
      <c r="HZ269" s="61"/>
      <c r="IA269" s="61"/>
      <c r="IB269" s="61"/>
      <c r="IC269" s="61"/>
      <c r="ID269" s="61"/>
      <c r="IE269" s="61"/>
      <c r="IF269" s="61"/>
      <c r="IG269" s="61"/>
      <c r="IH269" s="61"/>
      <c r="II269" s="61"/>
      <c r="IJ269" s="61"/>
      <c r="IK269" s="61"/>
      <c r="IL269" s="61"/>
      <c r="IM269" s="61"/>
      <c r="IN269" s="61"/>
      <c r="IO269" s="61"/>
      <c r="IP269" s="61"/>
      <c r="IQ269" s="61"/>
      <c r="IR269" s="61"/>
      <c r="IS269" s="61"/>
      <c r="IT269" s="61"/>
      <c r="IU269" s="61"/>
      <c r="IV269" s="61"/>
    </row>
    <row r="270" spans="1:256" hidden="1">
      <c r="A270" s="248"/>
      <c r="B270" s="251"/>
      <c r="C270" s="39" t="s">
        <v>31</v>
      </c>
      <c r="D270" s="81">
        <f t="shared" si="105"/>
        <v>0</v>
      </c>
      <c r="E270" s="82">
        <f t="shared" si="106"/>
        <v>0</v>
      </c>
      <c r="F270" s="82">
        <f t="shared" si="107"/>
        <v>0</v>
      </c>
      <c r="G270" s="82"/>
      <c r="H270" s="82"/>
      <c r="I270" s="82"/>
      <c r="J270" s="82"/>
      <c r="K270" s="82"/>
      <c r="L270" s="82"/>
      <c r="M270" s="82">
        <f t="shared" si="108"/>
        <v>0</v>
      </c>
      <c r="N270" s="82"/>
      <c r="O270" s="82"/>
      <c r="P270" s="82"/>
      <c r="Q270" s="59"/>
      <c r="R270" s="59"/>
      <c r="S270" s="60"/>
      <c r="T270" s="60"/>
      <c r="U270" s="60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61"/>
      <c r="BN270" s="61"/>
      <c r="BO270" s="61"/>
      <c r="BP270" s="61"/>
      <c r="BQ270" s="61"/>
      <c r="BR270" s="61"/>
      <c r="BS270" s="61"/>
      <c r="BT270" s="61"/>
      <c r="BU270" s="61"/>
      <c r="BV270" s="61"/>
      <c r="BW270" s="61"/>
      <c r="BX270" s="61"/>
      <c r="BY270" s="61"/>
      <c r="BZ270" s="61"/>
      <c r="CA270" s="61"/>
      <c r="CB270" s="61"/>
      <c r="CC270" s="61"/>
      <c r="CD270" s="61"/>
      <c r="CE270" s="61"/>
      <c r="CF270" s="61"/>
      <c r="CG270" s="61"/>
      <c r="CH270" s="61"/>
      <c r="CI270" s="61"/>
      <c r="CJ270" s="61"/>
      <c r="CK270" s="61"/>
      <c r="CL270" s="61"/>
      <c r="CM270" s="61"/>
      <c r="CN270" s="61"/>
      <c r="CO270" s="61"/>
      <c r="CP270" s="61"/>
      <c r="CQ270" s="61"/>
      <c r="CR270" s="61"/>
      <c r="CS270" s="61"/>
      <c r="CT270" s="61"/>
      <c r="CU270" s="61"/>
      <c r="CV270" s="61"/>
      <c r="CW270" s="61"/>
      <c r="CX270" s="61"/>
      <c r="CY270" s="61"/>
      <c r="CZ270" s="61"/>
      <c r="DA270" s="61"/>
      <c r="DB270" s="61"/>
      <c r="DC270" s="61"/>
      <c r="DD270" s="61"/>
      <c r="DE270" s="61"/>
      <c r="DF270" s="61"/>
      <c r="DG270" s="61"/>
      <c r="DH270" s="61"/>
      <c r="DI270" s="61"/>
      <c r="DJ270" s="61"/>
      <c r="DK270" s="61"/>
      <c r="DL270" s="61"/>
      <c r="DM270" s="61"/>
      <c r="DN270" s="61"/>
      <c r="DO270" s="61"/>
      <c r="DP270" s="61"/>
      <c r="DQ270" s="61"/>
      <c r="DR270" s="61"/>
      <c r="DS270" s="61"/>
      <c r="DT270" s="61"/>
      <c r="DU270" s="61"/>
      <c r="DV270" s="61"/>
      <c r="DW270" s="61"/>
      <c r="DX270" s="61"/>
      <c r="DY270" s="61"/>
      <c r="DZ270" s="61"/>
      <c r="EA270" s="61"/>
      <c r="EB270" s="61"/>
      <c r="EC270" s="61"/>
      <c r="ED270" s="61"/>
      <c r="EE270" s="61"/>
      <c r="EF270" s="61"/>
      <c r="EG270" s="61"/>
      <c r="EH270" s="61"/>
      <c r="EI270" s="61"/>
      <c r="EJ270" s="61"/>
      <c r="EK270" s="61"/>
      <c r="EL270" s="61"/>
      <c r="EM270" s="61"/>
      <c r="EN270" s="61"/>
      <c r="EO270" s="61"/>
      <c r="EP270" s="61"/>
      <c r="EQ270" s="61"/>
      <c r="ER270" s="61"/>
      <c r="ES270" s="61"/>
      <c r="ET270" s="61"/>
      <c r="EU270" s="61"/>
      <c r="EV270" s="61"/>
      <c r="EW270" s="61"/>
      <c r="EX270" s="61"/>
      <c r="EY270" s="61"/>
      <c r="EZ270" s="61"/>
      <c r="FA270" s="61"/>
      <c r="FB270" s="61"/>
      <c r="FC270" s="61"/>
      <c r="FD270" s="61"/>
      <c r="FE270" s="61"/>
      <c r="FF270" s="61"/>
      <c r="FG270" s="61"/>
      <c r="FH270" s="61"/>
      <c r="FI270" s="61"/>
      <c r="FJ270" s="61"/>
      <c r="FK270" s="61"/>
      <c r="FL270" s="61"/>
      <c r="FM270" s="61"/>
      <c r="FN270" s="61"/>
      <c r="FO270" s="61"/>
      <c r="FP270" s="61"/>
      <c r="FQ270" s="61"/>
      <c r="FR270" s="61"/>
      <c r="FS270" s="61"/>
      <c r="FT270" s="61"/>
      <c r="FU270" s="61"/>
      <c r="FV270" s="61"/>
      <c r="FW270" s="61"/>
      <c r="FX270" s="61"/>
      <c r="FY270" s="61"/>
      <c r="FZ270" s="61"/>
      <c r="GA270" s="61"/>
      <c r="GB270" s="61"/>
      <c r="GC270" s="61"/>
      <c r="GD270" s="61"/>
      <c r="GE270" s="61"/>
      <c r="GF270" s="61"/>
      <c r="GG270" s="61"/>
      <c r="GH270" s="61"/>
      <c r="GI270" s="61"/>
      <c r="GJ270" s="61"/>
      <c r="GK270" s="61"/>
      <c r="GL270" s="61"/>
      <c r="GM270" s="61"/>
      <c r="GN270" s="61"/>
      <c r="GO270" s="61"/>
      <c r="GP270" s="61"/>
      <c r="GQ270" s="61"/>
      <c r="GR270" s="61"/>
      <c r="GS270" s="61"/>
      <c r="GT270" s="61"/>
      <c r="GU270" s="61"/>
      <c r="GV270" s="61"/>
      <c r="GW270" s="61"/>
      <c r="GX270" s="61"/>
      <c r="GY270" s="61"/>
      <c r="GZ270" s="61"/>
      <c r="HA270" s="61"/>
      <c r="HB270" s="61"/>
      <c r="HC270" s="61"/>
      <c r="HD270" s="61"/>
      <c r="HE270" s="61"/>
      <c r="HF270" s="61"/>
      <c r="HG270" s="61"/>
      <c r="HH270" s="61"/>
      <c r="HI270" s="61"/>
      <c r="HJ270" s="61"/>
      <c r="HK270" s="61"/>
      <c r="HL270" s="61"/>
      <c r="HM270" s="61"/>
      <c r="HN270" s="61"/>
      <c r="HO270" s="61"/>
      <c r="HP270" s="61"/>
      <c r="HQ270" s="61"/>
      <c r="HR270" s="61"/>
      <c r="HS270" s="61"/>
      <c r="HT270" s="61"/>
      <c r="HU270" s="61"/>
      <c r="HV270" s="61"/>
      <c r="HW270" s="61"/>
      <c r="HX270" s="61"/>
      <c r="HY270" s="61"/>
      <c r="HZ270" s="61"/>
      <c r="IA270" s="61"/>
      <c r="IB270" s="61"/>
      <c r="IC270" s="61"/>
      <c r="ID270" s="61"/>
      <c r="IE270" s="61"/>
      <c r="IF270" s="61"/>
      <c r="IG270" s="61"/>
      <c r="IH270" s="61"/>
      <c r="II270" s="61"/>
      <c r="IJ270" s="61"/>
      <c r="IK270" s="61"/>
      <c r="IL270" s="61"/>
      <c r="IM270" s="61"/>
      <c r="IN270" s="61"/>
      <c r="IO270" s="61"/>
      <c r="IP270" s="61"/>
      <c r="IQ270" s="61"/>
      <c r="IR270" s="61"/>
      <c r="IS270" s="61"/>
      <c r="IT270" s="61"/>
      <c r="IU270" s="61"/>
      <c r="IV270" s="61"/>
    </row>
    <row r="271" spans="1:256" hidden="1">
      <c r="A271" s="249"/>
      <c r="B271" s="252"/>
      <c r="C271" s="39" t="s">
        <v>32</v>
      </c>
      <c r="D271" s="81">
        <f t="shared" ref="D271:O271" si="118">D269+D270</f>
        <v>99740699</v>
      </c>
      <c r="E271" s="82">
        <f t="shared" si="118"/>
        <v>33327732</v>
      </c>
      <c r="F271" s="82">
        <f t="shared" si="118"/>
        <v>20000</v>
      </c>
      <c r="G271" s="82">
        <f t="shared" si="118"/>
        <v>0</v>
      </c>
      <c r="H271" s="82">
        <f t="shared" si="118"/>
        <v>20000</v>
      </c>
      <c r="I271" s="82">
        <f t="shared" si="118"/>
        <v>0</v>
      </c>
      <c r="J271" s="82">
        <f t="shared" si="118"/>
        <v>0</v>
      </c>
      <c r="K271" s="82">
        <f t="shared" si="118"/>
        <v>33307732</v>
      </c>
      <c r="L271" s="82">
        <f t="shared" si="118"/>
        <v>0</v>
      </c>
      <c r="M271" s="82">
        <f t="shared" si="118"/>
        <v>66412967</v>
      </c>
      <c r="N271" s="82">
        <f t="shared" si="118"/>
        <v>47412967</v>
      </c>
      <c r="O271" s="82">
        <f t="shared" si="118"/>
        <v>47412967</v>
      </c>
      <c r="P271" s="82">
        <f>P269+P270</f>
        <v>19000000</v>
      </c>
      <c r="Q271" s="59"/>
      <c r="R271" s="59"/>
      <c r="S271" s="60"/>
      <c r="T271" s="60"/>
      <c r="U271" s="60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  <c r="BL271" s="61"/>
      <c r="BM271" s="61"/>
      <c r="BN271" s="61"/>
      <c r="BO271" s="61"/>
      <c r="BP271" s="61"/>
      <c r="BQ271" s="61"/>
      <c r="BR271" s="61"/>
      <c r="BS271" s="61"/>
      <c r="BT271" s="61"/>
      <c r="BU271" s="61"/>
      <c r="BV271" s="61"/>
      <c r="BW271" s="61"/>
      <c r="BX271" s="61"/>
      <c r="BY271" s="61"/>
      <c r="BZ271" s="61"/>
      <c r="CA271" s="61"/>
      <c r="CB271" s="61"/>
      <c r="CC271" s="61"/>
      <c r="CD271" s="61"/>
      <c r="CE271" s="61"/>
      <c r="CF271" s="61"/>
      <c r="CG271" s="61"/>
      <c r="CH271" s="61"/>
      <c r="CI271" s="61"/>
      <c r="CJ271" s="61"/>
      <c r="CK271" s="61"/>
      <c r="CL271" s="61"/>
      <c r="CM271" s="61"/>
      <c r="CN271" s="61"/>
      <c r="CO271" s="61"/>
      <c r="CP271" s="61"/>
      <c r="CQ271" s="61"/>
      <c r="CR271" s="61"/>
      <c r="CS271" s="61"/>
      <c r="CT271" s="61"/>
      <c r="CU271" s="61"/>
      <c r="CV271" s="61"/>
      <c r="CW271" s="61"/>
      <c r="CX271" s="61"/>
      <c r="CY271" s="61"/>
      <c r="CZ271" s="61"/>
      <c r="DA271" s="61"/>
      <c r="DB271" s="61"/>
      <c r="DC271" s="61"/>
      <c r="DD271" s="61"/>
      <c r="DE271" s="61"/>
      <c r="DF271" s="61"/>
      <c r="DG271" s="61"/>
      <c r="DH271" s="61"/>
      <c r="DI271" s="61"/>
      <c r="DJ271" s="61"/>
      <c r="DK271" s="61"/>
      <c r="DL271" s="61"/>
      <c r="DM271" s="61"/>
      <c r="DN271" s="61"/>
      <c r="DO271" s="61"/>
      <c r="DP271" s="61"/>
      <c r="DQ271" s="61"/>
      <c r="DR271" s="61"/>
      <c r="DS271" s="61"/>
      <c r="DT271" s="61"/>
      <c r="DU271" s="61"/>
      <c r="DV271" s="61"/>
      <c r="DW271" s="61"/>
      <c r="DX271" s="61"/>
      <c r="DY271" s="61"/>
      <c r="DZ271" s="61"/>
      <c r="EA271" s="61"/>
      <c r="EB271" s="61"/>
      <c r="EC271" s="61"/>
      <c r="ED271" s="61"/>
      <c r="EE271" s="61"/>
      <c r="EF271" s="61"/>
      <c r="EG271" s="61"/>
      <c r="EH271" s="61"/>
      <c r="EI271" s="61"/>
      <c r="EJ271" s="61"/>
      <c r="EK271" s="61"/>
      <c r="EL271" s="61"/>
      <c r="EM271" s="61"/>
      <c r="EN271" s="61"/>
      <c r="EO271" s="61"/>
      <c r="EP271" s="61"/>
      <c r="EQ271" s="61"/>
      <c r="ER271" s="61"/>
      <c r="ES271" s="61"/>
      <c r="ET271" s="61"/>
      <c r="EU271" s="61"/>
      <c r="EV271" s="61"/>
      <c r="EW271" s="61"/>
      <c r="EX271" s="61"/>
      <c r="EY271" s="61"/>
      <c r="EZ271" s="61"/>
      <c r="FA271" s="61"/>
      <c r="FB271" s="61"/>
      <c r="FC271" s="61"/>
      <c r="FD271" s="61"/>
      <c r="FE271" s="61"/>
      <c r="FF271" s="61"/>
      <c r="FG271" s="61"/>
      <c r="FH271" s="61"/>
      <c r="FI271" s="61"/>
      <c r="FJ271" s="61"/>
      <c r="FK271" s="61"/>
      <c r="FL271" s="61"/>
      <c r="FM271" s="61"/>
      <c r="FN271" s="61"/>
      <c r="FO271" s="61"/>
      <c r="FP271" s="61"/>
      <c r="FQ271" s="61"/>
      <c r="FR271" s="61"/>
      <c r="FS271" s="61"/>
      <c r="FT271" s="61"/>
      <c r="FU271" s="61"/>
      <c r="FV271" s="61"/>
      <c r="FW271" s="61"/>
      <c r="FX271" s="61"/>
      <c r="FY271" s="61"/>
      <c r="FZ271" s="61"/>
      <c r="GA271" s="61"/>
      <c r="GB271" s="61"/>
      <c r="GC271" s="61"/>
      <c r="GD271" s="61"/>
      <c r="GE271" s="61"/>
      <c r="GF271" s="61"/>
      <c r="GG271" s="61"/>
      <c r="GH271" s="61"/>
      <c r="GI271" s="61"/>
      <c r="GJ271" s="61"/>
      <c r="GK271" s="61"/>
      <c r="GL271" s="61"/>
      <c r="GM271" s="61"/>
      <c r="GN271" s="61"/>
      <c r="GO271" s="61"/>
      <c r="GP271" s="61"/>
      <c r="GQ271" s="61"/>
      <c r="GR271" s="61"/>
      <c r="GS271" s="61"/>
      <c r="GT271" s="61"/>
      <c r="GU271" s="61"/>
      <c r="GV271" s="61"/>
      <c r="GW271" s="61"/>
      <c r="GX271" s="61"/>
      <c r="GY271" s="61"/>
      <c r="GZ271" s="61"/>
      <c r="HA271" s="61"/>
      <c r="HB271" s="61"/>
      <c r="HC271" s="61"/>
      <c r="HD271" s="61"/>
      <c r="HE271" s="61"/>
      <c r="HF271" s="61"/>
      <c r="HG271" s="61"/>
      <c r="HH271" s="61"/>
      <c r="HI271" s="61"/>
      <c r="HJ271" s="61"/>
      <c r="HK271" s="61"/>
      <c r="HL271" s="61"/>
      <c r="HM271" s="61"/>
      <c r="HN271" s="61"/>
      <c r="HO271" s="61"/>
      <c r="HP271" s="61"/>
      <c r="HQ271" s="61"/>
      <c r="HR271" s="61"/>
      <c r="HS271" s="61"/>
      <c r="HT271" s="61"/>
      <c r="HU271" s="61"/>
      <c r="HV271" s="61"/>
      <c r="HW271" s="61"/>
      <c r="HX271" s="61"/>
      <c r="HY271" s="61"/>
      <c r="HZ271" s="61"/>
      <c r="IA271" s="61"/>
      <c r="IB271" s="61"/>
      <c r="IC271" s="61"/>
      <c r="ID271" s="61"/>
      <c r="IE271" s="61"/>
      <c r="IF271" s="61"/>
      <c r="IG271" s="61"/>
      <c r="IH271" s="61"/>
      <c r="II271" s="61"/>
      <c r="IJ271" s="61"/>
      <c r="IK271" s="61"/>
      <c r="IL271" s="61"/>
      <c r="IM271" s="61"/>
      <c r="IN271" s="61"/>
      <c r="IO271" s="61"/>
      <c r="IP271" s="61"/>
      <c r="IQ271" s="61"/>
      <c r="IR271" s="61"/>
      <c r="IS271" s="61"/>
      <c r="IT271" s="61"/>
      <c r="IU271" s="61"/>
      <c r="IV271" s="61"/>
    </row>
    <row r="272" spans="1:256" ht="15" hidden="1">
      <c r="A272" s="253">
        <v>852</v>
      </c>
      <c r="B272" s="256" t="s">
        <v>169</v>
      </c>
      <c r="C272" s="41" t="s">
        <v>30</v>
      </c>
      <c r="D272" s="83">
        <f>D275+D278+D281+D293+D284+D287+D290</f>
        <v>39022173</v>
      </c>
      <c r="E272" s="84">
        <f>E275+E278+E281+E293+E284+E287+E290</f>
        <v>33645547</v>
      </c>
      <c r="F272" s="84">
        <f t="shared" ref="F272:P273" si="119">F275+F278+F281+F293+F284+F287+F290</f>
        <v>7558981</v>
      </c>
      <c r="G272" s="84">
        <f t="shared" si="119"/>
        <v>2724834</v>
      </c>
      <c r="H272" s="84">
        <f t="shared" si="119"/>
        <v>4834147</v>
      </c>
      <c r="I272" s="84">
        <f t="shared" si="119"/>
        <v>920000</v>
      </c>
      <c r="J272" s="84">
        <f t="shared" si="119"/>
        <v>48900</v>
      </c>
      <c r="K272" s="84">
        <f t="shared" si="119"/>
        <v>25117666</v>
      </c>
      <c r="L272" s="84">
        <f t="shared" si="119"/>
        <v>0</v>
      </c>
      <c r="M272" s="84">
        <f t="shared" si="119"/>
        <v>5376626</v>
      </c>
      <c r="N272" s="84">
        <f t="shared" si="119"/>
        <v>5376626</v>
      </c>
      <c r="O272" s="84">
        <f t="shared" si="119"/>
        <v>5227535</v>
      </c>
      <c r="P272" s="84">
        <f t="shared" si="119"/>
        <v>0</v>
      </c>
      <c r="Q272" s="50"/>
      <c r="R272" s="50"/>
      <c r="S272" s="51"/>
      <c r="T272" s="51"/>
      <c r="U272" s="51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  <c r="CA272" s="52"/>
      <c r="CB272" s="52"/>
      <c r="CC272" s="52"/>
      <c r="CD272" s="52"/>
      <c r="CE272" s="52"/>
      <c r="CF272" s="52"/>
      <c r="CG272" s="52"/>
      <c r="CH272" s="52"/>
      <c r="CI272" s="52"/>
      <c r="CJ272" s="52"/>
      <c r="CK272" s="52"/>
      <c r="CL272" s="52"/>
      <c r="CM272" s="52"/>
      <c r="CN272" s="52"/>
      <c r="CO272" s="52"/>
      <c r="CP272" s="52"/>
      <c r="CQ272" s="52"/>
      <c r="CR272" s="52"/>
      <c r="CS272" s="52"/>
      <c r="CT272" s="52"/>
      <c r="CU272" s="52"/>
      <c r="CV272" s="52"/>
      <c r="CW272" s="52"/>
      <c r="CX272" s="52"/>
      <c r="CY272" s="52"/>
      <c r="CZ272" s="52"/>
      <c r="DA272" s="52"/>
      <c r="DB272" s="52"/>
      <c r="DC272" s="52"/>
      <c r="DD272" s="52"/>
      <c r="DE272" s="52"/>
      <c r="DF272" s="52"/>
      <c r="DG272" s="52"/>
      <c r="DH272" s="52"/>
      <c r="DI272" s="52"/>
      <c r="DJ272" s="52"/>
      <c r="DK272" s="52"/>
      <c r="DL272" s="52"/>
      <c r="DM272" s="52"/>
      <c r="DN272" s="52"/>
      <c r="DO272" s="52"/>
      <c r="DP272" s="52"/>
      <c r="DQ272" s="52"/>
      <c r="DR272" s="52"/>
      <c r="DS272" s="52"/>
      <c r="DT272" s="52"/>
      <c r="DU272" s="52"/>
      <c r="DV272" s="52"/>
      <c r="DW272" s="52"/>
      <c r="DX272" s="52"/>
      <c r="DY272" s="52"/>
      <c r="DZ272" s="52"/>
      <c r="EA272" s="52"/>
      <c r="EB272" s="52"/>
      <c r="EC272" s="52"/>
      <c r="ED272" s="52"/>
      <c r="EE272" s="52"/>
      <c r="EF272" s="52"/>
      <c r="EG272" s="52"/>
      <c r="EH272" s="52"/>
      <c r="EI272" s="52"/>
      <c r="EJ272" s="52"/>
      <c r="EK272" s="52"/>
      <c r="EL272" s="52"/>
      <c r="EM272" s="52"/>
      <c r="EN272" s="52"/>
      <c r="EO272" s="52"/>
      <c r="EP272" s="52"/>
      <c r="EQ272" s="52"/>
      <c r="ER272" s="52"/>
      <c r="ES272" s="52"/>
      <c r="ET272" s="52"/>
      <c r="EU272" s="52"/>
      <c r="EV272" s="52"/>
      <c r="EW272" s="52"/>
      <c r="EX272" s="52"/>
      <c r="EY272" s="52"/>
      <c r="EZ272" s="52"/>
      <c r="FA272" s="52"/>
      <c r="FB272" s="52"/>
      <c r="FC272" s="52"/>
      <c r="FD272" s="52"/>
      <c r="FE272" s="52"/>
      <c r="FF272" s="52"/>
      <c r="FG272" s="52"/>
      <c r="FH272" s="52"/>
      <c r="FI272" s="52"/>
      <c r="FJ272" s="52"/>
      <c r="FK272" s="52"/>
      <c r="FL272" s="52"/>
      <c r="FM272" s="52"/>
      <c r="FN272" s="52"/>
      <c r="FO272" s="52"/>
      <c r="FP272" s="52"/>
      <c r="FQ272" s="52"/>
      <c r="FR272" s="52"/>
      <c r="FS272" s="52"/>
      <c r="FT272" s="52"/>
      <c r="FU272" s="52"/>
      <c r="FV272" s="52"/>
      <c r="FW272" s="52"/>
      <c r="FX272" s="52"/>
      <c r="FY272" s="52"/>
      <c r="FZ272" s="52"/>
      <c r="GA272" s="52"/>
      <c r="GB272" s="52"/>
      <c r="GC272" s="52"/>
      <c r="GD272" s="52"/>
      <c r="GE272" s="52"/>
      <c r="GF272" s="52"/>
      <c r="GG272" s="52"/>
      <c r="GH272" s="52"/>
      <c r="GI272" s="52"/>
      <c r="GJ272" s="52"/>
      <c r="GK272" s="52"/>
      <c r="GL272" s="52"/>
      <c r="GM272" s="52"/>
      <c r="GN272" s="52"/>
      <c r="GO272" s="52"/>
      <c r="GP272" s="52"/>
      <c r="GQ272" s="52"/>
      <c r="GR272" s="52"/>
      <c r="GS272" s="52"/>
      <c r="GT272" s="52"/>
      <c r="GU272" s="52"/>
      <c r="GV272" s="52"/>
      <c r="GW272" s="52"/>
      <c r="GX272" s="52"/>
      <c r="GY272" s="52"/>
      <c r="GZ272" s="52"/>
      <c r="HA272" s="52"/>
      <c r="HB272" s="52"/>
      <c r="HC272" s="52"/>
      <c r="HD272" s="52"/>
      <c r="HE272" s="52"/>
      <c r="HF272" s="52"/>
      <c r="HG272" s="52"/>
      <c r="HH272" s="52"/>
      <c r="HI272" s="52"/>
      <c r="HJ272" s="52"/>
      <c r="HK272" s="52"/>
      <c r="HL272" s="52"/>
      <c r="HM272" s="52"/>
      <c r="HN272" s="52"/>
      <c r="HO272" s="52"/>
      <c r="HP272" s="52"/>
      <c r="HQ272" s="52"/>
      <c r="HR272" s="52"/>
      <c r="HS272" s="52"/>
      <c r="HT272" s="52"/>
      <c r="HU272" s="52"/>
      <c r="HV272" s="52"/>
      <c r="HW272" s="52"/>
      <c r="HX272" s="52"/>
      <c r="HY272" s="52"/>
      <c r="HZ272" s="52"/>
      <c r="IA272" s="52"/>
      <c r="IB272" s="52"/>
      <c r="IC272" s="52"/>
      <c r="ID272" s="52"/>
      <c r="IE272" s="52"/>
      <c r="IF272" s="52"/>
      <c r="IG272" s="52"/>
      <c r="IH272" s="52"/>
      <c r="II272" s="52"/>
      <c r="IJ272" s="52"/>
      <c r="IK272" s="52"/>
      <c r="IL272" s="52"/>
      <c r="IM272" s="52"/>
      <c r="IN272" s="52"/>
      <c r="IO272" s="52"/>
      <c r="IP272" s="52"/>
      <c r="IQ272" s="52"/>
      <c r="IR272" s="52"/>
      <c r="IS272" s="52"/>
      <c r="IT272" s="52"/>
      <c r="IU272" s="52"/>
      <c r="IV272" s="52"/>
    </row>
    <row r="273" spans="1:256" ht="15" hidden="1">
      <c r="A273" s="254"/>
      <c r="B273" s="257"/>
      <c r="C273" s="41" t="s">
        <v>31</v>
      </c>
      <c r="D273" s="83">
        <f>D276+D279+D282+D294+D285+D288+D291</f>
        <v>0</v>
      </c>
      <c r="E273" s="84">
        <f>E276+E279+E282+E294+E285+E288+E291</f>
        <v>0</v>
      </c>
      <c r="F273" s="84">
        <f t="shared" si="119"/>
        <v>0</v>
      </c>
      <c r="G273" s="84">
        <f t="shared" si="119"/>
        <v>0</v>
      </c>
      <c r="H273" s="84">
        <f t="shared" si="119"/>
        <v>0</v>
      </c>
      <c r="I273" s="84">
        <f t="shared" si="119"/>
        <v>0</v>
      </c>
      <c r="J273" s="84">
        <f t="shared" si="119"/>
        <v>0</v>
      </c>
      <c r="K273" s="84">
        <f t="shared" si="119"/>
        <v>0</v>
      </c>
      <c r="L273" s="84">
        <f t="shared" si="119"/>
        <v>0</v>
      </c>
      <c r="M273" s="84">
        <f t="shared" si="119"/>
        <v>0</v>
      </c>
      <c r="N273" s="84">
        <f t="shared" si="119"/>
        <v>0</v>
      </c>
      <c r="O273" s="84">
        <f t="shared" si="119"/>
        <v>0</v>
      </c>
      <c r="P273" s="84">
        <f t="shared" si="119"/>
        <v>0</v>
      </c>
      <c r="Q273" s="50"/>
      <c r="R273" s="50"/>
      <c r="S273" s="51"/>
      <c r="T273" s="51"/>
      <c r="U273" s="51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  <c r="CA273" s="52"/>
      <c r="CB273" s="52"/>
      <c r="CC273" s="52"/>
      <c r="CD273" s="52"/>
      <c r="CE273" s="52"/>
      <c r="CF273" s="52"/>
      <c r="CG273" s="52"/>
      <c r="CH273" s="52"/>
      <c r="CI273" s="52"/>
      <c r="CJ273" s="52"/>
      <c r="CK273" s="52"/>
      <c r="CL273" s="52"/>
      <c r="CM273" s="52"/>
      <c r="CN273" s="52"/>
      <c r="CO273" s="52"/>
      <c r="CP273" s="52"/>
      <c r="CQ273" s="52"/>
      <c r="CR273" s="52"/>
      <c r="CS273" s="52"/>
      <c r="CT273" s="52"/>
      <c r="CU273" s="52"/>
      <c r="CV273" s="52"/>
      <c r="CW273" s="52"/>
      <c r="CX273" s="52"/>
      <c r="CY273" s="52"/>
      <c r="CZ273" s="52"/>
      <c r="DA273" s="52"/>
      <c r="DB273" s="52"/>
      <c r="DC273" s="52"/>
      <c r="DD273" s="52"/>
      <c r="DE273" s="52"/>
      <c r="DF273" s="52"/>
      <c r="DG273" s="52"/>
      <c r="DH273" s="52"/>
      <c r="DI273" s="52"/>
      <c r="DJ273" s="52"/>
      <c r="DK273" s="52"/>
      <c r="DL273" s="52"/>
      <c r="DM273" s="52"/>
      <c r="DN273" s="52"/>
      <c r="DO273" s="52"/>
      <c r="DP273" s="52"/>
      <c r="DQ273" s="52"/>
      <c r="DR273" s="52"/>
      <c r="DS273" s="52"/>
      <c r="DT273" s="52"/>
      <c r="DU273" s="52"/>
      <c r="DV273" s="52"/>
      <c r="DW273" s="52"/>
      <c r="DX273" s="52"/>
      <c r="DY273" s="52"/>
      <c r="DZ273" s="52"/>
      <c r="EA273" s="52"/>
      <c r="EB273" s="52"/>
      <c r="EC273" s="52"/>
      <c r="ED273" s="52"/>
      <c r="EE273" s="52"/>
      <c r="EF273" s="52"/>
      <c r="EG273" s="52"/>
      <c r="EH273" s="52"/>
      <c r="EI273" s="52"/>
      <c r="EJ273" s="52"/>
      <c r="EK273" s="52"/>
      <c r="EL273" s="52"/>
      <c r="EM273" s="52"/>
      <c r="EN273" s="52"/>
      <c r="EO273" s="52"/>
      <c r="EP273" s="52"/>
      <c r="EQ273" s="52"/>
      <c r="ER273" s="52"/>
      <c r="ES273" s="52"/>
      <c r="ET273" s="52"/>
      <c r="EU273" s="52"/>
      <c r="EV273" s="52"/>
      <c r="EW273" s="52"/>
      <c r="EX273" s="52"/>
      <c r="EY273" s="52"/>
      <c r="EZ273" s="52"/>
      <c r="FA273" s="52"/>
      <c r="FB273" s="52"/>
      <c r="FC273" s="52"/>
      <c r="FD273" s="52"/>
      <c r="FE273" s="52"/>
      <c r="FF273" s="52"/>
      <c r="FG273" s="52"/>
      <c r="FH273" s="52"/>
      <c r="FI273" s="52"/>
      <c r="FJ273" s="52"/>
      <c r="FK273" s="52"/>
      <c r="FL273" s="52"/>
      <c r="FM273" s="52"/>
      <c r="FN273" s="52"/>
      <c r="FO273" s="52"/>
      <c r="FP273" s="52"/>
      <c r="FQ273" s="52"/>
      <c r="FR273" s="52"/>
      <c r="FS273" s="52"/>
      <c r="FT273" s="52"/>
      <c r="FU273" s="52"/>
      <c r="FV273" s="52"/>
      <c r="FW273" s="52"/>
      <c r="FX273" s="52"/>
      <c r="FY273" s="52"/>
      <c r="FZ273" s="52"/>
      <c r="GA273" s="52"/>
      <c r="GB273" s="52"/>
      <c r="GC273" s="52"/>
      <c r="GD273" s="52"/>
      <c r="GE273" s="52"/>
      <c r="GF273" s="52"/>
      <c r="GG273" s="52"/>
      <c r="GH273" s="52"/>
      <c r="GI273" s="52"/>
      <c r="GJ273" s="52"/>
      <c r="GK273" s="52"/>
      <c r="GL273" s="52"/>
      <c r="GM273" s="52"/>
      <c r="GN273" s="52"/>
      <c r="GO273" s="52"/>
      <c r="GP273" s="52"/>
      <c r="GQ273" s="52"/>
      <c r="GR273" s="52"/>
      <c r="GS273" s="52"/>
      <c r="GT273" s="52"/>
      <c r="GU273" s="52"/>
      <c r="GV273" s="52"/>
      <c r="GW273" s="52"/>
      <c r="GX273" s="52"/>
      <c r="GY273" s="52"/>
      <c r="GZ273" s="52"/>
      <c r="HA273" s="52"/>
      <c r="HB273" s="52"/>
      <c r="HC273" s="52"/>
      <c r="HD273" s="52"/>
      <c r="HE273" s="52"/>
      <c r="HF273" s="52"/>
      <c r="HG273" s="52"/>
      <c r="HH273" s="52"/>
      <c r="HI273" s="52"/>
      <c r="HJ273" s="52"/>
      <c r="HK273" s="52"/>
      <c r="HL273" s="52"/>
      <c r="HM273" s="52"/>
      <c r="HN273" s="52"/>
      <c r="HO273" s="52"/>
      <c r="HP273" s="52"/>
      <c r="HQ273" s="52"/>
      <c r="HR273" s="52"/>
      <c r="HS273" s="52"/>
      <c r="HT273" s="52"/>
      <c r="HU273" s="52"/>
      <c r="HV273" s="52"/>
      <c r="HW273" s="52"/>
      <c r="HX273" s="52"/>
      <c r="HY273" s="52"/>
      <c r="HZ273" s="52"/>
      <c r="IA273" s="52"/>
      <c r="IB273" s="52"/>
      <c r="IC273" s="52"/>
      <c r="ID273" s="52"/>
      <c r="IE273" s="52"/>
      <c r="IF273" s="52"/>
      <c r="IG273" s="52"/>
      <c r="IH273" s="52"/>
      <c r="II273" s="52"/>
      <c r="IJ273" s="52"/>
      <c r="IK273" s="52"/>
      <c r="IL273" s="52"/>
      <c r="IM273" s="52"/>
      <c r="IN273" s="52"/>
      <c r="IO273" s="52"/>
      <c r="IP273" s="52"/>
      <c r="IQ273" s="52"/>
      <c r="IR273" s="52"/>
      <c r="IS273" s="52"/>
      <c r="IT273" s="52"/>
      <c r="IU273" s="52"/>
      <c r="IV273" s="52"/>
    </row>
    <row r="274" spans="1:256" ht="15" hidden="1">
      <c r="A274" s="255"/>
      <c r="B274" s="258"/>
      <c r="C274" s="41" t="s">
        <v>32</v>
      </c>
      <c r="D274" s="83">
        <f>D272+D273</f>
        <v>39022173</v>
      </c>
      <c r="E274" s="84">
        <f t="shared" ref="E274:P274" si="120">E272+E273</f>
        <v>33645547</v>
      </c>
      <c r="F274" s="84">
        <f t="shared" si="120"/>
        <v>7558981</v>
      </c>
      <c r="G274" s="84">
        <f t="shared" si="120"/>
        <v>2724834</v>
      </c>
      <c r="H274" s="84">
        <f t="shared" si="120"/>
        <v>4834147</v>
      </c>
      <c r="I274" s="84">
        <f t="shared" si="120"/>
        <v>920000</v>
      </c>
      <c r="J274" s="84">
        <f t="shared" si="120"/>
        <v>48900</v>
      </c>
      <c r="K274" s="84">
        <f t="shared" si="120"/>
        <v>25117666</v>
      </c>
      <c r="L274" s="84">
        <f t="shared" si="120"/>
        <v>0</v>
      </c>
      <c r="M274" s="84">
        <f t="shared" si="120"/>
        <v>5376626</v>
      </c>
      <c r="N274" s="84">
        <f t="shared" si="120"/>
        <v>5376626</v>
      </c>
      <c r="O274" s="84">
        <f t="shared" si="120"/>
        <v>5227535</v>
      </c>
      <c r="P274" s="84">
        <f t="shared" si="120"/>
        <v>0</v>
      </c>
      <c r="Q274" s="50"/>
      <c r="R274" s="50"/>
      <c r="S274" s="51"/>
      <c r="T274" s="51"/>
      <c r="U274" s="51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  <c r="CA274" s="52"/>
      <c r="CB274" s="52"/>
      <c r="CC274" s="52"/>
      <c r="CD274" s="52"/>
      <c r="CE274" s="52"/>
      <c r="CF274" s="52"/>
      <c r="CG274" s="52"/>
      <c r="CH274" s="52"/>
      <c r="CI274" s="52"/>
      <c r="CJ274" s="52"/>
      <c r="CK274" s="52"/>
      <c r="CL274" s="52"/>
      <c r="CM274" s="52"/>
      <c r="CN274" s="52"/>
      <c r="CO274" s="52"/>
      <c r="CP274" s="52"/>
      <c r="CQ274" s="52"/>
      <c r="CR274" s="52"/>
      <c r="CS274" s="52"/>
      <c r="CT274" s="52"/>
      <c r="CU274" s="52"/>
      <c r="CV274" s="52"/>
      <c r="CW274" s="52"/>
      <c r="CX274" s="52"/>
      <c r="CY274" s="52"/>
      <c r="CZ274" s="52"/>
      <c r="DA274" s="52"/>
      <c r="DB274" s="52"/>
      <c r="DC274" s="52"/>
      <c r="DD274" s="52"/>
      <c r="DE274" s="52"/>
      <c r="DF274" s="52"/>
      <c r="DG274" s="52"/>
      <c r="DH274" s="52"/>
      <c r="DI274" s="52"/>
      <c r="DJ274" s="52"/>
      <c r="DK274" s="52"/>
      <c r="DL274" s="52"/>
      <c r="DM274" s="52"/>
      <c r="DN274" s="52"/>
      <c r="DO274" s="52"/>
      <c r="DP274" s="52"/>
      <c r="DQ274" s="52"/>
      <c r="DR274" s="52"/>
      <c r="DS274" s="52"/>
      <c r="DT274" s="52"/>
      <c r="DU274" s="52"/>
      <c r="DV274" s="52"/>
      <c r="DW274" s="52"/>
      <c r="DX274" s="52"/>
      <c r="DY274" s="52"/>
      <c r="DZ274" s="52"/>
      <c r="EA274" s="52"/>
      <c r="EB274" s="52"/>
      <c r="EC274" s="52"/>
      <c r="ED274" s="52"/>
      <c r="EE274" s="52"/>
      <c r="EF274" s="52"/>
      <c r="EG274" s="52"/>
      <c r="EH274" s="52"/>
      <c r="EI274" s="52"/>
      <c r="EJ274" s="52"/>
      <c r="EK274" s="52"/>
      <c r="EL274" s="52"/>
      <c r="EM274" s="52"/>
      <c r="EN274" s="52"/>
      <c r="EO274" s="52"/>
      <c r="EP274" s="52"/>
      <c r="EQ274" s="52"/>
      <c r="ER274" s="52"/>
      <c r="ES274" s="52"/>
      <c r="ET274" s="52"/>
      <c r="EU274" s="52"/>
      <c r="EV274" s="52"/>
      <c r="EW274" s="52"/>
      <c r="EX274" s="52"/>
      <c r="EY274" s="52"/>
      <c r="EZ274" s="52"/>
      <c r="FA274" s="52"/>
      <c r="FB274" s="52"/>
      <c r="FC274" s="52"/>
      <c r="FD274" s="52"/>
      <c r="FE274" s="52"/>
      <c r="FF274" s="52"/>
      <c r="FG274" s="52"/>
      <c r="FH274" s="52"/>
      <c r="FI274" s="52"/>
      <c r="FJ274" s="52"/>
      <c r="FK274" s="52"/>
      <c r="FL274" s="52"/>
      <c r="FM274" s="52"/>
      <c r="FN274" s="52"/>
      <c r="FO274" s="52"/>
      <c r="FP274" s="52"/>
      <c r="FQ274" s="52"/>
      <c r="FR274" s="52"/>
      <c r="FS274" s="52"/>
      <c r="FT274" s="52"/>
      <c r="FU274" s="52"/>
      <c r="FV274" s="52"/>
      <c r="FW274" s="52"/>
      <c r="FX274" s="52"/>
      <c r="FY274" s="52"/>
      <c r="FZ274" s="52"/>
      <c r="GA274" s="52"/>
      <c r="GB274" s="52"/>
      <c r="GC274" s="52"/>
      <c r="GD274" s="52"/>
      <c r="GE274" s="52"/>
      <c r="GF274" s="52"/>
      <c r="GG274" s="52"/>
      <c r="GH274" s="52"/>
      <c r="GI274" s="52"/>
      <c r="GJ274" s="52"/>
      <c r="GK274" s="52"/>
      <c r="GL274" s="52"/>
      <c r="GM274" s="52"/>
      <c r="GN274" s="52"/>
      <c r="GO274" s="52"/>
      <c r="GP274" s="52"/>
      <c r="GQ274" s="52"/>
      <c r="GR274" s="52"/>
      <c r="GS274" s="52"/>
      <c r="GT274" s="52"/>
      <c r="GU274" s="52"/>
      <c r="GV274" s="52"/>
      <c r="GW274" s="52"/>
      <c r="GX274" s="52"/>
      <c r="GY274" s="52"/>
      <c r="GZ274" s="52"/>
      <c r="HA274" s="52"/>
      <c r="HB274" s="52"/>
      <c r="HC274" s="52"/>
      <c r="HD274" s="52"/>
      <c r="HE274" s="52"/>
      <c r="HF274" s="52"/>
      <c r="HG274" s="52"/>
      <c r="HH274" s="52"/>
      <c r="HI274" s="52"/>
      <c r="HJ274" s="52"/>
      <c r="HK274" s="52"/>
      <c r="HL274" s="52"/>
      <c r="HM274" s="52"/>
      <c r="HN274" s="52"/>
      <c r="HO274" s="52"/>
      <c r="HP274" s="52"/>
      <c r="HQ274" s="52"/>
      <c r="HR274" s="52"/>
      <c r="HS274" s="52"/>
      <c r="HT274" s="52"/>
      <c r="HU274" s="52"/>
      <c r="HV274" s="52"/>
      <c r="HW274" s="52"/>
      <c r="HX274" s="52"/>
      <c r="HY274" s="52"/>
      <c r="HZ274" s="52"/>
      <c r="IA274" s="52"/>
      <c r="IB274" s="52"/>
      <c r="IC274" s="52"/>
      <c r="ID274" s="52"/>
      <c r="IE274" s="52"/>
      <c r="IF274" s="52"/>
      <c r="IG274" s="52"/>
      <c r="IH274" s="52"/>
      <c r="II274" s="52"/>
      <c r="IJ274" s="52"/>
      <c r="IK274" s="52"/>
      <c r="IL274" s="52"/>
      <c r="IM274" s="52"/>
      <c r="IN274" s="52"/>
      <c r="IO274" s="52"/>
      <c r="IP274" s="52"/>
      <c r="IQ274" s="52"/>
      <c r="IR274" s="52"/>
      <c r="IS274" s="52"/>
      <c r="IT274" s="52"/>
      <c r="IU274" s="52"/>
      <c r="IV274" s="52"/>
    </row>
    <row r="275" spans="1:256" hidden="1">
      <c r="A275" s="247">
        <v>85203</v>
      </c>
      <c r="B275" s="250" t="s">
        <v>170</v>
      </c>
      <c r="C275" s="39" t="s">
        <v>30</v>
      </c>
      <c r="D275" s="81">
        <f>E275+M275</f>
        <v>1000000</v>
      </c>
      <c r="E275" s="82">
        <f>F275+I275+J275+K275+L275</f>
        <v>1000000</v>
      </c>
      <c r="F275" s="82">
        <f>G275+H275</f>
        <v>0</v>
      </c>
      <c r="G275" s="82">
        <v>0</v>
      </c>
      <c r="H275" s="82">
        <v>0</v>
      </c>
      <c r="I275" s="82">
        <v>0</v>
      </c>
      <c r="J275" s="82">
        <v>0</v>
      </c>
      <c r="K275" s="82">
        <f>1000000</f>
        <v>1000000</v>
      </c>
      <c r="L275" s="82">
        <v>0</v>
      </c>
      <c r="M275" s="82">
        <f>N275+P275</f>
        <v>0</v>
      </c>
      <c r="N275" s="82">
        <v>0</v>
      </c>
      <c r="O275" s="82">
        <v>0</v>
      </c>
      <c r="P275" s="82">
        <v>0</v>
      </c>
      <c r="Q275" s="59"/>
      <c r="R275" s="59"/>
      <c r="S275" s="60"/>
      <c r="T275" s="60"/>
      <c r="U275" s="60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  <c r="BL275" s="61"/>
      <c r="BM275" s="61"/>
      <c r="BN275" s="61"/>
      <c r="BO275" s="61"/>
      <c r="BP275" s="61"/>
      <c r="BQ275" s="61"/>
      <c r="BR275" s="61"/>
      <c r="BS275" s="61"/>
      <c r="BT275" s="61"/>
      <c r="BU275" s="61"/>
      <c r="BV275" s="61"/>
      <c r="BW275" s="61"/>
      <c r="BX275" s="61"/>
      <c r="BY275" s="61"/>
      <c r="BZ275" s="61"/>
      <c r="CA275" s="61"/>
      <c r="CB275" s="61"/>
      <c r="CC275" s="61"/>
      <c r="CD275" s="61"/>
      <c r="CE275" s="61"/>
      <c r="CF275" s="61"/>
      <c r="CG275" s="61"/>
      <c r="CH275" s="61"/>
      <c r="CI275" s="61"/>
      <c r="CJ275" s="61"/>
      <c r="CK275" s="61"/>
      <c r="CL275" s="61"/>
      <c r="CM275" s="61"/>
      <c r="CN275" s="61"/>
      <c r="CO275" s="61"/>
      <c r="CP275" s="61"/>
      <c r="CQ275" s="61"/>
      <c r="CR275" s="61"/>
      <c r="CS275" s="61"/>
      <c r="CT275" s="61"/>
      <c r="CU275" s="61"/>
      <c r="CV275" s="61"/>
      <c r="CW275" s="61"/>
      <c r="CX275" s="61"/>
      <c r="CY275" s="61"/>
      <c r="CZ275" s="61"/>
      <c r="DA275" s="61"/>
      <c r="DB275" s="61"/>
      <c r="DC275" s="61"/>
      <c r="DD275" s="61"/>
      <c r="DE275" s="61"/>
      <c r="DF275" s="61"/>
      <c r="DG275" s="61"/>
      <c r="DH275" s="61"/>
      <c r="DI275" s="61"/>
      <c r="DJ275" s="61"/>
      <c r="DK275" s="61"/>
      <c r="DL275" s="61"/>
      <c r="DM275" s="61"/>
      <c r="DN275" s="61"/>
      <c r="DO275" s="61"/>
      <c r="DP275" s="61"/>
      <c r="DQ275" s="61"/>
      <c r="DR275" s="61"/>
      <c r="DS275" s="61"/>
      <c r="DT275" s="61"/>
      <c r="DU275" s="61"/>
      <c r="DV275" s="61"/>
      <c r="DW275" s="61"/>
      <c r="DX275" s="61"/>
      <c r="DY275" s="61"/>
      <c r="DZ275" s="61"/>
      <c r="EA275" s="61"/>
      <c r="EB275" s="61"/>
      <c r="EC275" s="61"/>
      <c r="ED275" s="61"/>
      <c r="EE275" s="61"/>
      <c r="EF275" s="61"/>
      <c r="EG275" s="61"/>
      <c r="EH275" s="61"/>
      <c r="EI275" s="61"/>
      <c r="EJ275" s="61"/>
      <c r="EK275" s="61"/>
      <c r="EL275" s="61"/>
      <c r="EM275" s="61"/>
      <c r="EN275" s="61"/>
      <c r="EO275" s="61"/>
      <c r="EP275" s="61"/>
      <c r="EQ275" s="61"/>
      <c r="ER275" s="61"/>
      <c r="ES275" s="61"/>
      <c r="ET275" s="61"/>
      <c r="EU275" s="61"/>
      <c r="EV275" s="61"/>
      <c r="EW275" s="61"/>
      <c r="EX275" s="61"/>
      <c r="EY275" s="61"/>
      <c r="EZ275" s="61"/>
      <c r="FA275" s="61"/>
      <c r="FB275" s="61"/>
      <c r="FC275" s="61"/>
      <c r="FD275" s="61"/>
      <c r="FE275" s="61"/>
      <c r="FF275" s="61"/>
      <c r="FG275" s="61"/>
      <c r="FH275" s="61"/>
      <c r="FI275" s="61"/>
      <c r="FJ275" s="61"/>
      <c r="FK275" s="61"/>
      <c r="FL275" s="61"/>
      <c r="FM275" s="61"/>
      <c r="FN275" s="61"/>
      <c r="FO275" s="61"/>
      <c r="FP275" s="61"/>
      <c r="FQ275" s="61"/>
      <c r="FR275" s="61"/>
      <c r="FS275" s="61"/>
      <c r="FT275" s="61"/>
      <c r="FU275" s="61"/>
      <c r="FV275" s="61"/>
      <c r="FW275" s="61"/>
      <c r="FX275" s="61"/>
      <c r="FY275" s="61"/>
      <c r="FZ275" s="61"/>
      <c r="GA275" s="61"/>
      <c r="GB275" s="61"/>
      <c r="GC275" s="61"/>
      <c r="GD275" s="61"/>
      <c r="GE275" s="61"/>
      <c r="GF275" s="61"/>
      <c r="GG275" s="61"/>
      <c r="GH275" s="61"/>
      <c r="GI275" s="61"/>
      <c r="GJ275" s="61"/>
      <c r="GK275" s="61"/>
      <c r="GL275" s="61"/>
      <c r="GM275" s="61"/>
      <c r="GN275" s="61"/>
      <c r="GO275" s="61"/>
      <c r="GP275" s="61"/>
      <c r="GQ275" s="61"/>
      <c r="GR275" s="61"/>
      <c r="GS275" s="61"/>
      <c r="GT275" s="61"/>
      <c r="GU275" s="61"/>
      <c r="GV275" s="61"/>
      <c r="GW275" s="61"/>
      <c r="GX275" s="61"/>
      <c r="GY275" s="61"/>
      <c r="GZ275" s="61"/>
      <c r="HA275" s="61"/>
      <c r="HB275" s="61"/>
      <c r="HC275" s="61"/>
      <c r="HD275" s="61"/>
      <c r="HE275" s="61"/>
      <c r="HF275" s="61"/>
      <c r="HG275" s="61"/>
      <c r="HH275" s="61"/>
      <c r="HI275" s="61"/>
      <c r="HJ275" s="61"/>
      <c r="HK275" s="61"/>
      <c r="HL275" s="61"/>
      <c r="HM275" s="61"/>
      <c r="HN275" s="61"/>
      <c r="HO275" s="61"/>
      <c r="HP275" s="61"/>
      <c r="HQ275" s="61"/>
      <c r="HR275" s="61"/>
      <c r="HS275" s="61"/>
      <c r="HT275" s="61"/>
      <c r="HU275" s="61"/>
      <c r="HV275" s="61"/>
      <c r="HW275" s="61"/>
      <c r="HX275" s="61"/>
      <c r="HY275" s="61"/>
      <c r="HZ275" s="61"/>
      <c r="IA275" s="61"/>
      <c r="IB275" s="61"/>
      <c r="IC275" s="61"/>
      <c r="ID275" s="61"/>
      <c r="IE275" s="61"/>
      <c r="IF275" s="61"/>
      <c r="IG275" s="61"/>
      <c r="IH275" s="61"/>
      <c r="II275" s="61"/>
      <c r="IJ275" s="61"/>
      <c r="IK275" s="61"/>
      <c r="IL275" s="61"/>
      <c r="IM275" s="61"/>
      <c r="IN275" s="61"/>
      <c r="IO275" s="61"/>
      <c r="IP275" s="61"/>
      <c r="IQ275" s="61"/>
      <c r="IR275" s="61"/>
      <c r="IS275" s="61"/>
      <c r="IT275" s="61"/>
      <c r="IU275" s="61"/>
      <c r="IV275" s="61"/>
    </row>
    <row r="276" spans="1:256" hidden="1">
      <c r="A276" s="248"/>
      <c r="B276" s="251"/>
      <c r="C276" s="39" t="s">
        <v>31</v>
      </c>
      <c r="D276" s="81">
        <f>E276+M276</f>
        <v>0</v>
      </c>
      <c r="E276" s="82">
        <f>F276+I276+J276+K276+L276</f>
        <v>0</v>
      </c>
      <c r="F276" s="82">
        <f>G276+H276</f>
        <v>0</v>
      </c>
      <c r="G276" s="82"/>
      <c r="H276" s="82"/>
      <c r="I276" s="82"/>
      <c r="J276" s="82"/>
      <c r="K276" s="82"/>
      <c r="L276" s="82"/>
      <c r="M276" s="82">
        <f>N276+P276</f>
        <v>0</v>
      </c>
      <c r="N276" s="82"/>
      <c r="O276" s="82"/>
      <c r="P276" s="82"/>
      <c r="Q276" s="59"/>
      <c r="R276" s="59"/>
      <c r="S276" s="60"/>
      <c r="T276" s="60"/>
      <c r="U276" s="60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61"/>
      <c r="BN276" s="61"/>
      <c r="BO276" s="61"/>
      <c r="BP276" s="61"/>
      <c r="BQ276" s="61"/>
      <c r="BR276" s="61"/>
      <c r="BS276" s="61"/>
      <c r="BT276" s="61"/>
      <c r="BU276" s="61"/>
      <c r="BV276" s="61"/>
      <c r="BW276" s="61"/>
      <c r="BX276" s="61"/>
      <c r="BY276" s="61"/>
      <c r="BZ276" s="61"/>
      <c r="CA276" s="61"/>
      <c r="CB276" s="61"/>
      <c r="CC276" s="61"/>
      <c r="CD276" s="61"/>
      <c r="CE276" s="61"/>
      <c r="CF276" s="61"/>
      <c r="CG276" s="61"/>
      <c r="CH276" s="61"/>
      <c r="CI276" s="61"/>
      <c r="CJ276" s="61"/>
      <c r="CK276" s="61"/>
      <c r="CL276" s="61"/>
      <c r="CM276" s="61"/>
      <c r="CN276" s="61"/>
      <c r="CO276" s="61"/>
      <c r="CP276" s="61"/>
      <c r="CQ276" s="61"/>
      <c r="CR276" s="61"/>
      <c r="CS276" s="61"/>
      <c r="CT276" s="61"/>
      <c r="CU276" s="61"/>
      <c r="CV276" s="61"/>
      <c r="CW276" s="61"/>
      <c r="CX276" s="61"/>
      <c r="CY276" s="61"/>
      <c r="CZ276" s="61"/>
      <c r="DA276" s="61"/>
      <c r="DB276" s="61"/>
      <c r="DC276" s="61"/>
      <c r="DD276" s="61"/>
      <c r="DE276" s="61"/>
      <c r="DF276" s="61"/>
      <c r="DG276" s="61"/>
      <c r="DH276" s="61"/>
      <c r="DI276" s="61"/>
      <c r="DJ276" s="61"/>
      <c r="DK276" s="61"/>
      <c r="DL276" s="61"/>
      <c r="DM276" s="61"/>
      <c r="DN276" s="61"/>
      <c r="DO276" s="61"/>
      <c r="DP276" s="61"/>
      <c r="DQ276" s="61"/>
      <c r="DR276" s="61"/>
      <c r="DS276" s="61"/>
      <c r="DT276" s="61"/>
      <c r="DU276" s="61"/>
      <c r="DV276" s="61"/>
      <c r="DW276" s="61"/>
      <c r="DX276" s="61"/>
      <c r="DY276" s="61"/>
      <c r="DZ276" s="61"/>
      <c r="EA276" s="61"/>
      <c r="EB276" s="61"/>
      <c r="EC276" s="61"/>
      <c r="ED276" s="61"/>
      <c r="EE276" s="61"/>
      <c r="EF276" s="61"/>
      <c r="EG276" s="61"/>
      <c r="EH276" s="61"/>
      <c r="EI276" s="61"/>
      <c r="EJ276" s="61"/>
      <c r="EK276" s="61"/>
      <c r="EL276" s="61"/>
      <c r="EM276" s="61"/>
      <c r="EN276" s="61"/>
      <c r="EO276" s="61"/>
      <c r="EP276" s="61"/>
      <c r="EQ276" s="61"/>
      <c r="ER276" s="61"/>
      <c r="ES276" s="61"/>
      <c r="ET276" s="61"/>
      <c r="EU276" s="61"/>
      <c r="EV276" s="61"/>
      <c r="EW276" s="61"/>
      <c r="EX276" s="61"/>
      <c r="EY276" s="61"/>
      <c r="EZ276" s="61"/>
      <c r="FA276" s="61"/>
      <c r="FB276" s="61"/>
      <c r="FC276" s="61"/>
      <c r="FD276" s="61"/>
      <c r="FE276" s="61"/>
      <c r="FF276" s="61"/>
      <c r="FG276" s="61"/>
      <c r="FH276" s="61"/>
      <c r="FI276" s="61"/>
      <c r="FJ276" s="61"/>
      <c r="FK276" s="61"/>
      <c r="FL276" s="61"/>
      <c r="FM276" s="61"/>
      <c r="FN276" s="61"/>
      <c r="FO276" s="61"/>
      <c r="FP276" s="61"/>
      <c r="FQ276" s="61"/>
      <c r="FR276" s="61"/>
      <c r="FS276" s="61"/>
      <c r="FT276" s="61"/>
      <c r="FU276" s="61"/>
      <c r="FV276" s="61"/>
      <c r="FW276" s="61"/>
      <c r="FX276" s="61"/>
      <c r="FY276" s="61"/>
      <c r="FZ276" s="61"/>
      <c r="GA276" s="61"/>
      <c r="GB276" s="61"/>
      <c r="GC276" s="61"/>
      <c r="GD276" s="61"/>
      <c r="GE276" s="61"/>
      <c r="GF276" s="61"/>
      <c r="GG276" s="61"/>
      <c r="GH276" s="61"/>
      <c r="GI276" s="61"/>
      <c r="GJ276" s="61"/>
      <c r="GK276" s="61"/>
      <c r="GL276" s="61"/>
      <c r="GM276" s="61"/>
      <c r="GN276" s="61"/>
      <c r="GO276" s="61"/>
      <c r="GP276" s="61"/>
      <c r="GQ276" s="61"/>
      <c r="GR276" s="61"/>
      <c r="GS276" s="61"/>
      <c r="GT276" s="61"/>
      <c r="GU276" s="61"/>
      <c r="GV276" s="61"/>
      <c r="GW276" s="61"/>
      <c r="GX276" s="61"/>
      <c r="GY276" s="61"/>
      <c r="GZ276" s="61"/>
      <c r="HA276" s="61"/>
      <c r="HB276" s="61"/>
      <c r="HC276" s="61"/>
      <c r="HD276" s="61"/>
      <c r="HE276" s="61"/>
      <c r="HF276" s="61"/>
      <c r="HG276" s="61"/>
      <c r="HH276" s="61"/>
      <c r="HI276" s="61"/>
      <c r="HJ276" s="61"/>
      <c r="HK276" s="61"/>
      <c r="HL276" s="61"/>
      <c r="HM276" s="61"/>
      <c r="HN276" s="61"/>
      <c r="HO276" s="61"/>
      <c r="HP276" s="61"/>
      <c r="HQ276" s="61"/>
      <c r="HR276" s="61"/>
      <c r="HS276" s="61"/>
      <c r="HT276" s="61"/>
      <c r="HU276" s="61"/>
      <c r="HV276" s="61"/>
      <c r="HW276" s="61"/>
      <c r="HX276" s="61"/>
      <c r="HY276" s="61"/>
      <c r="HZ276" s="61"/>
      <c r="IA276" s="61"/>
      <c r="IB276" s="61"/>
      <c r="IC276" s="61"/>
      <c r="ID276" s="61"/>
      <c r="IE276" s="61"/>
      <c r="IF276" s="61"/>
      <c r="IG276" s="61"/>
      <c r="IH276" s="61"/>
      <c r="II276" s="61"/>
      <c r="IJ276" s="61"/>
      <c r="IK276" s="61"/>
      <c r="IL276" s="61"/>
      <c r="IM276" s="61"/>
      <c r="IN276" s="61"/>
      <c r="IO276" s="61"/>
      <c r="IP276" s="61"/>
      <c r="IQ276" s="61"/>
      <c r="IR276" s="61"/>
      <c r="IS276" s="61"/>
      <c r="IT276" s="61"/>
      <c r="IU276" s="61"/>
      <c r="IV276" s="61"/>
    </row>
    <row r="277" spans="1:256" hidden="1">
      <c r="A277" s="249"/>
      <c r="B277" s="252"/>
      <c r="C277" s="39" t="s">
        <v>32</v>
      </c>
      <c r="D277" s="81">
        <f t="shared" ref="D277:O277" si="121">D275+D276</f>
        <v>1000000</v>
      </c>
      <c r="E277" s="82">
        <f t="shared" si="121"/>
        <v>1000000</v>
      </c>
      <c r="F277" s="82">
        <f t="shared" si="121"/>
        <v>0</v>
      </c>
      <c r="G277" s="82">
        <f t="shared" si="121"/>
        <v>0</v>
      </c>
      <c r="H277" s="82">
        <f t="shared" si="121"/>
        <v>0</v>
      </c>
      <c r="I277" s="82">
        <f t="shared" si="121"/>
        <v>0</v>
      </c>
      <c r="J277" s="82">
        <f t="shared" si="121"/>
        <v>0</v>
      </c>
      <c r="K277" s="82">
        <f t="shared" si="121"/>
        <v>1000000</v>
      </c>
      <c r="L277" s="82">
        <f t="shared" si="121"/>
        <v>0</v>
      </c>
      <c r="M277" s="82">
        <f t="shared" si="121"/>
        <v>0</v>
      </c>
      <c r="N277" s="82">
        <f t="shared" si="121"/>
        <v>0</v>
      </c>
      <c r="O277" s="82">
        <f t="shared" si="121"/>
        <v>0</v>
      </c>
      <c r="P277" s="82">
        <f>P275+P276</f>
        <v>0</v>
      </c>
      <c r="Q277" s="59"/>
      <c r="R277" s="59"/>
      <c r="S277" s="60"/>
      <c r="T277" s="60"/>
      <c r="U277" s="60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61"/>
      <c r="BN277" s="61"/>
      <c r="BO277" s="61"/>
      <c r="BP277" s="61"/>
      <c r="BQ277" s="61"/>
      <c r="BR277" s="61"/>
      <c r="BS277" s="61"/>
      <c r="BT277" s="61"/>
      <c r="BU277" s="61"/>
      <c r="BV277" s="61"/>
      <c r="BW277" s="61"/>
      <c r="BX277" s="61"/>
      <c r="BY277" s="61"/>
      <c r="BZ277" s="61"/>
      <c r="CA277" s="61"/>
      <c r="CB277" s="61"/>
      <c r="CC277" s="61"/>
      <c r="CD277" s="61"/>
      <c r="CE277" s="61"/>
      <c r="CF277" s="61"/>
      <c r="CG277" s="61"/>
      <c r="CH277" s="61"/>
      <c r="CI277" s="61"/>
      <c r="CJ277" s="61"/>
      <c r="CK277" s="61"/>
      <c r="CL277" s="61"/>
      <c r="CM277" s="61"/>
      <c r="CN277" s="61"/>
      <c r="CO277" s="61"/>
      <c r="CP277" s="61"/>
      <c r="CQ277" s="61"/>
      <c r="CR277" s="61"/>
      <c r="CS277" s="61"/>
      <c r="CT277" s="61"/>
      <c r="CU277" s="61"/>
      <c r="CV277" s="61"/>
      <c r="CW277" s="61"/>
      <c r="CX277" s="61"/>
      <c r="CY277" s="61"/>
      <c r="CZ277" s="61"/>
      <c r="DA277" s="61"/>
      <c r="DB277" s="61"/>
      <c r="DC277" s="61"/>
      <c r="DD277" s="61"/>
      <c r="DE277" s="61"/>
      <c r="DF277" s="61"/>
      <c r="DG277" s="61"/>
      <c r="DH277" s="61"/>
      <c r="DI277" s="61"/>
      <c r="DJ277" s="61"/>
      <c r="DK277" s="61"/>
      <c r="DL277" s="61"/>
      <c r="DM277" s="61"/>
      <c r="DN277" s="61"/>
      <c r="DO277" s="61"/>
      <c r="DP277" s="61"/>
      <c r="DQ277" s="61"/>
      <c r="DR277" s="61"/>
      <c r="DS277" s="61"/>
      <c r="DT277" s="61"/>
      <c r="DU277" s="61"/>
      <c r="DV277" s="61"/>
      <c r="DW277" s="61"/>
      <c r="DX277" s="61"/>
      <c r="DY277" s="61"/>
      <c r="DZ277" s="61"/>
      <c r="EA277" s="61"/>
      <c r="EB277" s="61"/>
      <c r="EC277" s="61"/>
      <c r="ED277" s="61"/>
      <c r="EE277" s="61"/>
      <c r="EF277" s="61"/>
      <c r="EG277" s="61"/>
      <c r="EH277" s="61"/>
      <c r="EI277" s="61"/>
      <c r="EJ277" s="61"/>
      <c r="EK277" s="61"/>
      <c r="EL277" s="61"/>
      <c r="EM277" s="61"/>
      <c r="EN277" s="61"/>
      <c r="EO277" s="61"/>
      <c r="EP277" s="61"/>
      <c r="EQ277" s="61"/>
      <c r="ER277" s="61"/>
      <c r="ES277" s="61"/>
      <c r="ET277" s="61"/>
      <c r="EU277" s="61"/>
      <c r="EV277" s="61"/>
      <c r="EW277" s="61"/>
      <c r="EX277" s="61"/>
      <c r="EY277" s="61"/>
      <c r="EZ277" s="61"/>
      <c r="FA277" s="61"/>
      <c r="FB277" s="61"/>
      <c r="FC277" s="61"/>
      <c r="FD277" s="61"/>
      <c r="FE277" s="61"/>
      <c r="FF277" s="61"/>
      <c r="FG277" s="61"/>
      <c r="FH277" s="61"/>
      <c r="FI277" s="61"/>
      <c r="FJ277" s="61"/>
      <c r="FK277" s="61"/>
      <c r="FL277" s="61"/>
      <c r="FM277" s="61"/>
      <c r="FN277" s="61"/>
      <c r="FO277" s="61"/>
      <c r="FP277" s="61"/>
      <c r="FQ277" s="61"/>
      <c r="FR277" s="61"/>
      <c r="FS277" s="61"/>
      <c r="FT277" s="61"/>
      <c r="FU277" s="61"/>
      <c r="FV277" s="61"/>
      <c r="FW277" s="61"/>
      <c r="FX277" s="61"/>
      <c r="FY277" s="61"/>
      <c r="FZ277" s="61"/>
      <c r="GA277" s="61"/>
      <c r="GB277" s="61"/>
      <c r="GC277" s="61"/>
      <c r="GD277" s="61"/>
      <c r="GE277" s="61"/>
      <c r="GF277" s="61"/>
      <c r="GG277" s="61"/>
      <c r="GH277" s="61"/>
      <c r="GI277" s="61"/>
      <c r="GJ277" s="61"/>
      <c r="GK277" s="61"/>
      <c r="GL277" s="61"/>
      <c r="GM277" s="61"/>
      <c r="GN277" s="61"/>
      <c r="GO277" s="61"/>
      <c r="GP277" s="61"/>
      <c r="GQ277" s="61"/>
      <c r="GR277" s="61"/>
      <c r="GS277" s="61"/>
      <c r="GT277" s="61"/>
      <c r="GU277" s="61"/>
      <c r="GV277" s="61"/>
      <c r="GW277" s="61"/>
      <c r="GX277" s="61"/>
      <c r="GY277" s="61"/>
      <c r="GZ277" s="61"/>
      <c r="HA277" s="61"/>
      <c r="HB277" s="61"/>
      <c r="HC277" s="61"/>
      <c r="HD277" s="61"/>
      <c r="HE277" s="61"/>
      <c r="HF277" s="61"/>
      <c r="HG277" s="61"/>
      <c r="HH277" s="61"/>
      <c r="HI277" s="61"/>
      <c r="HJ277" s="61"/>
      <c r="HK277" s="61"/>
      <c r="HL277" s="61"/>
      <c r="HM277" s="61"/>
      <c r="HN277" s="61"/>
      <c r="HO277" s="61"/>
      <c r="HP277" s="61"/>
      <c r="HQ277" s="61"/>
      <c r="HR277" s="61"/>
      <c r="HS277" s="61"/>
      <c r="HT277" s="61"/>
      <c r="HU277" s="61"/>
      <c r="HV277" s="61"/>
      <c r="HW277" s="61"/>
      <c r="HX277" s="61"/>
      <c r="HY277" s="61"/>
      <c r="HZ277" s="61"/>
      <c r="IA277" s="61"/>
      <c r="IB277" s="61"/>
      <c r="IC277" s="61"/>
      <c r="ID277" s="61"/>
      <c r="IE277" s="61"/>
      <c r="IF277" s="61"/>
      <c r="IG277" s="61"/>
      <c r="IH277" s="61"/>
      <c r="II277" s="61"/>
      <c r="IJ277" s="61"/>
      <c r="IK277" s="61"/>
      <c r="IL277" s="61"/>
      <c r="IM277" s="61"/>
      <c r="IN277" s="61"/>
      <c r="IO277" s="61"/>
      <c r="IP277" s="61"/>
      <c r="IQ277" s="61"/>
      <c r="IR277" s="61"/>
      <c r="IS277" s="61"/>
      <c r="IT277" s="61"/>
      <c r="IU277" s="61"/>
      <c r="IV277" s="61"/>
    </row>
    <row r="278" spans="1:256" hidden="1">
      <c r="A278" s="247">
        <v>85205</v>
      </c>
      <c r="B278" s="250" t="s">
        <v>171</v>
      </c>
      <c r="C278" s="39" t="s">
        <v>30</v>
      </c>
      <c r="D278" s="81">
        <f>E278+M278</f>
        <v>500000</v>
      </c>
      <c r="E278" s="82">
        <f>F278+I278+J278+K278+L278</f>
        <v>500000</v>
      </c>
      <c r="F278" s="82">
        <f>G278+H278</f>
        <v>430000</v>
      </c>
      <c r="G278" s="82">
        <f>3000+500+168800</f>
        <v>172300</v>
      </c>
      <c r="H278" s="82">
        <f>2000+1000+247700+7000</f>
        <v>257700</v>
      </c>
      <c r="I278" s="82">
        <v>70000</v>
      </c>
      <c r="J278" s="82">
        <v>0</v>
      </c>
      <c r="K278" s="82">
        <v>0</v>
      </c>
      <c r="L278" s="82">
        <v>0</v>
      </c>
      <c r="M278" s="82">
        <f>N278+P278</f>
        <v>0</v>
      </c>
      <c r="N278" s="82">
        <v>0</v>
      </c>
      <c r="O278" s="82">
        <v>0</v>
      </c>
      <c r="P278" s="82">
        <v>0</v>
      </c>
      <c r="Q278" s="45"/>
      <c r="R278" s="45"/>
      <c r="S278" s="40"/>
      <c r="T278" s="40"/>
      <c r="U278" s="40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3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  <c r="FP278" s="33"/>
      <c r="FQ278" s="33"/>
      <c r="FR278" s="33"/>
      <c r="FS278" s="33"/>
      <c r="FT278" s="33"/>
      <c r="FU278" s="33"/>
      <c r="FV278" s="33"/>
      <c r="FW278" s="33"/>
      <c r="FX278" s="33"/>
      <c r="FY278" s="33"/>
      <c r="FZ278" s="33"/>
      <c r="GA278" s="33"/>
      <c r="GB278" s="33"/>
      <c r="GC278" s="33"/>
      <c r="GD278" s="33"/>
      <c r="GE278" s="33"/>
      <c r="GF278" s="33"/>
      <c r="GG278" s="33"/>
      <c r="GH278" s="33"/>
      <c r="GI278" s="33"/>
      <c r="GJ278" s="33"/>
      <c r="GK278" s="33"/>
      <c r="GL278" s="33"/>
      <c r="GM278" s="33"/>
      <c r="GN278" s="33"/>
      <c r="GO278" s="33"/>
      <c r="GP278" s="33"/>
      <c r="GQ278" s="33"/>
      <c r="GR278" s="33"/>
      <c r="GS278" s="33"/>
      <c r="GT278" s="33"/>
      <c r="GU278" s="33"/>
      <c r="GV278" s="33"/>
      <c r="GW278" s="33"/>
      <c r="GX278" s="33"/>
      <c r="GY278" s="33"/>
      <c r="GZ278" s="33"/>
      <c r="HA278" s="33"/>
      <c r="HB278" s="33"/>
      <c r="HC278" s="33"/>
      <c r="HD278" s="33"/>
      <c r="HE278" s="33"/>
      <c r="HF278" s="33"/>
      <c r="HG278" s="33"/>
      <c r="HH278" s="33"/>
      <c r="HI278" s="33"/>
      <c r="HJ278" s="33"/>
      <c r="HK278" s="33"/>
      <c r="HL278" s="33"/>
      <c r="HM278" s="33"/>
      <c r="HN278" s="33"/>
      <c r="HO278" s="33"/>
      <c r="HP278" s="33"/>
      <c r="HQ278" s="33"/>
      <c r="HR278" s="33"/>
      <c r="HS278" s="33"/>
      <c r="HT278" s="33"/>
      <c r="HU278" s="33"/>
      <c r="HV278" s="33"/>
      <c r="HW278" s="33"/>
      <c r="HX278" s="33"/>
      <c r="HY278" s="33"/>
      <c r="HZ278" s="33"/>
      <c r="IA278" s="33"/>
      <c r="IB278" s="33"/>
      <c r="IC278" s="33"/>
      <c r="ID278" s="33"/>
      <c r="IE278" s="33"/>
      <c r="IF278" s="33"/>
      <c r="IG278" s="33"/>
      <c r="IH278" s="33"/>
      <c r="II278" s="33"/>
      <c r="IJ278" s="33"/>
      <c r="IK278" s="33"/>
      <c r="IL278" s="33"/>
      <c r="IM278" s="33"/>
      <c r="IN278" s="33"/>
      <c r="IO278" s="33"/>
      <c r="IP278" s="33"/>
      <c r="IQ278" s="33"/>
      <c r="IR278" s="33"/>
      <c r="IS278" s="33"/>
      <c r="IT278" s="33"/>
      <c r="IU278" s="33"/>
      <c r="IV278" s="33"/>
    </row>
    <row r="279" spans="1:256" hidden="1">
      <c r="A279" s="248"/>
      <c r="B279" s="251"/>
      <c r="C279" s="39" t="s">
        <v>31</v>
      </c>
      <c r="D279" s="81">
        <f>E279+M279</f>
        <v>0</v>
      </c>
      <c r="E279" s="82">
        <f>F279+I279+J279+K279+L279</f>
        <v>0</v>
      </c>
      <c r="F279" s="82">
        <f>G279+H279</f>
        <v>0</v>
      </c>
      <c r="G279" s="82"/>
      <c r="H279" s="82"/>
      <c r="I279" s="82"/>
      <c r="J279" s="82"/>
      <c r="K279" s="82"/>
      <c r="L279" s="82"/>
      <c r="M279" s="82">
        <f>N279+P279</f>
        <v>0</v>
      </c>
      <c r="N279" s="82"/>
      <c r="O279" s="82"/>
      <c r="P279" s="82"/>
      <c r="Q279" s="45"/>
      <c r="R279" s="45"/>
      <c r="S279" s="40"/>
      <c r="T279" s="40"/>
      <c r="U279" s="40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  <c r="DV279" s="33"/>
      <c r="DW279" s="33"/>
      <c r="DX279" s="33"/>
      <c r="DY279" s="33"/>
      <c r="DZ279" s="33"/>
      <c r="EA279" s="33"/>
      <c r="EB279" s="33"/>
      <c r="EC279" s="33"/>
      <c r="ED279" s="33"/>
      <c r="EE279" s="33"/>
      <c r="EF279" s="33"/>
      <c r="EG279" s="33"/>
      <c r="EH279" s="33"/>
      <c r="EI279" s="33"/>
      <c r="EJ279" s="33"/>
      <c r="EK279" s="33"/>
      <c r="EL279" s="33"/>
      <c r="EM279" s="33"/>
      <c r="EN279" s="33"/>
      <c r="EO279" s="33"/>
      <c r="EP279" s="33"/>
      <c r="EQ279" s="33"/>
      <c r="ER279" s="33"/>
      <c r="ES279" s="33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  <c r="FP279" s="33"/>
      <c r="FQ279" s="33"/>
      <c r="FR279" s="33"/>
      <c r="FS279" s="33"/>
      <c r="FT279" s="33"/>
      <c r="FU279" s="33"/>
      <c r="FV279" s="33"/>
      <c r="FW279" s="33"/>
      <c r="FX279" s="33"/>
      <c r="FY279" s="33"/>
      <c r="FZ279" s="33"/>
      <c r="GA279" s="33"/>
      <c r="GB279" s="33"/>
      <c r="GC279" s="33"/>
      <c r="GD279" s="33"/>
      <c r="GE279" s="33"/>
      <c r="GF279" s="33"/>
      <c r="GG279" s="33"/>
      <c r="GH279" s="33"/>
      <c r="GI279" s="33"/>
      <c r="GJ279" s="33"/>
      <c r="GK279" s="33"/>
      <c r="GL279" s="33"/>
      <c r="GM279" s="33"/>
      <c r="GN279" s="33"/>
      <c r="GO279" s="33"/>
      <c r="GP279" s="33"/>
      <c r="GQ279" s="33"/>
      <c r="GR279" s="33"/>
      <c r="GS279" s="33"/>
      <c r="GT279" s="33"/>
      <c r="GU279" s="33"/>
      <c r="GV279" s="33"/>
      <c r="GW279" s="33"/>
      <c r="GX279" s="33"/>
      <c r="GY279" s="33"/>
      <c r="GZ279" s="33"/>
      <c r="HA279" s="33"/>
      <c r="HB279" s="33"/>
      <c r="HC279" s="33"/>
      <c r="HD279" s="33"/>
      <c r="HE279" s="33"/>
      <c r="HF279" s="33"/>
      <c r="HG279" s="33"/>
      <c r="HH279" s="33"/>
      <c r="HI279" s="33"/>
      <c r="HJ279" s="33"/>
      <c r="HK279" s="33"/>
      <c r="HL279" s="33"/>
      <c r="HM279" s="33"/>
      <c r="HN279" s="33"/>
      <c r="HO279" s="33"/>
      <c r="HP279" s="33"/>
      <c r="HQ279" s="33"/>
      <c r="HR279" s="33"/>
      <c r="HS279" s="33"/>
      <c r="HT279" s="33"/>
      <c r="HU279" s="33"/>
      <c r="HV279" s="33"/>
      <c r="HW279" s="33"/>
      <c r="HX279" s="33"/>
      <c r="HY279" s="33"/>
      <c r="HZ279" s="33"/>
      <c r="IA279" s="33"/>
      <c r="IB279" s="33"/>
      <c r="IC279" s="33"/>
      <c r="ID279" s="33"/>
      <c r="IE279" s="33"/>
      <c r="IF279" s="33"/>
      <c r="IG279" s="33"/>
      <c r="IH279" s="33"/>
      <c r="II279" s="33"/>
      <c r="IJ279" s="33"/>
      <c r="IK279" s="33"/>
      <c r="IL279" s="33"/>
      <c r="IM279" s="33"/>
      <c r="IN279" s="33"/>
      <c r="IO279" s="33"/>
      <c r="IP279" s="33"/>
      <c r="IQ279" s="33"/>
      <c r="IR279" s="33"/>
      <c r="IS279" s="33"/>
      <c r="IT279" s="33"/>
      <c r="IU279" s="33"/>
      <c r="IV279" s="33"/>
    </row>
    <row r="280" spans="1:256" hidden="1">
      <c r="A280" s="249"/>
      <c r="B280" s="252"/>
      <c r="C280" s="39" t="s">
        <v>32</v>
      </c>
      <c r="D280" s="81">
        <f>D278+D279</f>
        <v>500000</v>
      </c>
      <c r="E280" s="82">
        <f t="shared" ref="E280:P280" si="122">E278+E279</f>
        <v>500000</v>
      </c>
      <c r="F280" s="82">
        <f t="shared" si="122"/>
        <v>430000</v>
      </c>
      <c r="G280" s="82">
        <f t="shared" si="122"/>
        <v>172300</v>
      </c>
      <c r="H280" s="82">
        <f t="shared" si="122"/>
        <v>257700</v>
      </c>
      <c r="I280" s="82">
        <f t="shared" si="122"/>
        <v>70000</v>
      </c>
      <c r="J280" s="82">
        <f t="shared" si="122"/>
        <v>0</v>
      </c>
      <c r="K280" s="82">
        <f t="shared" si="122"/>
        <v>0</v>
      </c>
      <c r="L280" s="82">
        <f t="shared" si="122"/>
        <v>0</v>
      </c>
      <c r="M280" s="82">
        <f t="shared" si="122"/>
        <v>0</v>
      </c>
      <c r="N280" s="82">
        <f t="shared" si="122"/>
        <v>0</v>
      </c>
      <c r="O280" s="82">
        <f t="shared" si="122"/>
        <v>0</v>
      </c>
      <c r="P280" s="82">
        <f t="shared" si="122"/>
        <v>0</v>
      </c>
      <c r="Q280" s="45"/>
      <c r="R280" s="45"/>
      <c r="S280" s="40"/>
      <c r="T280" s="40"/>
      <c r="U280" s="40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  <c r="DM280" s="33"/>
      <c r="DN280" s="33"/>
      <c r="DO280" s="33"/>
      <c r="DP280" s="33"/>
      <c r="DQ280" s="33"/>
      <c r="DR280" s="33"/>
      <c r="DS280" s="33"/>
      <c r="DT280" s="33"/>
      <c r="DU280" s="33"/>
      <c r="DV280" s="33"/>
      <c r="DW280" s="33"/>
      <c r="DX280" s="33"/>
      <c r="DY280" s="33"/>
      <c r="DZ280" s="33"/>
      <c r="EA280" s="33"/>
      <c r="EB280" s="33"/>
      <c r="EC280" s="33"/>
      <c r="ED280" s="33"/>
      <c r="EE280" s="33"/>
      <c r="EF280" s="33"/>
      <c r="EG280" s="33"/>
      <c r="EH280" s="33"/>
      <c r="EI280" s="33"/>
      <c r="EJ280" s="33"/>
      <c r="EK280" s="33"/>
      <c r="EL280" s="33"/>
      <c r="EM280" s="33"/>
      <c r="EN280" s="33"/>
      <c r="EO280" s="33"/>
      <c r="EP280" s="33"/>
      <c r="EQ280" s="33"/>
      <c r="ER280" s="33"/>
      <c r="ES280" s="33"/>
      <c r="ET280" s="33"/>
      <c r="EU280" s="33"/>
      <c r="EV280" s="33"/>
      <c r="EW280" s="33"/>
      <c r="EX280" s="33"/>
      <c r="EY280" s="33"/>
      <c r="EZ280" s="33"/>
      <c r="FA280" s="33"/>
      <c r="FB280" s="33"/>
      <c r="FC280" s="33"/>
      <c r="FD280" s="33"/>
      <c r="FE280" s="33"/>
      <c r="FF280" s="33"/>
      <c r="FG280" s="33"/>
      <c r="FH280" s="33"/>
      <c r="FI280" s="33"/>
      <c r="FJ280" s="33"/>
      <c r="FK280" s="33"/>
      <c r="FL280" s="33"/>
      <c r="FM280" s="33"/>
      <c r="FN280" s="33"/>
      <c r="FO280" s="33"/>
      <c r="FP280" s="33"/>
      <c r="FQ280" s="33"/>
      <c r="FR280" s="33"/>
      <c r="FS280" s="33"/>
      <c r="FT280" s="33"/>
      <c r="FU280" s="33"/>
      <c r="FV280" s="33"/>
      <c r="FW280" s="33"/>
      <c r="FX280" s="33"/>
      <c r="FY280" s="33"/>
      <c r="FZ280" s="33"/>
      <c r="GA280" s="33"/>
      <c r="GB280" s="33"/>
      <c r="GC280" s="33"/>
      <c r="GD280" s="33"/>
      <c r="GE280" s="33"/>
      <c r="GF280" s="33"/>
      <c r="GG280" s="33"/>
      <c r="GH280" s="33"/>
      <c r="GI280" s="33"/>
      <c r="GJ280" s="33"/>
      <c r="GK280" s="33"/>
      <c r="GL280" s="33"/>
      <c r="GM280" s="33"/>
      <c r="GN280" s="33"/>
      <c r="GO280" s="33"/>
      <c r="GP280" s="33"/>
      <c r="GQ280" s="33"/>
      <c r="GR280" s="33"/>
      <c r="GS280" s="33"/>
      <c r="GT280" s="33"/>
      <c r="GU280" s="33"/>
      <c r="GV280" s="33"/>
      <c r="GW280" s="33"/>
      <c r="GX280" s="33"/>
      <c r="GY280" s="33"/>
      <c r="GZ280" s="33"/>
      <c r="HA280" s="33"/>
      <c r="HB280" s="33"/>
      <c r="HC280" s="33"/>
      <c r="HD280" s="33"/>
      <c r="HE280" s="33"/>
      <c r="HF280" s="33"/>
      <c r="HG280" s="33"/>
      <c r="HH280" s="33"/>
      <c r="HI280" s="33"/>
      <c r="HJ280" s="33"/>
      <c r="HK280" s="33"/>
      <c r="HL280" s="33"/>
      <c r="HM280" s="33"/>
      <c r="HN280" s="33"/>
      <c r="HO280" s="33"/>
      <c r="HP280" s="33"/>
      <c r="HQ280" s="33"/>
      <c r="HR280" s="33"/>
      <c r="HS280" s="33"/>
      <c r="HT280" s="33"/>
      <c r="HU280" s="33"/>
      <c r="HV280" s="33"/>
      <c r="HW280" s="33"/>
      <c r="HX280" s="33"/>
      <c r="HY280" s="33"/>
      <c r="HZ280" s="33"/>
      <c r="IA280" s="33"/>
      <c r="IB280" s="33"/>
      <c r="IC280" s="33"/>
      <c r="ID280" s="33"/>
      <c r="IE280" s="33"/>
      <c r="IF280" s="33"/>
      <c r="IG280" s="33"/>
      <c r="IH280" s="33"/>
      <c r="II280" s="33"/>
      <c r="IJ280" s="33"/>
      <c r="IK280" s="33"/>
      <c r="IL280" s="33"/>
      <c r="IM280" s="33"/>
      <c r="IN280" s="33"/>
      <c r="IO280" s="33"/>
      <c r="IP280" s="33"/>
      <c r="IQ280" s="33"/>
      <c r="IR280" s="33"/>
      <c r="IS280" s="33"/>
      <c r="IT280" s="33"/>
      <c r="IU280" s="33"/>
      <c r="IV280" s="33"/>
    </row>
    <row r="281" spans="1:256" hidden="1">
      <c r="A281" s="247">
        <v>85217</v>
      </c>
      <c r="B281" s="250" t="s">
        <v>172</v>
      </c>
      <c r="C281" s="39" t="s">
        <v>30</v>
      </c>
      <c r="D281" s="81">
        <f>E281+M281</f>
        <v>4147218</v>
      </c>
      <c r="E281" s="82">
        <f>F281+I281+J281+K281+L281</f>
        <v>3152881</v>
      </c>
      <c r="F281" s="82">
        <f>G281+H281</f>
        <v>3148981</v>
      </c>
      <c r="G281" s="82">
        <v>2552534</v>
      </c>
      <c r="H281" s="82">
        <f>45951+122440+1000+58000+27000+3750+182449+22400+15000+8000+5500+57095+9800+300+25762+6000+6000</f>
        <v>596447</v>
      </c>
      <c r="I281" s="82">
        <v>0</v>
      </c>
      <c r="J281" s="82">
        <v>3900</v>
      </c>
      <c r="K281" s="82">
        <v>0</v>
      </c>
      <c r="L281" s="82">
        <v>0</v>
      </c>
      <c r="M281" s="82">
        <f>N281+P281</f>
        <v>994337</v>
      </c>
      <c r="N281" s="82">
        <v>994337</v>
      </c>
      <c r="O281" s="82">
        <f>718459+126787</f>
        <v>845246</v>
      </c>
      <c r="P281" s="82">
        <v>0</v>
      </c>
      <c r="Q281" s="59"/>
      <c r="R281" s="59"/>
      <c r="S281" s="60"/>
      <c r="T281" s="60"/>
      <c r="U281" s="60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61"/>
      <c r="BN281" s="61"/>
      <c r="BO281" s="61"/>
      <c r="BP281" s="61"/>
      <c r="BQ281" s="61"/>
      <c r="BR281" s="61"/>
      <c r="BS281" s="61"/>
      <c r="BT281" s="61"/>
      <c r="BU281" s="61"/>
      <c r="BV281" s="61"/>
      <c r="BW281" s="61"/>
      <c r="BX281" s="61"/>
      <c r="BY281" s="61"/>
      <c r="BZ281" s="61"/>
      <c r="CA281" s="61"/>
      <c r="CB281" s="61"/>
      <c r="CC281" s="61"/>
      <c r="CD281" s="61"/>
      <c r="CE281" s="61"/>
      <c r="CF281" s="61"/>
      <c r="CG281" s="61"/>
      <c r="CH281" s="61"/>
      <c r="CI281" s="61"/>
      <c r="CJ281" s="61"/>
      <c r="CK281" s="61"/>
      <c r="CL281" s="61"/>
      <c r="CM281" s="61"/>
      <c r="CN281" s="61"/>
      <c r="CO281" s="61"/>
      <c r="CP281" s="61"/>
      <c r="CQ281" s="61"/>
      <c r="CR281" s="61"/>
      <c r="CS281" s="61"/>
      <c r="CT281" s="61"/>
      <c r="CU281" s="61"/>
      <c r="CV281" s="61"/>
      <c r="CW281" s="61"/>
      <c r="CX281" s="61"/>
      <c r="CY281" s="61"/>
      <c r="CZ281" s="61"/>
      <c r="DA281" s="61"/>
      <c r="DB281" s="61"/>
      <c r="DC281" s="61"/>
      <c r="DD281" s="61"/>
      <c r="DE281" s="61"/>
      <c r="DF281" s="61"/>
      <c r="DG281" s="61"/>
      <c r="DH281" s="61"/>
      <c r="DI281" s="61"/>
      <c r="DJ281" s="61"/>
      <c r="DK281" s="61"/>
      <c r="DL281" s="61"/>
      <c r="DM281" s="61"/>
      <c r="DN281" s="61"/>
      <c r="DO281" s="61"/>
      <c r="DP281" s="61"/>
      <c r="DQ281" s="61"/>
      <c r="DR281" s="61"/>
      <c r="DS281" s="61"/>
      <c r="DT281" s="61"/>
      <c r="DU281" s="61"/>
      <c r="DV281" s="61"/>
      <c r="DW281" s="61"/>
      <c r="DX281" s="61"/>
      <c r="DY281" s="61"/>
      <c r="DZ281" s="61"/>
      <c r="EA281" s="61"/>
      <c r="EB281" s="61"/>
      <c r="EC281" s="61"/>
      <c r="ED281" s="61"/>
      <c r="EE281" s="61"/>
      <c r="EF281" s="61"/>
      <c r="EG281" s="61"/>
      <c r="EH281" s="61"/>
      <c r="EI281" s="61"/>
      <c r="EJ281" s="61"/>
      <c r="EK281" s="61"/>
      <c r="EL281" s="61"/>
      <c r="EM281" s="61"/>
      <c r="EN281" s="61"/>
      <c r="EO281" s="61"/>
      <c r="EP281" s="61"/>
      <c r="EQ281" s="61"/>
      <c r="ER281" s="61"/>
      <c r="ES281" s="61"/>
      <c r="ET281" s="61"/>
      <c r="EU281" s="61"/>
      <c r="EV281" s="61"/>
      <c r="EW281" s="61"/>
      <c r="EX281" s="61"/>
      <c r="EY281" s="61"/>
      <c r="EZ281" s="61"/>
      <c r="FA281" s="61"/>
      <c r="FB281" s="61"/>
      <c r="FC281" s="61"/>
      <c r="FD281" s="61"/>
      <c r="FE281" s="61"/>
      <c r="FF281" s="61"/>
      <c r="FG281" s="61"/>
      <c r="FH281" s="61"/>
      <c r="FI281" s="61"/>
      <c r="FJ281" s="61"/>
      <c r="FK281" s="61"/>
      <c r="FL281" s="61"/>
      <c r="FM281" s="61"/>
      <c r="FN281" s="61"/>
      <c r="FO281" s="61"/>
      <c r="FP281" s="61"/>
      <c r="FQ281" s="61"/>
      <c r="FR281" s="61"/>
      <c r="FS281" s="61"/>
      <c r="FT281" s="61"/>
      <c r="FU281" s="61"/>
      <c r="FV281" s="61"/>
      <c r="FW281" s="61"/>
      <c r="FX281" s="61"/>
      <c r="FY281" s="61"/>
      <c r="FZ281" s="61"/>
      <c r="GA281" s="61"/>
      <c r="GB281" s="61"/>
      <c r="GC281" s="61"/>
      <c r="GD281" s="61"/>
      <c r="GE281" s="61"/>
      <c r="GF281" s="61"/>
      <c r="GG281" s="61"/>
      <c r="GH281" s="61"/>
      <c r="GI281" s="61"/>
      <c r="GJ281" s="61"/>
      <c r="GK281" s="61"/>
      <c r="GL281" s="61"/>
      <c r="GM281" s="61"/>
      <c r="GN281" s="61"/>
      <c r="GO281" s="61"/>
      <c r="GP281" s="61"/>
      <c r="GQ281" s="61"/>
      <c r="GR281" s="61"/>
      <c r="GS281" s="61"/>
      <c r="GT281" s="61"/>
      <c r="GU281" s="61"/>
      <c r="GV281" s="61"/>
      <c r="GW281" s="61"/>
      <c r="GX281" s="61"/>
      <c r="GY281" s="61"/>
      <c r="GZ281" s="61"/>
      <c r="HA281" s="61"/>
      <c r="HB281" s="61"/>
      <c r="HC281" s="61"/>
      <c r="HD281" s="61"/>
      <c r="HE281" s="61"/>
      <c r="HF281" s="61"/>
      <c r="HG281" s="61"/>
      <c r="HH281" s="61"/>
      <c r="HI281" s="61"/>
      <c r="HJ281" s="61"/>
      <c r="HK281" s="61"/>
      <c r="HL281" s="61"/>
      <c r="HM281" s="61"/>
      <c r="HN281" s="61"/>
      <c r="HO281" s="61"/>
      <c r="HP281" s="61"/>
      <c r="HQ281" s="61"/>
      <c r="HR281" s="61"/>
      <c r="HS281" s="61"/>
      <c r="HT281" s="61"/>
      <c r="HU281" s="61"/>
      <c r="HV281" s="61"/>
      <c r="HW281" s="61"/>
      <c r="HX281" s="61"/>
      <c r="HY281" s="61"/>
      <c r="HZ281" s="61"/>
      <c r="IA281" s="61"/>
      <c r="IB281" s="61"/>
      <c r="IC281" s="61"/>
      <c r="ID281" s="61"/>
      <c r="IE281" s="61"/>
      <c r="IF281" s="61"/>
      <c r="IG281" s="61"/>
      <c r="IH281" s="61"/>
      <c r="II281" s="61"/>
      <c r="IJ281" s="61"/>
      <c r="IK281" s="61"/>
      <c r="IL281" s="61"/>
      <c r="IM281" s="61"/>
      <c r="IN281" s="61"/>
      <c r="IO281" s="61"/>
      <c r="IP281" s="61"/>
      <c r="IQ281" s="61"/>
      <c r="IR281" s="61"/>
      <c r="IS281" s="61"/>
      <c r="IT281" s="61"/>
      <c r="IU281" s="61"/>
      <c r="IV281" s="61"/>
    </row>
    <row r="282" spans="1:256" hidden="1">
      <c r="A282" s="248"/>
      <c r="B282" s="251"/>
      <c r="C282" s="39" t="s">
        <v>31</v>
      </c>
      <c r="D282" s="81">
        <f>E282+M282</f>
        <v>0</v>
      </c>
      <c r="E282" s="82">
        <f>F282+I282+J282+K282+L282</f>
        <v>0</v>
      </c>
      <c r="F282" s="82">
        <f>G282+H282</f>
        <v>0</v>
      </c>
      <c r="G282" s="82"/>
      <c r="H282" s="82"/>
      <c r="I282" s="82"/>
      <c r="J282" s="82"/>
      <c r="K282" s="82"/>
      <c r="L282" s="82"/>
      <c r="M282" s="82">
        <f>N282+P282</f>
        <v>0</v>
      </c>
      <c r="N282" s="82"/>
      <c r="O282" s="82"/>
      <c r="P282" s="82"/>
      <c r="Q282" s="59"/>
      <c r="R282" s="59"/>
      <c r="S282" s="60"/>
      <c r="T282" s="60"/>
      <c r="U282" s="60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61"/>
      <c r="BN282" s="61"/>
      <c r="BO282" s="61"/>
      <c r="BP282" s="61"/>
      <c r="BQ282" s="61"/>
      <c r="BR282" s="61"/>
      <c r="BS282" s="61"/>
      <c r="BT282" s="61"/>
      <c r="BU282" s="61"/>
      <c r="BV282" s="61"/>
      <c r="BW282" s="61"/>
      <c r="BX282" s="61"/>
      <c r="BY282" s="61"/>
      <c r="BZ282" s="61"/>
      <c r="CA282" s="61"/>
      <c r="CB282" s="61"/>
      <c r="CC282" s="61"/>
      <c r="CD282" s="61"/>
      <c r="CE282" s="61"/>
      <c r="CF282" s="61"/>
      <c r="CG282" s="61"/>
      <c r="CH282" s="61"/>
      <c r="CI282" s="61"/>
      <c r="CJ282" s="61"/>
      <c r="CK282" s="61"/>
      <c r="CL282" s="61"/>
      <c r="CM282" s="61"/>
      <c r="CN282" s="61"/>
      <c r="CO282" s="61"/>
      <c r="CP282" s="61"/>
      <c r="CQ282" s="61"/>
      <c r="CR282" s="61"/>
      <c r="CS282" s="61"/>
      <c r="CT282" s="61"/>
      <c r="CU282" s="61"/>
      <c r="CV282" s="61"/>
      <c r="CW282" s="61"/>
      <c r="CX282" s="61"/>
      <c r="CY282" s="61"/>
      <c r="CZ282" s="61"/>
      <c r="DA282" s="61"/>
      <c r="DB282" s="61"/>
      <c r="DC282" s="61"/>
      <c r="DD282" s="61"/>
      <c r="DE282" s="61"/>
      <c r="DF282" s="61"/>
      <c r="DG282" s="61"/>
      <c r="DH282" s="61"/>
      <c r="DI282" s="61"/>
      <c r="DJ282" s="61"/>
      <c r="DK282" s="61"/>
      <c r="DL282" s="61"/>
      <c r="DM282" s="61"/>
      <c r="DN282" s="61"/>
      <c r="DO282" s="61"/>
      <c r="DP282" s="61"/>
      <c r="DQ282" s="61"/>
      <c r="DR282" s="61"/>
      <c r="DS282" s="61"/>
      <c r="DT282" s="61"/>
      <c r="DU282" s="61"/>
      <c r="DV282" s="61"/>
      <c r="DW282" s="61"/>
      <c r="DX282" s="61"/>
      <c r="DY282" s="61"/>
      <c r="DZ282" s="61"/>
      <c r="EA282" s="61"/>
      <c r="EB282" s="61"/>
      <c r="EC282" s="61"/>
      <c r="ED282" s="61"/>
      <c r="EE282" s="61"/>
      <c r="EF282" s="61"/>
      <c r="EG282" s="61"/>
      <c r="EH282" s="61"/>
      <c r="EI282" s="61"/>
      <c r="EJ282" s="61"/>
      <c r="EK282" s="61"/>
      <c r="EL282" s="61"/>
      <c r="EM282" s="61"/>
      <c r="EN282" s="61"/>
      <c r="EO282" s="61"/>
      <c r="EP282" s="61"/>
      <c r="EQ282" s="61"/>
      <c r="ER282" s="61"/>
      <c r="ES282" s="61"/>
      <c r="ET282" s="61"/>
      <c r="EU282" s="61"/>
      <c r="EV282" s="61"/>
      <c r="EW282" s="61"/>
      <c r="EX282" s="61"/>
      <c r="EY282" s="61"/>
      <c r="EZ282" s="61"/>
      <c r="FA282" s="61"/>
      <c r="FB282" s="61"/>
      <c r="FC282" s="61"/>
      <c r="FD282" s="61"/>
      <c r="FE282" s="61"/>
      <c r="FF282" s="61"/>
      <c r="FG282" s="61"/>
      <c r="FH282" s="61"/>
      <c r="FI282" s="61"/>
      <c r="FJ282" s="61"/>
      <c r="FK282" s="61"/>
      <c r="FL282" s="61"/>
      <c r="FM282" s="61"/>
      <c r="FN282" s="61"/>
      <c r="FO282" s="61"/>
      <c r="FP282" s="61"/>
      <c r="FQ282" s="61"/>
      <c r="FR282" s="61"/>
      <c r="FS282" s="61"/>
      <c r="FT282" s="61"/>
      <c r="FU282" s="61"/>
      <c r="FV282" s="61"/>
      <c r="FW282" s="61"/>
      <c r="FX282" s="61"/>
      <c r="FY282" s="61"/>
      <c r="FZ282" s="61"/>
      <c r="GA282" s="61"/>
      <c r="GB282" s="61"/>
      <c r="GC282" s="61"/>
      <c r="GD282" s="61"/>
      <c r="GE282" s="61"/>
      <c r="GF282" s="61"/>
      <c r="GG282" s="61"/>
      <c r="GH282" s="61"/>
      <c r="GI282" s="61"/>
      <c r="GJ282" s="61"/>
      <c r="GK282" s="61"/>
      <c r="GL282" s="61"/>
      <c r="GM282" s="61"/>
      <c r="GN282" s="61"/>
      <c r="GO282" s="61"/>
      <c r="GP282" s="61"/>
      <c r="GQ282" s="61"/>
      <c r="GR282" s="61"/>
      <c r="GS282" s="61"/>
      <c r="GT282" s="61"/>
      <c r="GU282" s="61"/>
      <c r="GV282" s="61"/>
      <c r="GW282" s="61"/>
      <c r="GX282" s="61"/>
      <c r="GY282" s="61"/>
      <c r="GZ282" s="61"/>
      <c r="HA282" s="61"/>
      <c r="HB282" s="61"/>
      <c r="HC282" s="61"/>
      <c r="HD282" s="61"/>
      <c r="HE282" s="61"/>
      <c r="HF282" s="61"/>
      <c r="HG282" s="61"/>
      <c r="HH282" s="61"/>
      <c r="HI282" s="61"/>
      <c r="HJ282" s="61"/>
      <c r="HK282" s="61"/>
      <c r="HL282" s="61"/>
      <c r="HM282" s="61"/>
      <c r="HN282" s="61"/>
      <c r="HO282" s="61"/>
      <c r="HP282" s="61"/>
      <c r="HQ282" s="61"/>
      <c r="HR282" s="61"/>
      <c r="HS282" s="61"/>
      <c r="HT282" s="61"/>
      <c r="HU282" s="61"/>
      <c r="HV282" s="61"/>
      <c r="HW282" s="61"/>
      <c r="HX282" s="61"/>
      <c r="HY282" s="61"/>
      <c r="HZ282" s="61"/>
      <c r="IA282" s="61"/>
      <c r="IB282" s="61"/>
      <c r="IC282" s="61"/>
      <c r="ID282" s="61"/>
      <c r="IE282" s="61"/>
      <c r="IF282" s="61"/>
      <c r="IG282" s="61"/>
      <c r="IH282" s="61"/>
      <c r="II282" s="61"/>
      <c r="IJ282" s="61"/>
      <c r="IK282" s="61"/>
      <c r="IL282" s="61"/>
      <c r="IM282" s="61"/>
      <c r="IN282" s="61"/>
      <c r="IO282" s="61"/>
      <c r="IP282" s="61"/>
      <c r="IQ282" s="61"/>
      <c r="IR282" s="61"/>
      <c r="IS282" s="61"/>
      <c r="IT282" s="61"/>
      <c r="IU282" s="61"/>
      <c r="IV282" s="61"/>
    </row>
    <row r="283" spans="1:256" hidden="1">
      <c r="A283" s="249"/>
      <c r="B283" s="252"/>
      <c r="C283" s="39" t="s">
        <v>32</v>
      </c>
      <c r="D283" s="81">
        <f t="shared" ref="D283:O283" si="123">D281+D282</f>
        <v>4147218</v>
      </c>
      <c r="E283" s="82">
        <f t="shared" si="123"/>
        <v>3152881</v>
      </c>
      <c r="F283" s="82">
        <f t="shared" si="123"/>
        <v>3148981</v>
      </c>
      <c r="G283" s="82">
        <f t="shared" si="123"/>
        <v>2552534</v>
      </c>
      <c r="H283" s="82">
        <f t="shared" si="123"/>
        <v>596447</v>
      </c>
      <c r="I283" s="82">
        <f t="shared" si="123"/>
        <v>0</v>
      </c>
      <c r="J283" s="82">
        <f t="shared" si="123"/>
        <v>3900</v>
      </c>
      <c r="K283" s="82">
        <f t="shared" si="123"/>
        <v>0</v>
      </c>
      <c r="L283" s="82">
        <f t="shared" si="123"/>
        <v>0</v>
      </c>
      <c r="M283" s="82">
        <f t="shared" si="123"/>
        <v>994337</v>
      </c>
      <c r="N283" s="82">
        <f t="shared" si="123"/>
        <v>994337</v>
      </c>
      <c r="O283" s="82">
        <f t="shared" si="123"/>
        <v>845246</v>
      </c>
      <c r="P283" s="82">
        <f>P281+P282</f>
        <v>0</v>
      </c>
      <c r="Q283" s="59"/>
      <c r="R283" s="59"/>
      <c r="S283" s="60"/>
      <c r="T283" s="60"/>
      <c r="U283" s="60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61"/>
      <c r="BN283" s="61"/>
      <c r="BO283" s="61"/>
      <c r="BP283" s="61"/>
      <c r="BQ283" s="61"/>
      <c r="BR283" s="61"/>
      <c r="BS283" s="61"/>
      <c r="BT283" s="61"/>
      <c r="BU283" s="61"/>
      <c r="BV283" s="61"/>
      <c r="BW283" s="61"/>
      <c r="BX283" s="61"/>
      <c r="BY283" s="61"/>
      <c r="BZ283" s="61"/>
      <c r="CA283" s="61"/>
      <c r="CB283" s="61"/>
      <c r="CC283" s="61"/>
      <c r="CD283" s="61"/>
      <c r="CE283" s="61"/>
      <c r="CF283" s="61"/>
      <c r="CG283" s="61"/>
      <c r="CH283" s="61"/>
      <c r="CI283" s="61"/>
      <c r="CJ283" s="61"/>
      <c r="CK283" s="61"/>
      <c r="CL283" s="61"/>
      <c r="CM283" s="61"/>
      <c r="CN283" s="61"/>
      <c r="CO283" s="61"/>
      <c r="CP283" s="61"/>
      <c r="CQ283" s="61"/>
      <c r="CR283" s="61"/>
      <c r="CS283" s="61"/>
      <c r="CT283" s="61"/>
      <c r="CU283" s="61"/>
      <c r="CV283" s="61"/>
      <c r="CW283" s="61"/>
      <c r="CX283" s="61"/>
      <c r="CY283" s="61"/>
      <c r="CZ283" s="61"/>
      <c r="DA283" s="61"/>
      <c r="DB283" s="61"/>
      <c r="DC283" s="61"/>
      <c r="DD283" s="61"/>
      <c r="DE283" s="61"/>
      <c r="DF283" s="61"/>
      <c r="DG283" s="61"/>
      <c r="DH283" s="61"/>
      <c r="DI283" s="61"/>
      <c r="DJ283" s="61"/>
      <c r="DK283" s="61"/>
      <c r="DL283" s="61"/>
      <c r="DM283" s="61"/>
      <c r="DN283" s="61"/>
      <c r="DO283" s="61"/>
      <c r="DP283" s="61"/>
      <c r="DQ283" s="61"/>
      <c r="DR283" s="61"/>
      <c r="DS283" s="61"/>
      <c r="DT283" s="61"/>
      <c r="DU283" s="61"/>
      <c r="DV283" s="61"/>
      <c r="DW283" s="61"/>
      <c r="DX283" s="61"/>
      <c r="DY283" s="61"/>
      <c r="DZ283" s="61"/>
      <c r="EA283" s="61"/>
      <c r="EB283" s="61"/>
      <c r="EC283" s="61"/>
      <c r="ED283" s="61"/>
      <c r="EE283" s="61"/>
      <c r="EF283" s="61"/>
      <c r="EG283" s="61"/>
      <c r="EH283" s="61"/>
      <c r="EI283" s="61"/>
      <c r="EJ283" s="61"/>
      <c r="EK283" s="61"/>
      <c r="EL283" s="61"/>
      <c r="EM283" s="61"/>
      <c r="EN283" s="61"/>
      <c r="EO283" s="61"/>
      <c r="EP283" s="61"/>
      <c r="EQ283" s="61"/>
      <c r="ER283" s="61"/>
      <c r="ES283" s="61"/>
      <c r="ET283" s="61"/>
      <c r="EU283" s="61"/>
      <c r="EV283" s="61"/>
      <c r="EW283" s="61"/>
      <c r="EX283" s="61"/>
      <c r="EY283" s="61"/>
      <c r="EZ283" s="61"/>
      <c r="FA283" s="61"/>
      <c r="FB283" s="61"/>
      <c r="FC283" s="61"/>
      <c r="FD283" s="61"/>
      <c r="FE283" s="61"/>
      <c r="FF283" s="61"/>
      <c r="FG283" s="61"/>
      <c r="FH283" s="61"/>
      <c r="FI283" s="61"/>
      <c r="FJ283" s="61"/>
      <c r="FK283" s="61"/>
      <c r="FL283" s="61"/>
      <c r="FM283" s="61"/>
      <c r="FN283" s="61"/>
      <c r="FO283" s="61"/>
      <c r="FP283" s="61"/>
      <c r="FQ283" s="61"/>
      <c r="FR283" s="61"/>
      <c r="FS283" s="61"/>
      <c r="FT283" s="61"/>
      <c r="FU283" s="61"/>
      <c r="FV283" s="61"/>
      <c r="FW283" s="61"/>
      <c r="FX283" s="61"/>
      <c r="FY283" s="61"/>
      <c r="FZ283" s="61"/>
      <c r="GA283" s="61"/>
      <c r="GB283" s="61"/>
      <c r="GC283" s="61"/>
      <c r="GD283" s="61"/>
      <c r="GE283" s="61"/>
      <c r="GF283" s="61"/>
      <c r="GG283" s="61"/>
      <c r="GH283" s="61"/>
      <c r="GI283" s="61"/>
      <c r="GJ283" s="61"/>
      <c r="GK283" s="61"/>
      <c r="GL283" s="61"/>
      <c r="GM283" s="61"/>
      <c r="GN283" s="61"/>
      <c r="GO283" s="61"/>
      <c r="GP283" s="61"/>
      <c r="GQ283" s="61"/>
      <c r="GR283" s="61"/>
      <c r="GS283" s="61"/>
      <c r="GT283" s="61"/>
      <c r="GU283" s="61"/>
      <c r="GV283" s="61"/>
      <c r="GW283" s="61"/>
      <c r="GX283" s="61"/>
      <c r="GY283" s="61"/>
      <c r="GZ283" s="61"/>
      <c r="HA283" s="61"/>
      <c r="HB283" s="61"/>
      <c r="HC283" s="61"/>
      <c r="HD283" s="61"/>
      <c r="HE283" s="61"/>
      <c r="HF283" s="61"/>
      <c r="HG283" s="61"/>
      <c r="HH283" s="61"/>
      <c r="HI283" s="61"/>
      <c r="HJ283" s="61"/>
      <c r="HK283" s="61"/>
      <c r="HL283" s="61"/>
      <c r="HM283" s="61"/>
      <c r="HN283" s="61"/>
      <c r="HO283" s="61"/>
      <c r="HP283" s="61"/>
      <c r="HQ283" s="61"/>
      <c r="HR283" s="61"/>
      <c r="HS283" s="61"/>
      <c r="HT283" s="61"/>
      <c r="HU283" s="61"/>
      <c r="HV283" s="61"/>
      <c r="HW283" s="61"/>
      <c r="HX283" s="61"/>
      <c r="HY283" s="61"/>
      <c r="HZ283" s="61"/>
      <c r="IA283" s="61"/>
      <c r="IB283" s="61"/>
      <c r="IC283" s="61"/>
      <c r="ID283" s="61"/>
      <c r="IE283" s="61"/>
      <c r="IF283" s="61"/>
      <c r="IG283" s="61"/>
      <c r="IH283" s="61"/>
      <c r="II283" s="61"/>
      <c r="IJ283" s="61"/>
      <c r="IK283" s="61"/>
      <c r="IL283" s="61"/>
      <c r="IM283" s="61"/>
      <c r="IN283" s="61"/>
      <c r="IO283" s="61"/>
      <c r="IP283" s="61"/>
      <c r="IQ283" s="61"/>
      <c r="IR283" s="61"/>
      <c r="IS283" s="61"/>
      <c r="IT283" s="61"/>
      <c r="IU283" s="61"/>
      <c r="IV283" s="61"/>
    </row>
    <row r="284" spans="1:256" hidden="1">
      <c r="A284" s="247">
        <v>85228</v>
      </c>
      <c r="B284" s="250" t="s">
        <v>173</v>
      </c>
      <c r="C284" s="39" t="s">
        <v>30</v>
      </c>
      <c r="D284" s="81">
        <f>E284+M284</f>
        <v>80000</v>
      </c>
      <c r="E284" s="82">
        <f>F284+I284+J284+K284+L284</f>
        <v>80000</v>
      </c>
      <c r="F284" s="82">
        <f>G284+H284</f>
        <v>0</v>
      </c>
      <c r="G284" s="82">
        <v>0</v>
      </c>
      <c r="H284" s="82">
        <v>0</v>
      </c>
      <c r="I284" s="82">
        <v>0</v>
      </c>
      <c r="J284" s="82">
        <v>0</v>
      </c>
      <c r="K284" s="82">
        <v>80000</v>
      </c>
      <c r="L284" s="82">
        <v>0</v>
      </c>
      <c r="M284" s="82">
        <f>N284+P284</f>
        <v>0</v>
      </c>
      <c r="N284" s="82">
        <v>0</v>
      </c>
      <c r="O284" s="82">
        <v>0</v>
      </c>
      <c r="P284" s="82">
        <v>0</v>
      </c>
      <c r="Q284" s="45"/>
      <c r="R284" s="45"/>
      <c r="S284" s="40"/>
      <c r="T284" s="40"/>
      <c r="U284" s="40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  <c r="CA284" s="33"/>
      <c r="CB284" s="33"/>
      <c r="CC284" s="33"/>
      <c r="CD284" s="33"/>
      <c r="CE284" s="33"/>
      <c r="CF284" s="33"/>
      <c r="CG284" s="33"/>
      <c r="CH284" s="33"/>
      <c r="CI284" s="33"/>
      <c r="CJ284" s="33"/>
      <c r="CK284" s="33"/>
      <c r="CL284" s="33"/>
      <c r="CM284" s="33"/>
      <c r="CN284" s="33"/>
      <c r="CO284" s="33"/>
      <c r="CP284" s="33"/>
      <c r="CQ284" s="33"/>
      <c r="CR284" s="33"/>
      <c r="CS284" s="33"/>
      <c r="CT284" s="33"/>
      <c r="CU284" s="33"/>
      <c r="CV284" s="33"/>
      <c r="CW284" s="33"/>
      <c r="CX284" s="33"/>
      <c r="CY284" s="33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  <c r="DM284" s="33"/>
      <c r="DN284" s="33"/>
      <c r="DO284" s="33"/>
      <c r="DP284" s="33"/>
      <c r="DQ284" s="33"/>
      <c r="DR284" s="33"/>
      <c r="DS284" s="33"/>
      <c r="DT284" s="33"/>
      <c r="DU284" s="33"/>
      <c r="DV284" s="33"/>
      <c r="DW284" s="33"/>
      <c r="DX284" s="33"/>
      <c r="DY284" s="33"/>
      <c r="DZ284" s="33"/>
      <c r="EA284" s="33"/>
      <c r="EB284" s="33"/>
      <c r="EC284" s="33"/>
      <c r="ED284" s="33"/>
      <c r="EE284" s="33"/>
      <c r="EF284" s="33"/>
      <c r="EG284" s="33"/>
      <c r="EH284" s="33"/>
      <c r="EI284" s="33"/>
      <c r="EJ284" s="33"/>
      <c r="EK284" s="33"/>
      <c r="EL284" s="33"/>
      <c r="EM284" s="33"/>
      <c r="EN284" s="33"/>
      <c r="EO284" s="33"/>
      <c r="EP284" s="33"/>
      <c r="EQ284" s="33"/>
      <c r="ER284" s="33"/>
      <c r="ES284" s="33"/>
      <c r="ET284" s="33"/>
      <c r="EU284" s="33"/>
      <c r="EV284" s="33"/>
      <c r="EW284" s="33"/>
      <c r="EX284" s="33"/>
      <c r="EY284" s="33"/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  <c r="FP284" s="33"/>
      <c r="FQ284" s="33"/>
      <c r="FR284" s="33"/>
      <c r="FS284" s="33"/>
      <c r="FT284" s="33"/>
      <c r="FU284" s="33"/>
      <c r="FV284" s="33"/>
      <c r="FW284" s="33"/>
      <c r="FX284" s="33"/>
      <c r="FY284" s="33"/>
      <c r="FZ284" s="33"/>
      <c r="GA284" s="33"/>
      <c r="GB284" s="33"/>
      <c r="GC284" s="33"/>
      <c r="GD284" s="33"/>
      <c r="GE284" s="33"/>
      <c r="GF284" s="33"/>
      <c r="GG284" s="33"/>
      <c r="GH284" s="33"/>
      <c r="GI284" s="33"/>
      <c r="GJ284" s="33"/>
      <c r="GK284" s="33"/>
      <c r="GL284" s="33"/>
      <c r="GM284" s="33"/>
      <c r="GN284" s="33"/>
      <c r="GO284" s="33"/>
      <c r="GP284" s="33"/>
      <c r="GQ284" s="33"/>
      <c r="GR284" s="33"/>
      <c r="GS284" s="33"/>
      <c r="GT284" s="33"/>
      <c r="GU284" s="33"/>
      <c r="GV284" s="33"/>
      <c r="GW284" s="33"/>
      <c r="GX284" s="33"/>
      <c r="GY284" s="33"/>
      <c r="GZ284" s="33"/>
      <c r="HA284" s="33"/>
      <c r="HB284" s="33"/>
      <c r="HC284" s="33"/>
      <c r="HD284" s="33"/>
      <c r="HE284" s="33"/>
      <c r="HF284" s="33"/>
      <c r="HG284" s="33"/>
      <c r="HH284" s="33"/>
      <c r="HI284" s="33"/>
      <c r="HJ284" s="33"/>
      <c r="HK284" s="33"/>
      <c r="HL284" s="33"/>
      <c r="HM284" s="33"/>
      <c r="HN284" s="33"/>
      <c r="HO284" s="33"/>
      <c r="HP284" s="33"/>
      <c r="HQ284" s="33"/>
      <c r="HR284" s="33"/>
      <c r="HS284" s="33"/>
      <c r="HT284" s="33"/>
      <c r="HU284" s="33"/>
      <c r="HV284" s="33"/>
      <c r="HW284" s="33"/>
      <c r="HX284" s="33"/>
      <c r="HY284" s="33"/>
      <c r="HZ284" s="33"/>
      <c r="IA284" s="33"/>
      <c r="IB284" s="33"/>
      <c r="IC284" s="33"/>
      <c r="ID284" s="33"/>
      <c r="IE284" s="33"/>
      <c r="IF284" s="33"/>
      <c r="IG284" s="33"/>
      <c r="IH284" s="33"/>
      <c r="II284" s="33"/>
      <c r="IJ284" s="33"/>
      <c r="IK284" s="33"/>
      <c r="IL284" s="33"/>
      <c r="IM284" s="33"/>
      <c r="IN284" s="33"/>
      <c r="IO284" s="33"/>
      <c r="IP284" s="33"/>
      <c r="IQ284" s="33"/>
      <c r="IR284" s="33"/>
      <c r="IS284" s="33"/>
      <c r="IT284" s="33"/>
      <c r="IU284" s="33"/>
      <c r="IV284" s="33"/>
    </row>
    <row r="285" spans="1:256" hidden="1">
      <c r="A285" s="248"/>
      <c r="B285" s="251"/>
      <c r="C285" s="39" t="s">
        <v>31</v>
      </c>
      <c r="D285" s="81">
        <f>E285+M285</f>
        <v>0</v>
      </c>
      <c r="E285" s="82">
        <f>F285+I285+J285+K285+L285</f>
        <v>0</v>
      </c>
      <c r="F285" s="82">
        <f>G285+H285</f>
        <v>0</v>
      </c>
      <c r="G285" s="82"/>
      <c r="H285" s="82"/>
      <c r="I285" s="82"/>
      <c r="J285" s="82"/>
      <c r="K285" s="82"/>
      <c r="L285" s="82"/>
      <c r="M285" s="82">
        <f>N285+P285</f>
        <v>0</v>
      </c>
      <c r="N285" s="82"/>
      <c r="O285" s="82"/>
      <c r="P285" s="82"/>
      <c r="Q285" s="45"/>
      <c r="R285" s="45"/>
      <c r="S285" s="40"/>
      <c r="T285" s="40"/>
      <c r="U285" s="40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  <c r="CA285" s="33"/>
      <c r="CB285" s="33"/>
      <c r="CC285" s="33"/>
      <c r="CD285" s="33"/>
      <c r="CE285" s="33"/>
      <c r="CF285" s="33"/>
      <c r="CG285" s="33"/>
      <c r="CH285" s="33"/>
      <c r="CI285" s="33"/>
      <c r="CJ285" s="33"/>
      <c r="CK285" s="33"/>
      <c r="CL285" s="33"/>
      <c r="CM285" s="33"/>
      <c r="CN285" s="33"/>
      <c r="CO285" s="33"/>
      <c r="CP285" s="33"/>
      <c r="CQ285" s="33"/>
      <c r="CR285" s="33"/>
      <c r="CS285" s="33"/>
      <c r="CT285" s="33"/>
      <c r="CU285" s="33"/>
      <c r="CV285" s="33"/>
      <c r="CW285" s="33"/>
      <c r="CX285" s="33"/>
      <c r="CY285" s="33"/>
      <c r="CZ285" s="33"/>
      <c r="DA285" s="33"/>
      <c r="DB285" s="33"/>
      <c r="DC285" s="33"/>
      <c r="DD285" s="33"/>
      <c r="DE285" s="33"/>
      <c r="DF285" s="33"/>
      <c r="DG285" s="33"/>
      <c r="DH285" s="33"/>
      <c r="DI285" s="33"/>
      <c r="DJ285" s="33"/>
      <c r="DK285" s="33"/>
      <c r="DL285" s="33"/>
      <c r="DM285" s="33"/>
      <c r="DN285" s="33"/>
      <c r="DO285" s="33"/>
      <c r="DP285" s="33"/>
      <c r="DQ285" s="33"/>
      <c r="DR285" s="33"/>
      <c r="DS285" s="33"/>
      <c r="DT285" s="33"/>
      <c r="DU285" s="33"/>
      <c r="DV285" s="33"/>
      <c r="DW285" s="33"/>
      <c r="DX285" s="33"/>
      <c r="DY285" s="33"/>
      <c r="DZ285" s="33"/>
      <c r="EA285" s="33"/>
      <c r="EB285" s="33"/>
      <c r="EC285" s="33"/>
      <c r="ED285" s="33"/>
      <c r="EE285" s="33"/>
      <c r="EF285" s="33"/>
      <c r="EG285" s="33"/>
      <c r="EH285" s="33"/>
      <c r="EI285" s="33"/>
      <c r="EJ285" s="33"/>
      <c r="EK285" s="33"/>
      <c r="EL285" s="33"/>
      <c r="EM285" s="33"/>
      <c r="EN285" s="33"/>
      <c r="EO285" s="33"/>
      <c r="EP285" s="33"/>
      <c r="EQ285" s="33"/>
      <c r="ER285" s="33"/>
      <c r="ES285" s="33"/>
      <c r="ET285" s="33"/>
      <c r="EU285" s="33"/>
      <c r="EV285" s="33"/>
      <c r="EW285" s="33"/>
      <c r="EX285" s="33"/>
      <c r="EY285" s="33"/>
      <c r="EZ285" s="33"/>
      <c r="FA285" s="33"/>
      <c r="FB285" s="33"/>
      <c r="FC285" s="33"/>
      <c r="FD285" s="33"/>
      <c r="FE285" s="33"/>
      <c r="FF285" s="33"/>
      <c r="FG285" s="33"/>
      <c r="FH285" s="33"/>
      <c r="FI285" s="33"/>
      <c r="FJ285" s="33"/>
      <c r="FK285" s="33"/>
      <c r="FL285" s="33"/>
      <c r="FM285" s="33"/>
      <c r="FN285" s="33"/>
      <c r="FO285" s="33"/>
      <c r="FP285" s="33"/>
      <c r="FQ285" s="33"/>
      <c r="FR285" s="33"/>
      <c r="FS285" s="33"/>
      <c r="FT285" s="33"/>
      <c r="FU285" s="33"/>
      <c r="FV285" s="33"/>
      <c r="FW285" s="33"/>
      <c r="FX285" s="33"/>
      <c r="FY285" s="33"/>
      <c r="FZ285" s="33"/>
      <c r="GA285" s="33"/>
      <c r="GB285" s="33"/>
      <c r="GC285" s="33"/>
      <c r="GD285" s="33"/>
      <c r="GE285" s="33"/>
      <c r="GF285" s="33"/>
      <c r="GG285" s="33"/>
      <c r="GH285" s="33"/>
      <c r="GI285" s="33"/>
      <c r="GJ285" s="33"/>
      <c r="GK285" s="33"/>
      <c r="GL285" s="33"/>
      <c r="GM285" s="33"/>
      <c r="GN285" s="33"/>
      <c r="GO285" s="33"/>
      <c r="GP285" s="33"/>
      <c r="GQ285" s="33"/>
      <c r="GR285" s="33"/>
      <c r="GS285" s="33"/>
      <c r="GT285" s="33"/>
      <c r="GU285" s="33"/>
      <c r="GV285" s="33"/>
      <c r="GW285" s="33"/>
      <c r="GX285" s="33"/>
      <c r="GY285" s="33"/>
      <c r="GZ285" s="33"/>
      <c r="HA285" s="33"/>
      <c r="HB285" s="33"/>
      <c r="HC285" s="33"/>
      <c r="HD285" s="33"/>
      <c r="HE285" s="33"/>
      <c r="HF285" s="33"/>
      <c r="HG285" s="33"/>
      <c r="HH285" s="33"/>
      <c r="HI285" s="33"/>
      <c r="HJ285" s="33"/>
      <c r="HK285" s="33"/>
      <c r="HL285" s="33"/>
      <c r="HM285" s="33"/>
      <c r="HN285" s="33"/>
      <c r="HO285" s="33"/>
      <c r="HP285" s="33"/>
      <c r="HQ285" s="33"/>
      <c r="HR285" s="33"/>
      <c r="HS285" s="33"/>
      <c r="HT285" s="33"/>
      <c r="HU285" s="33"/>
      <c r="HV285" s="33"/>
      <c r="HW285" s="33"/>
      <c r="HX285" s="33"/>
      <c r="HY285" s="33"/>
      <c r="HZ285" s="33"/>
      <c r="IA285" s="33"/>
      <c r="IB285" s="33"/>
      <c r="IC285" s="33"/>
      <c r="ID285" s="33"/>
      <c r="IE285" s="33"/>
      <c r="IF285" s="33"/>
      <c r="IG285" s="33"/>
      <c r="IH285" s="33"/>
      <c r="II285" s="33"/>
      <c r="IJ285" s="33"/>
      <c r="IK285" s="33"/>
      <c r="IL285" s="33"/>
      <c r="IM285" s="33"/>
      <c r="IN285" s="33"/>
      <c r="IO285" s="33"/>
      <c r="IP285" s="33"/>
      <c r="IQ285" s="33"/>
      <c r="IR285" s="33"/>
      <c r="IS285" s="33"/>
      <c r="IT285" s="33"/>
      <c r="IU285" s="33"/>
      <c r="IV285" s="33"/>
    </row>
    <row r="286" spans="1:256" hidden="1">
      <c r="A286" s="249"/>
      <c r="B286" s="252"/>
      <c r="C286" s="39" t="s">
        <v>32</v>
      </c>
      <c r="D286" s="81">
        <f>D284+D285</f>
        <v>80000</v>
      </c>
      <c r="E286" s="82">
        <f t="shared" ref="E286:P286" si="124">E284+E285</f>
        <v>80000</v>
      </c>
      <c r="F286" s="82">
        <f t="shared" si="124"/>
        <v>0</v>
      </c>
      <c r="G286" s="82">
        <f t="shared" si="124"/>
        <v>0</v>
      </c>
      <c r="H286" s="82">
        <f t="shared" si="124"/>
        <v>0</v>
      </c>
      <c r="I286" s="82">
        <f t="shared" si="124"/>
        <v>0</v>
      </c>
      <c r="J286" s="82">
        <f t="shared" si="124"/>
        <v>0</v>
      </c>
      <c r="K286" s="82">
        <f t="shared" si="124"/>
        <v>80000</v>
      </c>
      <c r="L286" s="82">
        <f t="shared" si="124"/>
        <v>0</v>
      </c>
      <c r="M286" s="82">
        <f t="shared" si="124"/>
        <v>0</v>
      </c>
      <c r="N286" s="82">
        <f t="shared" si="124"/>
        <v>0</v>
      </c>
      <c r="O286" s="82">
        <f t="shared" si="124"/>
        <v>0</v>
      </c>
      <c r="P286" s="82">
        <f t="shared" si="124"/>
        <v>0</v>
      </c>
      <c r="Q286" s="45"/>
      <c r="R286" s="45"/>
      <c r="S286" s="40"/>
      <c r="T286" s="40"/>
      <c r="U286" s="40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  <c r="CA286" s="33"/>
      <c r="CB286" s="33"/>
      <c r="CC286" s="33"/>
      <c r="CD286" s="33"/>
      <c r="CE286" s="33"/>
      <c r="CF286" s="33"/>
      <c r="CG286" s="33"/>
      <c r="CH286" s="33"/>
      <c r="CI286" s="33"/>
      <c r="CJ286" s="33"/>
      <c r="CK286" s="33"/>
      <c r="CL286" s="33"/>
      <c r="CM286" s="33"/>
      <c r="CN286" s="33"/>
      <c r="CO286" s="33"/>
      <c r="CP286" s="33"/>
      <c r="CQ286" s="33"/>
      <c r="CR286" s="33"/>
      <c r="CS286" s="33"/>
      <c r="CT286" s="33"/>
      <c r="CU286" s="33"/>
      <c r="CV286" s="33"/>
      <c r="CW286" s="33"/>
      <c r="CX286" s="33"/>
      <c r="CY286" s="33"/>
      <c r="CZ286" s="33"/>
      <c r="DA286" s="33"/>
      <c r="DB286" s="33"/>
      <c r="DC286" s="33"/>
      <c r="DD286" s="33"/>
      <c r="DE286" s="33"/>
      <c r="DF286" s="33"/>
      <c r="DG286" s="33"/>
      <c r="DH286" s="33"/>
      <c r="DI286" s="33"/>
      <c r="DJ286" s="33"/>
      <c r="DK286" s="33"/>
      <c r="DL286" s="33"/>
      <c r="DM286" s="33"/>
      <c r="DN286" s="33"/>
      <c r="DO286" s="33"/>
      <c r="DP286" s="33"/>
      <c r="DQ286" s="33"/>
      <c r="DR286" s="33"/>
      <c r="DS286" s="33"/>
      <c r="DT286" s="33"/>
      <c r="DU286" s="33"/>
      <c r="DV286" s="33"/>
      <c r="DW286" s="33"/>
      <c r="DX286" s="33"/>
      <c r="DY286" s="33"/>
      <c r="DZ286" s="33"/>
      <c r="EA286" s="33"/>
      <c r="EB286" s="33"/>
      <c r="EC286" s="33"/>
      <c r="ED286" s="33"/>
      <c r="EE286" s="33"/>
      <c r="EF286" s="33"/>
      <c r="EG286" s="33"/>
      <c r="EH286" s="33"/>
      <c r="EI286" s="33"/>
      <c r="EJ286" s="33"/>
      <c r="EK286" s="33"/>
      <c r="EL286" s="33"/>
      <c r="EM286" s="33"/>
      <c r="EN286" s="33"/>
      <c r="EO286" s="33"/>
      <c r="EP286" s="33"/>
      <c r="EQ286" s="33"/>
      <c r="ER286" s="33"/>
      <c r="ES286" s="33"/>
      <c r="ET286" s="33"/>
      <c r="EU286" s="33"/>
      <c r="EV286" s="33"/>
      <c r="EW286" s="33"/>
      <c r="EX286" s="33"/>
      <c r="EY286" s="33"/>
      <c r="EZ286" s="33"/>
      <c r="FA286" s="33"/>
      <c r="FB286" s="33"/>
      <c r="FC286" s="33"/>
      <c r="FD286" s="33"/>
      <c r="FE286" s="33"/>
      <c r="FF286" s="33"/>
      <c r="FG286" s="33"/>
      <c r="FH286" s="33"/>
      <c r="FI286" s="33"/>
      <c r="FJ286" s="33"/>
      <c r="FK286" s="33"/>
      <c r="FL286" s="33"/>
      <c r="FM286" s="33"/>
      <c r="FN286" s="33"/>
      <c r="FO286" s="33"/>
      <c r="FP286" s="33"/>
      <c r="FQ286" s="33"/>
      <c r="FR286" s="33"/>
      <c r="FS286" s="33"/>
      <c r="FT286" s="33"/>
      <c r="FU286" s="33"/>
      <c r="FV286" s="33"/>
      <c r="FW286" s="33"/>
      <c r="FX286" s="33"/>
      <c r="FY286" s="33"/>
      <c r="FZ286" s="33"/>
      <c r="GA286" s="33"/>
      <c r="GB286" s="33"/>
      <c r="GC286" s="33"/>
      <c r="GD286" s="33"/>
      <c r="GE286" s="33"/>
      <c r="GF286" s="33"/>
      <c r="GG286" s="33"/>
      <c r="GH286" s="33"/>
      <c r="GI286" s="33"/>
      <c r="GJ286" s="33"/>
      <c r="GK286" s="33"/>
      <c r="GL286" s="33"/>
      <c r="GM286" s="33"/>
      <c r="GN286" s="33"/>
      <c r="GO286" s="33"/>
      <c r="GP286" s="33"/>
      <c r="GQ286" s="33"/>
      <c r="GR286" s="33"/>
      <c r="GS286" s="33"/>
      <c r="GT286" s="33"/>
      <c r="GU286" s="33"/>
      <c r="GV286" s="33"/>
      <c r="GW286" s="33"/>
      <c r="GX286" s="33"/>
      <c r="GY286" s="33"/>
      <c r="GZ286" s="33"/>
      <c r="HA286" s="33"/>
      <c r="HB286" s="33"/>
      <c r="HC286" s="33"/>
      <c r="HD286" s="33"/>
      <c r="HE286" s="33"/>
      <c r="HF286" s="33"/>
      <c r="HG286" s="33"/>
      <c r="HH286" s="33"/>
      <c r="HI286" s="33"/>
      <c r="HJ286" s="33"/>
      <c r="HK286" s="33"/>
      <c r="HL286" s="33"/>
      <c r="HM286" s="33"/>
      <c r="HN286" s="33"/>
      <c r="HO286" s="33"/>
      <c r="HP286" s="33"/>
      <c r="HQ286" s="33"/>
      <c r="HR286" s="33"/>
      <c r="HS286" s="33"/>
      <c r="HT286" s="33"/>
      <c r="HU286" s="33"/>
      <c r="HV286" s="33"/>
      <c r="HW286" s="33"/>
      <c r="HX286" s="33"/>
      <c r="HY286" s="33"/>
      <c r="HZ286" s="33"/>
      <c r="IA286" s="33"/>
      <c r="IB286" s="33"/>
      <c r="IC286" s="33"/>
      <c r="ID286" s="33"/>
      <c r="IE286" s="33"/>
      <c r="IF286" s="33"/>
      <c r="IG286" s="33"/>
      <c r="IH286" s="33"/>
      <c r="II286" s="33"/>
      <c r="IJ286" s="33"/>
      <c r="IK286" s="33"/>
      <c r="IL286" s="33"/>
      <c r="IM286" s="33"/>
      <c r="IN286" s="33"/>
      <c r="IO286" s="33"/>
      <c r="IP286" s="33"/>
      <c r="IQ286" s="33"/>
      <c r="IR286" s="33"/>
      <c r="IS286" s="33"/>
      <c r="IT286" s="33"/>
      <c r="IU286" s="33"/>
      <c r="IV286" s="33"/>
    </row>
    <row r="287" spans="1:256" hidden="1">
      <c r="A287" s="247">
        <v>85231</v>
      </c>
      <c r="B287" s="250" t="s">
        <v>217</v>
      </c>
      <c r="C287" s="39" t="s">
        <v>30</v>
      </c>
      <c r="D287" s="81">
        <f>E287+M287</f>
        <v>4645000</v>
      </c>
      <c r="E287" s="82">
        <f>F287+I287+J287+K287+L287</f>
        <v>4645000</v>
      </c>
      <c r="F287" s="82">
        <f>G287+H287</f>
        <v>3795000</v>
      </c>
      <c r="G287" s="82">
        <v>0</v>
      </c>
      <c r="H287" s="82">
        <v>3795000</v>
      </c>
      <c r="I287" s="82">
        <v>850000</v>
      </c>
      <c r="J287" s="82">
        <v>0</v>
      </c>
      <c r="K287" s="82">
        <v>0</v>
      </c>
      <c r="L287" s="82">
        <v>0</v>
      </c>
      <c r="M287" s="82">
        <f>N287+P287</f>
        <v>0</v>
      </c>
      <c r="N287" s="82">
        <v>0</v>
      </c>
      <c r="O287" s="82">
        <v>0</v>
      </c>
      <c r="P287" s="82">
        <v>0</v>
      </c>
      <c r="Q287" s="45"/>
      <c r="R287" s="45"/>
      <c r="S287" s="40"/>
      <c r="T287" s="40"/>
      <c r="U287" s="40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  <c r="CA287" s="33"/>
      <c r="CB287" s="33"/>
      <c r="CC287" s="33"/>
      <c r="CD287" s="33"/>
      <c r="CE287" s="33"/>
      <c r="CF287" s="33"/>
      <c r="CG287" s="33"/>
      <c r="CH287" s="33"/>
      <c r="CI287" s="33"/>
      <c r="CJ287" s="33"/>
      <c r="CK287" s="33"/>
      <c r="CL287" s="33"/>
      <c r="CM287" s="33"/>
      <c r="CN287" s="33"/>
      <c r="CO287" s="33"/>
      <c r="CP287" s="33"/>
      <c r="CQ287" s="33"/>
      <c r="CR287" s="33"/>
      <c r="CS287" s="33"/>
      <c r="CT287" s="33"/>
      <c r="CU287" s="33"/>
      <c r="CV287" s="33"/>
      <c r="CW287" s="33"/>
      <c r="CX287" s="33"/>
      <c r="CY287" s="33"/>
      <c r="CZ287" s="33"/>
      <c r="DA287" s="33"/>
      <c r="DB287" s="33"/>
      <c r="DC287" s="33"/>
      <c r="DD287" s="33"/>
      <c r="DE287" s="33"/>
      <c r="DF287" s="33"/>
      <c r="DG287" s="33"/>
      <c r="DH287" s="33"/>
      <c r="DI287" s="33"/>
      <c r="DJ287" s="33"/>
      <c r="DK287" s="33"/>
      <c r="DL287" s="33"/>
      <c r="DM287" s="33"/>
      <c r="DN287" s="33"/>
      <c r="DO287" s="33"/>
      <c r="DP287" s="33"/>
      <c r="DQ287" s="33"/>
      <c r="DR287" s="33"/>
      <c r="DS287" s="33"/>
      <c r="DT287" s="33"/>
      <c r="DU287" s="33"/>
      <c r="DV287" s="33"/>
      <c r="DW287" s="33"/>
      <c r="DX287" s="33"/>
      <c r="DY287" s="33"/>
      <c r="DZ287" s="33"/>
      <c r="EA287" s="33"/>
      <c r="EB287" s="33"/>
      <c r="EC287" s="33"/>
      <c r="ED287" s="33"/>
      <c r="EE287" s="33"/>
      <c r="EF287" s="33"/>
      <c r="EG287" s="33"/>
      <c r="EH287" s="33"/>
      <c r="EI287" s="33"/>
      <c r="EJ287" s="33"/>
      <c r="EK287" s="33"/>
      <c r="EL287" s="33"/>
      <c r="EM287" s="33"/>
      <c r="EN287" s="33"/>
      <c r="EO287" s="33"/>
      <c r="EP287" s="33"/>
      <c r="EQ287" s="33"/>
      <c r="ER287" s="33"/>
      <c r="ES287" s="33"/>
      <c r="ET287" s="33"/>
      <c r="EU287" s="33"/>
      <c r="EV287" s="33"/>
      <c r="EW287" s="33"/>
      <c r="EX287" s="33"/>
      <c r="EY287" s="33"/>
      <c r="EZ287" s="33"/>
      <c r="FA287" s="33"/>
      <c r="FB287" s="33"/>
      <c r="FC287" s="33"/>
      <c r="FD287" s="33"/>
      <c r="FE287" s="33"/>
      <c r="FF287" s="33"/>
      <c r="FG287" s="33"/>
      <c r="FH287" s="33"/>
      <c r="FI287" s="33"/>
      <c r="FJ287" s="33"/>
      <c r="FK287" s="33"/>
      <c r="FL287" s="33"/>
      <c r="FM287" s="33"/>
      <c r="FN287" s="33"/>
      <c r="FO287" s="33"/>
      <c r="FP287" s="33"/>
      <c r="FQ287" s="33"/>
      <c r="FR287" s="33"/>
      <c r="FS287" s="33"/>
      <c r="FT287" s="33"/>
      <c r="FU287" s="33"/>
      <c r="FV287" s="33"/>
      <c r="FW287" s="33"/>
      <c r="FX287" s="33"/>
      <c r="FY287" s="33"/>
      <c r="FZ287" s="33"/>
      <c r="GA287" s="33"/>
      <c r="GB287" s="33"/>
      <c r="GC287" s="33"/>
      <c r="GD287" s="33"/>
      <c r="GE287" s="33"/>
      <c r="GF287" s="33"/>
      <c r="GG287" s="33"/>
      <c r="GH287" s="33"/>
      <c r="GI287" s="33"/>
      <c r="GJ287" s="33"/>
      <c r="GK287" s="33"/>
      <c r="GL287" s="33"/>
      <c r="GM287" s="33"/>
      <c r="GN287" s="33"/>
      <c r="GO287" s="33"/>
      <c r="GP287" s="33"/>
      <c r="GQ287" s="33"/>
      <c r="GR287" s="33"/>
      <c r="GS287" s="33"/>
      <c r="GT287" s="33"/>
      <c r="GU287" s="33"/>
      <c r="GV287" s="33"/>
      <c r="GW287" s="33"/>
      <c r="GX287" s="33"/>
      <c r="GY287" s="33"/>
      <c r="GZ287" s="33"/>
      <c r="HA287" s="33"/>
      <c r="HB287" s="33"/>
      <c r="HC287" s="33"/>
      <c r="HD287" s="33"/>
      <c r="HE287" s="33"/>
      <c r="HF287" s="33"/>
      <c r="HG287" s="33"/>
      <c r="HH287" s="33"/>
      <c r="HI287" s="33"/>
      <c r="HJ287" s="33"/>
      <c r="HK287" s="33"/>
      <c r="HL287" s="33"/>
      <c r="HM287" s="33"/>
      <c r="HN287" s="33"/>
      <c r="HO287" s="33"/>
      <c r="HP287" s="33"/>
      <c r="HQ287" s="33"/>
      <c r="HR287" s="33"/>
      <c r="HS287" s="33"/>
      <c r="HT287" s="33"/>
      <c r="HU287" s="33"/>
      <c r="HV287" s="33"/>
      <c r="HW287" s="33"/>
      <c r="HX287" s="33"/>
      <c r="HY287" s="33"/>
      <c r="HZ287" s="33"/>
      <c r="IA287" s="33"/>
      <c r="IB287" s="33"/>
      <c r="IC287" s="33"/>
      <c r="ID287" s="33"/>
      <c r="IE287" s="33"/>
      <c r="IF287" s="33"/>
      <c r="IG287" s="33"/>
      <c r="IH287" s="33"/>
      <c r="II287" s="33"/>
      <c r="IJ287" s="33"/>
      <c r="IK287" s="33"/>
      <c r="IL287" s="33"/>
      <c r="IM287" s="33"/>
      <c r="IN287" s="33"/>
      <c r="IO287" s="33"/>
      <c r="IP287" s="33"/>
      <c r="IQ287" s="33"/>
      <c r="IR287" s="33"/>
      <c r="IS287" s="33"/>
      <c r="IT287" s="33"/>
      <c r="IU287" s="33"/>
      <c r="IV287" s="33"/>
    </row>
    <row r="288" spans="1:256" hidden="1">
      <c r="A288" s="248"/>
      <c r="B288" s="251"/>
      <c r="C288" s="39" t="s">
        <v>31</v>
      </c>
      <c r="D288" s="81">
        <f>E288+M288</f>
        <v>0</v>
      </c>
      <c r="E288" s="82">
        <f>F288+I288+J288+K288+L288</f>
        <v>0</v>
      </c>
      <c r="F288" s="82">
        <f>G288+H288</f>
        <v>0</v>
      </c>
      <c r="G288" s="82"/>
      <c r="H288" s="82"/>
      <c r="I288" s="82"/>
      <c r="J288" s="82"/>
      <c r="K288" s="82"/>
      <c r="L288" s="82"/>
      <c r="M288" s="82">
        <f>N288+P288</f>
        <v>0</v>
      </c>
      <c r="N288" s="82"/>
      <c r="O288" s="82"/>
      <c r="P288" s="82"/>
      <c r="Q288" s="45"/>
      <c r="R288" s="45"/>
      <c r="S288" s="40"/>
      <c r="T288" s="40"/>
      <c r="U288" s="40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  <c r="CA288" s="33"/>
      <c r="CB288" s="33"/>
      <c r="CC288" s="33"/>
      <c r="CD288" s="33"/>
      <c r="CE288" s="33"/>
      <c r="CF288" s="33"/>
      <c r="CG288" s="33"/>
      <c r="CH288" s="33"/>
      <c r="CI288" s="33"/>
      <c r="CJ288" s="33"/>
      <c r="CK288" s="33"/>
      <c r="CL288" s="33"/>
      <c r="CM288" s="33"/>
      <c r="CN288" s="33"/>
      <c r="CO288" s="33"/>
      <c r="CP288" s="33"/>
      <c r="CQ288" s="33"/>
      <c r="CR288" s="33"/>
      <c r="CS288" s="33"/>
      <c r="CT288" s="33"/>
      <c r="CU288" s="33"/>
      <c r="CV288" s="33"/>
      <c r="CW288" s="33"/>
      <c r="CX288" s="33"/>
      <c r="CY288" s="33"/>
      <c r="CZ288" s="33"/>
      <c r="DA288" s="33"/>
      <c r="DB288" s="33"/>
      <c r="DC288" s="33"/>
      <c r="DD288" s="33"/>
      <c r="DE288" s="33"/>
      <c r="DF288" s="33"/>
      <c r="DG288" s="33"/>
      <c r="DH288" s="33"/>
      <c r="DI288" s="33"/>
      <c r="DJ288" s="33"/>
      <c r="DK288" s="33"/>
      <c r="DL288" s="33"/>
      <c r="DM288" s="33"/>
      <c r="DN288" s="33"/>
      <c r="DO288" s="33"/>
      <c r="DP288" s="33"/>
      <c r="DQ288" s="33"/>
      <c r="DR288" s="33"/>
      <c r="DS288" s="33"/>
      <c r="DT288" s="33"/>
      <c r="DU288" s="33"/>
      <c r="DV288" s="33"/>
      <c r="DW288" s="33"/>
      <c r="DX288" s="33"/>
      <c r="DY288" s="33"/>
      <c r="DZ288" s="33"/>
      <c r="EA288" s="33"/>
      <c r="EB288" s="33"/>
      <c r="EC288" s="33"/>
      <c r="ED288" s="33"/>
      <c r="EE288" s="33"/>
      <c r="EF288" s="33"/>
      <c r="EG288" s="33"/>
      <c r="EH288" s="33"/>
      <c r="EI288" s="33"/>
      <c r="EJ288" s="33"/>
      <c r="EK288" s="33"/>
      <c r="EL288" s="33"/>
      <c r="EM288" s="33"/>
      <c r="EN288" s="33"/>
      <c r="EO288" s="33"/>
      <c r="EP288" s="33"/>
      <c r="EQ288" s="33"/>
      <c r="ER288" s="33"/>
      <c r="ES288" s="33"/>
      <c r="ET288" s="33"/>
      <c r="EU288" s="33"/>
      <c r="EV288" s="33"/>
      <c r="EW288" s="33"/>
      <c r="EX288" s="33"/>
      <c r="EY288" s="33"/>
      <c r="EZ288" s="33"/>
      <c r="FA288" s="33"/>
      <c r="FB288" s="33"/>
      <c r="FC288" s="33"/>
      <c r="FD288" s="33"/>
      <c r="FE288" s="33"/>
      <c r="FF288" s="33"/>
      <c r="FG288" s="33"/>
      <c r="FH288" s="33"/>
      <c r="FI288" s="33"/>
      <c r="FJ288" s="33"/>
      <c r="FK288" s="33"/>
      <c r="FL288" s="33"/>
      <c r="FM288" s="33"/>
      <c r="FN288" s="33"/>
      <c r="FO288" s="33"/>
      <c r="FP288" s="33"/>
      <c r="FQ288" s="33"/>
      <c r="FR288" s="33"/>
      <c r="FS288" s="33"/>
      <c r="FT288" s="33"/>
      <c r="FU288" s="33"/>
      <c r="FV288" s="33"/>
      <c r="FW288" s="33"/>
      <c r="FX288" s="33"/>
      <c r="FY288" s="33"/>
      <c r="FZ288" s="33"/>
      <c r="GA288" s="33"/>
      <c r="GB288" s="33"/>
      <c r="GC288" s="33"/>
      <c r="GD288" s="33"/>
      <c r="GE288" s="33"/>
      <c r="GF288" s="33"/>
      <c r="GG288" s="33"/>
      <c r="GH288" s="33"/>
      <c r="GI288" s="33"/>
      <c r="GJ288" s="33"/>
      <c r="GK288" s="33"/>
      <c r="GL288" s="33"/>
      <c r="GM288" s="33"/>
      <c r="GN288" s="33"/>
      <c r="GO288" s="33"/>
      <c r="GP288" s="33"/>
      <c r="GQ288" s="33"/>
      <c r="GR288" s="33"/>
      <c r="GS288" s="33"/>
      <c r="GT288" s="33"/>
      <c r="GU288" s="33"/>
      <c r="GV288" s="33"/>
      <c r="GW288" s="33"/>
      <c r="GX288" s="33"/>
      <c r="GY288" s="33"/>
      <c r="GZ288" s="33"/>
      <c r="HA288" s="33"/>
      <c r="HB288" s="33"/>
      <c r="HC288" s="33"/>
      <c r="HD288" s="33"/>
      <c r="HE288" s="33"/>
      <c r="HF288" s="33"/>
      <c r="HG288" s="33"/>
      <c r="HH288" s="33"/>
      <c r="HI288" s="33"/>
      <c r="HJ288" s="33"/>
      <c r="HK288" s="33"/>
      <c r="HL288" s="33"/>
      <c r="HM288" s="33"/>
      <c r="HN288" s="33"/>
      <c r="HO288" s="33"/>
      <c r="HP288" s="33"/>
      <c r="HQ288" s="33"/>
      <c r="HR288" s="33"/>
      <c r="HS288" s="33"/>
      <c r="HT288" s="33"/>
      <c r="HU288" s="33"/>
      <c r="HV288" s="33"/>
      <c r="HW288" s="33"/>
      <c r="HX288" s="33"/>
      <c r="HY288" s="33"/>
      <c r="HZ288" s="33"/>
      <c r="IA288" s="33"/>
      <c r="IB288" s="33"/>
      <c r="IC288" s="33"/>
      <c r="ID288" s="33"/>
      <c r="IE288" s="33"/>
      <c r="IF288" s="33"/>
      <c r="IG288" s="33"/>
      <c r="IH288" s="33"/>
      <c r="II288" s="33"/>
      <c r="IJ288" s="33"/>
      <c r="IK288" s="33"/>
      <c r="IL288" s="33"/>
      <c r="IM288" s="33"/>
      <c r="IN288" s="33"/>
      <c r="IO288" s="33"/>
      <c r="IP288" s="33"/>
      <c r="IQ288" s="33"/>
      <c r="IR288" s="33"/>
      <c r="IS288" s="33"/>
      <c r="IT288" s="33"/>
      <c r="IU288" s="33"/>
      <c r="IV288" s="33"/>
    </row>
    <row r="289" spans="1:256" hidden="1">
      <c r="A289" s="249"/>
      <c r="B289" s="252"/>
      <c r="C289" s="39" t="s">
        <v>32</v>
      </c>
      <c r="D289" s="81">
        <f>D287+D288</f>
        <v>4645000</v>
      </c>
      <c r="E289" s="82">
        <f t="shared" ref="E289:P289" si="125">E287+E288</f>
        <v>4645000</v>
      </c>
      <c r="F289" s="82">
        <f t="shared" si="125"/>
        <v>3795000</v>
      </c>
      <c r="G289" s="82">
        <f t="shared" si="125"/>
        <v>0</v>
      </c>
      <c r="H289" s="82">
        <f t="shared" si="125"/>
        <v>3795000</v>
      </c>
      <c r="I289" s="82">
        <f t="shared" si="125"/>
        <v>850000</v>
      </c>
      <c r="J289" s="82">
        <f t="shared" si="125"/>
        <v>0</v>
      </c>
      <c r="K289" s="82">
        <f t="shared" si="125"/>
        <v>0</v>
      </c>
      <c r="L289" s="82">
        <f t="shared" si="125"/>
        <v>0</v>
      </c>
      <c r="M289" s="82">
        <f t="shared" si="125"/>
        <v>0</v>
      </c>
      <c r="N289" s="82">
        <f t="shared" si="125"/>
        <v>0</v>
      </c>
      <c r="O289" s="82">
        <f t="shared" si="125"/>
        <v>0</v>
      </c>
      <c r="P289" s="82">
        <f t="shared" si="125"/>
        <v>0</v>
      </c>
      <c r="Q289" s="45"/>
      <c r="R289" s="45"/>
      <c r="S289" s="40"/>
      <c r="T289" s="40"/>
      <c r="U289" s="40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  <c r="CA289" s="33"/>
      <c r="CB289" s="33"/>
      <c r="CC289" s="33"/>
      <c r="CD289" s="33"/>
      <c r="CE289" s="33"/>
      <c r="CF289" s="33"/>
      <c r="CG289" s="33"/>
      <c r="CH289" s="33"/>
      <c r="CI289" s="33"/>
      <c r="CJ289" s="33"/>
      <c r="CK289" s="33"/>
      <c r="CL289" s="33"/>
      <c r="CM289" s="33"/>
      <c r="CN289" s="33"/>
      <c r="CO289" s="33"/>
      <c r="CP289" s="33"/>
      <c r="CQ289" s="33"/>
      <c r="CR289" s="33"/>
      <c r="CS289" s="33"/>
      <c r="CT289" s="33"/>
      <c r="CU289" s="33"/>
      <c r="CV289" s="33"/>
      <c r="CW289" s="33"/>
      <c r="CX289" s="33"/>
      <c r="CY289" s="33"/>
      <c r="CZ289" s="33"/>
      <c r="DA289" s="33"/>
      <c r="DB289" s="33"/>
      <c r="DC289" s="33"/>
      <c r="DD289" s="33"/>
      <c r="DE289" s="33"/>
      <c r="DF289" s="33"/>
      <c r="DG289" s="33"/>
      <c r="DH289" s="33"/>
      <c r="DI289" s="33"/>
      <c r="DJ289" s="33"/>
      <c r="DK289" s="33"/>
      <c r="DL289" s="33"/>
      <c r="DM289" s="33"/>
      <c r="DN289" s="33"/>
      <c r="DO289" s="33"/>
      <c r="DP289" s="33"/>
      <c r="DQ289" s="33"/>
      <c r="DR289" s="33"/>
      <c r="DS289" s="33"/>
      <c r="DT289" s="33"/>
      <c r="DU289" s="33"/>
      <c r="DV289" s="33"/>
      <c r="DW289" s="33"/>
      <c r="DX289" s="33"/>
      <c r="DY289" s="33"/>
      <c r="DZ289" s="33"/>
      <c r="EA289" s="33"/>
      <c r="EB289" s="33"/>
      <c r="EC289" s="33"/>
      <c r="ED289" s="33"/>
      <c r="EE289" s="33"/>
      <c r="EF289" s="33"/>
      <c r="EG289" s="33"/>
      <c r="EH289" s="33"/>
      <c r="EI289" s="33"/>
      <c r="EJ289" s="33"/>
      <c r="EK289" s="33"/>
      <c r="EL289" s="33"/>
      <c r="EM289" s="33"/>
      <c r="EN289" s="33"/>
      <c r="EO289" s="33"/>
      <c r="EP289" s="33"/>
      <c r="EQ289" s="33"/>
      <c r="ER289" s="33"/>
      <c r="ES289" s="33"/>
      <c r="ET289" s="33"/>
      <c r="EU289" s="33"/>
      <c r="EV289" s="33"/>
      <c r="EW289" s="33"/>
      <c r="EX289" s="33"/>
      <c r="EY289" s="33"/>
      <c r="EZ289" s="33"/>
      <c r="FA289" s="33"/>
      <c r="FB289" s="33"/>
      <c r="FC289" s="33"/>
      <c r="FD289" s="33"/>
      <c r="FE289" s="33"/>
      <c r="FF289" s="33"/>
      <c r="FG289" s="33"/>
      <c r="FH289" s="33"/>
      <c r="FI289" s="33"/>
      <c r="FJ289" s="33"/>
      <c r="FK289" s="33"/>
      <c r="FL289" s="33"/>
      <c r="FM289" s="33"/>
      <c r="FN289" s="33"/>
      <c r="FO289" s="33"/>
      <c r="FP289" s="33"/>
      <c r="FQ289" s="33"/>
      <c r="FR289" s="33"/>
      <c r="FS289" s="33"/>
      <c r="FT289" s="33"/>
      <c r="FU289" s="33"/>
      <c r="FV289" s="33"/>
      <c r="FW289" s="33"/>
      <c r="FX289" s="33"/>
      <c r="FY289" s="33"/>
      <c r="FZ289" s="33"/>
      <c r="GA289" s="33"/>
      <c r="GB289" s="33"/>
      <c r="GC289" s="33"/>
      <c r="GD289" s="33"/>
      <c r="GE289" s="33"/>
      <c r="GF289" s="33"/>
      <c r="GG289" s="33"/>
      <c r="GH289" s="33"/>
      <c r="GI289" s="33"/>
      <c r="GJ289" s="33"/>
      <c r="GK289" s="33"/>
      <c r="GL289" s="33"/>
      <c r="GM289" s="33"/>
      <c r="GN289" s="33"/>
      <c r="GO289" s="33"/>
      <c r="GP289" s="33"/>
      <c r="GQ289" s="33"/>
      <c r="GR289" s="33"/>
      <c r="GS289" s="33"/>
      <c r="GT289" s="33"/>
      <c r="GU289" s="33"/>
      <c r="GV289" s="33"/>
      <c r="GW289" s="33"/>
      <c r="GX289" s="33"/>
      <c r="GY289" s="33"/>
      <c r="GZ289" s="33"/>
      <c r="HA289" s="33"/>
      <c r="HB289" s="33"/>
      <c r="HC289" s="33"/>
      <c r="HD289" s="33"/>
      <c r="HE289" s="33"/>
      <c r="HF289" s="33"/>
      <c r="HG289" s="33"/>
      <c r="HH289" s="33"/>
      <c r="HI289" s="33"/>
      <c r="HJ289" s="33"/>
      <c r="HK289" s="33"/>
      <c r="HL289" s="33"/>
      <c r="HM289" s="33"/>
      <c r="HN289" s="33"/>
      <c r="HO289" s="33"/>
      <c r="HP289" s="33"/>
      <c r="HQ289" s="33"/>
      <c r="HR289" s="33"/>
      <c r="HS289" s="33"/>
      <c r="HT289" s="33"/>
      <c r="HU289" s="33"/>
      <c r="HV289" s="33"/>
      <c r="HW289" s="33"/>
      <c r="HX289" s="33"/>
      <c r="HY289" s="33"/>
      <c r="HZ289" s="33"/>
      <c r="IA289" s="33"/>
      <c r="IB289" s="33"/>
      <c r="IC289" s="33"/>
      <c r="ID289" s="33"/>
      <c r="IE289" s="33"/>
      <c r="IF289" s="33"/>
      <c r="IG289" s="33"/>
      <c r="IH289" s="33"/>
      <c r="II289" s="33"/>
      <c r="IJ289" s="33"/>
      <c r="IK289" s="33"/>
      <c r="IL289" s="33"/>
      <c r="IM289" s="33"/>
      <c r="IN289" s="33"/>
      <c r="IO289" s="33"/>
      <c r="IP289" s="33"/>
      <c r="IQ289" s="33"/>
      <c r="IR289" s="33"/>
      <c r="IS289" s="33"/>
      <c r="IT289" s="33"/>
      <c r="IU289" s="33"/>
      <c r="IV289" s="33"/>
    </row>
    <row r="290" spans="1:256" hidden="1">
      <c r="A290" s="247">
        <v>85279</v>
      </c>
      <c r="B290" s="250" t="s">
        <v>219</v>
      </c>
      <c r="C290" s="39" t="s">
        <v>30</v>
      </c>
      <c r="D290" s="81">
        <f>E290+M290</f>
        <v>170000</v>
      </c>
      <c r="E290" s="82">
        <f>F290+I290+J290+K290+L290</f>
        <v>170000</v>
      </c>
      <c r="F290" s="82">
        <f>G290+H290</f>
        <v>170000</v>
      </c>
      <c r="G290" s="82">
        <v>0</v>
      </c>
      <c r="H290" s="82">
        <v>170000</v>
      </c>
      <c r="I290" s="82">
        <v>0</v>
      </c>
      <c r="J290" s="82">
        <v>0</v>
      </c>
      <c r="K290" s="82">
        <v>0</v>
      </c>
      <c r="L290" s="82">
        <v>0</v>
      </c>
      <c r="M290" s="82">
        <f>N290+P290</f>
        <v>0</v>
      </c>
      <c r="N290" s="82">
        <v>0</v>
      </c>
      <c r="O290" s="82">
        <v>0</v>
      </c>
      <c r="P290" s="82">
        <v>0</v>
      </c>
      <c r="Q290" s="59"/>
      <c r="R290" s="59"/>
      <c r="S290" s="60"/>
      <c r="T290" s="60"/>
      <c r="U290" s="60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61"/>
      <c r="BN290" s="61"/>
      <c r="BO290" s="61"/>
      <c r="BP290" s="61"/>
      <c r="BQ290" s="61"/>
      <c r="BR290" s="61"/>
      <c r="BS290" s="61"/>
      <c r="BT290" s="61"/>
      <c r="BU290" s="61"/>
      <c r="BV290" s="61"/>
      <c r="BW290" s="61"/>
      <c r="BX290" s="61"/>
      <c r="BY290" s="61"/>
      <c r="BZ290" s="61"/>
      <c r="CA290" s="61"/>
      <c r="CB290" s="61"/>
      <c r="CC290" s="61"/>
      <c r="CD290" s="61"/>
      <c r="CE290" s="61"/>
      <c r="CF290" s="61"/>
      <c r="CG290" s="61"/>
      <c r="CH290" s="61"/>
      <c r="CI290" s="61"/>
      <c r="CJ290" s="61"/>
      <c r="CK290" s="61"/>
      <c r="CL290" s="61"/>
      <c r="CM290" s="61"/>
      <c r="CN290" s="61"/>
      <c r="CO290" s="61"/>
      <c r="CP290" s="61"/>
      <c r="CQ290" s="61"/>
      <c r="CR290" s="61"/>
      <c r="CS290" s="61"/>
      <c r="CT290" s="61"/>
      <c r="CU290" s="61"/>
      <c r="CV290" s="61"/>
      <c r="CW290" s="61"/>
      <c r="CX290" s="61"/>
      <c r="CY290" s="61"/>
      <c r="CZ290" s="61"/>
      <c r="DA290" s="61"/>
      <c r="DB290" s="61"/>
      <c r="DC290" s="61"/>
      <c r="DD290" s="61"/>
      <c r="DE290" s="61"/>
      <c r="DF290" s="61"/>
      <c r="DG290" s="61"/>
      <c r="DH290" s="61"/>
      <c r="DI290" s="61"/>
      <c r="DJ290" s="61"/>
      <c r="DK290" s="61"/>
      <c r="DL290" s="61"/>
      <c r="DM290" s="61"/>
      <c r="DN290" s="61"/>
      <c r="DO290" s="61"/>
      <c r="DP290" s="61"/>
      <c r="DQ290" s="61"/>
      <c r="DR290" s="61"/>
      <c r="DS290" s="61"/>
      <c r="DT290" s="61"/>
      <c r="DU290" s="61"/>
      <c r="DV290" s="61"/>
      <c r="DW290" s="61"/>
      <c r="DX290" s="61"/>
      <c r="DY290" s="61"/>
      <c r="DZ290" s="61"/>
      <c r="EA290" s="61"/>
      <c r="EB290" s="61"/>
      <c r="EC290" s="61"/>
      <c r="ED290" s="61"/>
      <c r="EE290" s="61"/>
      <c r="EF290" s="61"/>
      <c r="EG290" s="61"/>
      <c r="EH290" s="61"/>
      <c r="EI290" s="61"/>
      <c r="EJ290" s="61"/>
      <c r="EK290" s="61"/>
      <c r="EL290" s="61"/>
      <c r="EM290" s="61"/>
      <c r="EN290" s="61"/>
      <c r="EO290" s="61"/>
      <c r="EP290" s="61"/>
      <c r="EQ290" s="61"/>
      <c r="ER290" s="61"/>
      <c r="ES290" s="61"/>
      <c r="ET290" s="61"/>
      <c r="EU290" s="61"/>
      <c r="EV290" s="61"/>
      <c r="EW290" s="61"/>
      <c r="EX290" s="61"/>
      <c r="EY290" s="61"/>
      <c r="EZ290" s="61"/>
      <c r="FA290" s="61"/>
      <c r="FB290" s="61"/>
      <c r="FC290" s="61"/>
      <c r="FD290" s="61"/>
      <c r="FE290" s="61"/>
      <c r="FF290" s="61"/>
      <c r="FG290" s="61"/>
      <c r="FH290" s="61"/>
      <c r="FI290" s="61"/>
      <c r="FJ290" s="61"/>
      <c r="FK290" s="61"/>
      <c r="FL290" s="61"/>
      <c r="FM290" s="61"/>
      <c r="FN290" s="61"/>
      <c r="FO290" s="61"/>
      <c r="FP290" s="61"/>
      <c r="FQ290" s="61"/>
      <c r="FR290" s="61"/>
      <c r="FS290" s="61"/>
      <c r="FT290" s="61"/>
      <c r="FU290" s="61"/>
      <c r="FV290" s="61"/>
      <c r="FW290" s="61"/>
      <c r="FX290" s="61"/>
      <c r="FY290" s="61"/>
      <c r="FZ290" s="61"/>
      <c r="GA290" s="61"/>
      <c r="GB290" s="61"/>
      <c r="GC290" s="61"/>
      <c r="GD290" s="61"/>
      <c r="GE290" s="61"/>
      <c r="GF290" s="61"/>
      <c r="GG290" s="61"/>
      <c r="GH290" s="61"/>
      <c r="GI290" s="61"/>
      <c r="GJ290" s="61"/>
      <c r="GK290" s="61"/>
      <c r="GL290" s="61"/>
      <c r="GM290" s="61"/>
      <c r="GN290" s="61"/>
      <c r="GO290" s="61"/>
      <c r="GP290" s="61"/>
      <c r="GQ290" s="61"/>
      <c r="GR290" s="61"/>
      <c r="GS290" s="61"/>
      <c r="GT290" s="61"/>
      <c r="GU290" s="61"/>
      <c r="GV290" s="61"/>
      <c r="GW290" s="61"/>
      <c r="GX290" s="61"/>
      <c r="GY290" s="61"/>
      <c r="GZ290" s="61"/>
      <c r="HA290" s="61"/>
      <c r="HB290" s="61"/>
      <c r="HC290" s="61"/>
      <c r="HD290" s="61"/>
      <c r="HE290" s="61"/>
      <c r="HF290" s="61"/>
      <c r="HG290" s="61"/>
      <c r="HH290" s="61"/>
      <c r="HI290" s="61"/>
      <c r="HJ290" s="61"/>
      <c r="HK290" s="61"/>
      <c r="HL290" s="61"/>
      <c r="HM290" s="61"/>
      <c r="HN290" s="61"/>
      <c r="HO290" s="61"/>
      <c r="HP290" s="61"/>
      <c r="HQ290" s="61"/>
      <c r="HR290" s="61"/>
      <c r="HS290" s="61"/>
      <c r="HT290" s="61"/>
      <c r="HU290" s="61"/>
      <c r="HV290" s="61"/>
      <c r="HW290" s="61"/>
      <c r="HX290" s="61"/>
      <c r="HY290" s="61"/>
      <c r="HZ290" s="61"/>
      <c r="IA290" s="61"/>
      <c r="IB290" s="61"/>
      <c r="IC290" s="61"/>
      <c r="ID290" s="61"/>
      <c r="IE290" s="61"/>
      <c r="IF290" s="61"/>
      <c r="IG290" s="61"/>
      <c r="IH290" s="61"/>
      <c r="II290" s="61"/>
      <c r="IJ290" s="61"/>
      <c r="IK290" s="61"/>
      <c r="IL290" s="61"/>
      <c r="IM290" s="61"/>
      <c r="IN290" s="61"/>
      <c r="IO290" s="61"/>
      <c r="IP290" s="61"/>
      <c r="IQ290" s="61"/>
      <c r="IR290" s="61"/>
      <c r="IS290" s="61"/>
      <c r="IT290" s="61"/>
      <c r="IU290" s="61"/>
      <c r="IV290" s="61"/>
    </row>
    <row r="291" spans="1:256" hidden="1">
      <c r="A291" s="248"/>
      <c r="B291" s="251"/>
      <c r="C291" s="39" t="s">
        <v>31</v>
      </c>
      <c r="D291" s="81">
        <f>E291+M291</f>
        <v>0</v>
      </c>
      <c r="E291" s="82">
        <f>F291+I291+J291+K291+L291</f>
        <v>0</v>
      </c>
      <c r="F291" s="82">
        <f>G291+H291</f>
        <v>0</v>
      </c>
      <c r="G291" s="82"/>
      <c r="H291" s="82"/>
      <c r="I291" s="82"/>
      <c r="J291" s="82"/>
      <c r="K291" s="82"/>
      <c r="L291" s="82"/>
      <c r="M291" s="82">
        <f>N291+P291</f>
        <v>0</v>
      </c>
      <c r="N291" s="82"/>
      <c r="O291" s="82"/>
      <c r="P291" s="82"/>
      <c r="Q291" s="59"/>
      <c r="R291" s="59"/>
      <c r="S291" s="60"/>
      <c r="T291" s="60"/>
      <c r="U291" s="60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  <c r="BL291" s="61"/>
      <c r="BM291" s="61"/>
      <c r="BN291" s="61"/>
      <c r="BO291" s="61"/>
      <c r="BP291" s="61"/>
      <c r="BQ291" s="61"/>
      <c r="BR291" s="61"/>
      <c r="BS291" s="61"/>
      <c r="BT291" s="61"/>
      <c r="BU291" s="61"/>
      <c r="BV291" s="61"/>
      <c r="BW291" s="61"/>
      <c r="BX291" s="61"/>
      <c r="BY291" s="61"/>
      <c r="BZ291" s="61"/>
      <c r="CA291" s="61"/>
      <c r="CB291" s="61"/>
      <c r="CC291" s="61"/>
      <c r="CD291" s="61"/>
      <c r="CE291" s="61"/>
      <c r="CF291" s="61"/>
      <c r="CG291" s="61"/>
      <c r="CH291" s="61"/>
      <c r="CI291" s="61"/>
      <c r="CJ291" s="61"/>
      <c r="CK291" s="61"/>
      <c r="CL291" s="61"/>
      <c r="CM291" s="61"/>
      <c r="CN291" s="61"/>
      <c r="CO291" s="61"/>
      <c r="CP291" s="61"/>
      <c r="CQ291" s="61"/>
      <c r="CR291" s="61"/>
      <c r="CS291" s="61"/>
      <c r="CT291" s="61"/>
      <c r="CU291" s="61"/>
      <c r="CV291" s="61"/>
      <c r="CW291" s="61"/>
      <c r="CX291" s="61"/>
      <c r="CY291" s="61"/>
      <c r="CZ291" s="61"/>
      <c r="DA291" s="61"/>
      <c r="DB291" s="61"/>
      <c r="DC291" s="61"/>
      <c r="DD291" s="61"/>
      <c r="DE291" s="61"/>
      <c r="DF291" s="61"/>
      <c r="DG291" s="61"/>
      <c r="DH291" s="61"/>
      <c r="DI291" s="61"/>
      <c r="DJ291" s="61"/>
      <c r="DK291" s="61"/>
      <c r="DL291" s="61"/>
      <c r="DM291" s="61"/>
      <c r="DN291" s="61"/>
      <c r="DO291" s="61"/>
      <c r="DP291" s="61"/>
      <c r="DQ291" s="61"/>
      <c r="DR291" s="61"/>
      <c r="DS291" s="61"/>
      <c r="DT291" s="61"/>
      <c r="DU291" s="61"/>
      <c r="DV291" s="61"/>
      <c r="DW291" s="61"/>
      <c r="DX291" s="61"/>
      <c r="DY291" s="61"/>
      <c r="DZ291" s="61"/>
      <c r="EA291" s="61"/>
      <c r="EB291" s="61"/>
      <c r="EC291" s="61"/>
      <c r="ED291" s="61"/>
      <c r="EE291" s="61"/>
      <c r="EF291" s="61"/>
      <c r="EG291" s="61"/>
      <c r="EH291" s="61"/>
      <c r="EI291" s="61"/>
      <c r="EJ291" s="61"/>
      <c r="EK291" s="61"/>
      <c r="EL291" s="61"/>
      <c r="EM291" s="61"/>
      <c r="EN291" s="61"/>
      <c r="EO291" s="61"/>
      <c r="EP291" s="61"/>
      <c r="EQ291" s="61"/>
      <c r="ER291" s="61"/>
      <c r="ES291" s="61"/>
      <c r="ET291" s="61"/>
      <c r="EU291" s="61"/>
      <c r="EV291" s="61"/>
      <c r="EW291" s="61"/>
      <c r="EX291" s="61"/>
      <c r="EY291" s="61"/>
      <c r="EZ291" s="61"/>
      <c r="FA291" s="61"/>
      <c r="FB291" s="61"/>
      <c r="FC291" s="61"/>
      <c r="FD291" s="61"/>
      <c r="FE291" s="61"/>
      <c r="FF291" s="61"/>
      <c r="FG291" s="61"/>
      <c r="FH291" s="61"/>
      <c r="FI291" s="61"/>
      <c r="FJ291" s="61"/>
      <c r="FK291" s="61"/>
      <c r="FL291" s="61"/>
      <c r="FM291" s="61"/>
      <c r="FN291" s="61"/>
      <c r="FO291" s="61"/>
      <c r="FP291" s="61"/>
      <c r="FQ291" s="61"/>
      <c r="FR291" s="61"/>
      <c r="FS291" s="61"/>
      <c r="FT291" s="61"/>
      <c r="FU291" s="61"/>
      <c r="FV291" s="61"/>
      <c r="FW291" s="61"/>
      <c r="FX291" s="61"/>
      <c r="FY291" s="61"/>
      <c r="FZ291" s="61"/>
      <c r="GA291" s="61"/>
      <c r="GB291" s="61"/>
      <c r="GC291" s="61"/>
      <c r="GD291" s="61"/>
      <c r="GE291" s="61"/>
      <c r="GF291" s="61"/>
      <c r="GG291" s="61"/>
      <c r="GH291" s="61"/>
      <c r="GI291" s="61"/>
      <c r="GJ291" s="61"/>
      <c r="GK291" s="61"/>
      <c r="GL291" s="61"/>
      <c r="GM291" s="61"/>
      <c r="GN291" s="61"/>
      <c r="GO291" s="61"/>
      <c r="GP291" s="61"/>
      <c r="GQ291" s="61"/>
      <c r="GR291" s="61"/>
      <c r="GS291" s="61"/>
      <c r="GT291" s="61"/>
      <c r="GU291" s="61"/>
      <c r="GV291" s="61"/>
      <c r="GW291" s="61"/>
      <c r="GX291" s="61"/>
      <c r="GY291" s="61"/>
      <c r="GZ291" s="61"/>
      <c r="HA291" s="61"/>
      <c r="HB291" s="61"/>
      <c r="HC291" s="61"/>
      <c r="HD291" s="61"/>
      <c r="HE291" s="61"/>
      <c r="HF291" s="61"/>
      <c r="HG291" s="61"/>
      <c r="HH291" s="61"/>
      <c r="HI291" s="61"/>
      <c r="HJ291" s="61"/>
      <c r="HK291" s="61"/>
      <c r="HL291" s="61"/>
      <c r="HM291" s="61"/>
      <c r="HN291" s="61"/>
      <c r="HO291" s="61"/>
      <c r="HP291" s="61"/>
      <c r="HQ291" s="61"/>
      <c r="HR291" s="61"/>
      <c r="HS291" s="61"/>
      <c r="HT291" s="61"/>
      <c r="HU291" s="61"/>
      <c r="HV291" s="61"/>
      <c r="HW291" s="61"/>
      <c r="HX291" s="61"/>
      <c r="HY291" s="61"/>
      <c r="HZ291" s="61"/>
      <c r="IA291" s="61"/>
      <c r="IB291" s="61"/>
      <c r="IC291" s="61"/>
      <c r="ID291" s="61"/>
      <c r="IE291" s="61"/>
      <c r="IF291" s="61"/>
      <c r="IG291" s="61"/>
      <c r="IH291" s="61"/>
      <c r="II291" s="61"/>
      <c r="IJ291" s="61"/>
      <c r="IK291" s="61"/>
      <c r="IL291" s="61"/>
      <c r="IM291" s="61"/>
      <c r="IN291" s="61"/>
      <c r="IO291" s="61"/>
      <c r="IP291" s="61"/>
      <c r="IQ291" s="61"/>
      <c r="IR291" s="61"/>
      <c r="IS291" s="61"/>
      <c r="IT291" s="61"/>
      <c r="IU291" s="61"/>
      <c r="IV291" s="61"/>
    </row>
    <row r="292" spans="1:256" hidden="1">
      <c r="A292" s="249"/>
      <c r="B292" s="252"/>
      <c r="C292" s="39" t="s">
        <v>32</v>
      </c>
      <c r="D292" s="81">
        <f t="shared" ref="D292:O292" si="126">D290+D291</f>
        <v>170000</v>
      </c>
      <c r="E292" s="82">
        <f t="shared" si="126"/>
        <v>170000</v>
      </c>
      <c r="F292" s="82">
        <f t="shared" si="126"/>
        <v>170000</v>
      </c>
      <c r="G292" s="82">
        <f t="shared" si="126"/>
        <v>0</v>
      </c>
      <c r="H292" s="82">
        <f t="shared" si="126"/>
        <v>170000</v>
      </c>
      <c r="I292" s="82">
        <f t="shared" si="126"/>
        <v>0</v>
      </c>
      <c r="J292" s="82">
        <f t="shared" si="126"/>
        <v>0</v>
      </c>
      <c r="K292" s="82">
        <f t="shared" si="126"/>
        <v>0</v>
      </c>
      <c r="L292" s="82">
        <f t="shared" si="126"/>
        <v>0</v>
      </c>
      <c r="M292" s="82">
        <f t="shared" si="126"/>
        <v>0</v>
      </c>
      <c r="N292" s="82">
        <f t="shared" si="126"/>
        <v>0</v>
      </c>
      <c r="O292" s="82">
        <f t="shared" si="126"/>
        <v>0</v>
      </c>
      <c r="P292" s="82">
        <f>P290+P291</f>
        <v>0</v>
      </c>
      <c r="Q292" s="59"/>
      <c r="R292" s="59"/>
      <c r="S292" s="60"/>
      <c r="T292" s="60"/>
      <c r="U292" s="60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1"/>
      <c r="DE292" s="61"/>
      <c r="DF292" s="61"/>
      <c r="DG292" s="61"/>
      <c r="DH292" s="61"/>
      <c r="DI292" s="61"/>
      <c r="DJ292" s="61"/>
      <c r="DK292" s="61"/>
      <c r="DL292" s="61"/>
      <c r="DM292" s="61"/>
      <c r="DN292" s="61"/>
      <c r="DO292" s="61"/>
      <c r="DP292" s="61"/>
      <c r="DQ292" s="61"/>
      <c r="DR292" s="61"/>
      <c r="DS292" s="61"/>
      <c r="DT292" s="61"/>
      <c r="DU292" s="61"/>
      <c r="DV292" s="61"/>
      <c r="DW292" s="61"/>
      <c r="DX292" s="61"/>
      <c r="DY292" s="61"/>
      <c r="DZ292" s="61"/>
      <c r="EA292" s="61"/>
      <c r="EB292" s="61"/>
      <c r="EC292" s="61"/>
      <c r="ED292" s="61"/>
      <c r="EE292" s="61"/>
      <c r="EF292" s="61"/>
      <c r="EG292" s="61"/>
      <c r="EH292" s="61"/>
      <c r="EI292" s="61"/>
      <c r="EJ292" s="61"/>
      <c r="EK292" s="61"/>
      <c r="EL292" s="61"/>
      <c r="EM292" s="61"/>
      <c r="EN292" s="61"/>
      <c r="EO292" s="61"/>
      <c r="EP292" s="61"/>
      <c r="EQ292" s="61"/>
      <c r="ER292" s="61"/>
      <c r="ES292" s="61"/>
      <c r="ET292" s="61"/>
      <c r="EU292" s="61"/>
      <c r="EV292" s="61"/>
      <c r="EW292" s="61"/>
      <c r="EX292" s="61"/>
      <c r="EY292" s="61"/>
      <c r="EZ292" s="61"/>
      <c r="FA292" s="61"/>
      <c r="FB292" s="61"/>
      <c r="FC292" s="61"/>
      <c r="FD292" s="61"/>
      <c r="FE292" s="61"/>
      <c r="FF292" s="61"/>
      <c r="FG292" s="61"/>
      <c r="FH292" s="61"/>
      <c r="FI292" s="61"/>
      <c r="FJ292" s="61"/>
      <c r="FK292" s="61"/>
      <c r="FL292" s="61"/>
      <c r="FM292" s="61"/>
      <c r="FN292" s="61"/>
      <c r="FO292" s="61"/>
      <c r="FP292" s="61"/>
      <c r="FQ292" s="61"/>
      <c r="FR292" s="61"/>
      <c r="FS292" s="61"/>
      <c r="FT292" s="61"/>
      <c r="FU292" s="61"/>
      <c r="FV292" s="61"/>
      <c r="FW292" s="61"/>
      <c r="FX292" s="61"/>
      <c r="FY292" s="61"/>
      <c r="FZ292" s="61"/>
      <c r="GA292" s="61"/>
      <c r="GB292" s="61"/>
      <c r="GC292" s="61"/>
      <c r="GD292" s="61"/>
      <c r="GE292" s="61"/>
      <c r="GF292" s="61"/>
      <c r="GG292" s="61"/>
      <c r="GH292" s="61"/>
      <c r="GI292" s="61"/>
      <c r="GJ292" s="61"/>
      <c r="GK292" s="61"/>
      <c r="GL292" s="61"/>
      <c r="GM292" s="61"/>
      <c r="GN292" s="61"/>
      <c r="GO292" s="61"/>
      <c r="GP292" s="61"/>
      <c r="GQ292" s="61"/>
      <c r="GR292" s="61"/>
      <c r="GS292" s="61"/>
      <c r="GT292" s="61"/>
      <c r="GU292" s="61"/>
      <c r="GV292" s="61"/>
      <c r="GW292" s="61"/>
      <c r="GX292" s="61"/>
      <c r="GY292" s="61"/>
      <c r="GZ292" s="61"/>
      <c r="HA292" s="61"/>
      <c r="HB292" s="61"/>
      <c r="HC292" s="61"/>
      <c r="HD292" s="61"/>
      <c r="HE292" s="61"/>
      <c r="HF292" s="61"/>
      <c r="HG292" s="61"/>
      <c r="HH292" s="61"/>
      <c r="HI292" s="61"/>
      <c r="HJ292" s="61"/>
      <c r="HK292" s="61"/>
      <c r="HL292" s="61"/>
      <c r="HM292" s="61"/>
      <c r="HN292" s="61"/>
      <c r="HO292" s="61"/>
      <c r="HP292" s="61"/>
      <c r="HQ292" s="61"/>
      <c r="HR292" s="61"/>
      <c r="HS292" s="61"/>
      <c r="HT292" s="61"/>
      <c r="HU292" s="61"/>
      <c r="HV292" s="61"/>
      <c r="HW292" s="61"/>
      <c r="HX292" s="61"/>
      <c r="HY292" s="61"/>
      <c r="HZ292" s="61"/>
      <c r="IA292" s="61"/>
      <c r="IB292" s="61"/>
      <c r="IC292" s="61"/>
      <c r="ID292" s="61"/>
      <c r="IE292" s="61"/>
      <c r="IF292" s="61"/>
      <c r="IG292" s="61"/>
      <c r="IH292" s="61"/>
      <c r="II292" s="61"/>
      <c r="IJ292" s="61"/>
      <c r="IK292" s="61"/>
      <c r="IL292" s="61"/>
      <c r="IM292" s="61"/>
      <c r="IN292" s="61"/>
      <c r="IO292" s="61"/>
      <c r="IP292" s="61"/>
      <c r="IQ292" s="61"/>
      <c r="IR292" s="61"/>
      <c r="IS292" s="61"/>
      <c r="IT292" s="61"/>
      <c r="IU292" s="61"/>
      <c r="IV292" s="61"/>
    </row>
    <row r="293" spans="1:256" hidden="1">
      <c r="A293" s="247">
        <v>85295</v>
      </c>
      <c r="B293" s="250" t="s">
        <v>42</v>
      </c>
      <c r="C293" s="39" t="s">
        <v>30</v>
      </c>
      <c r="D293" s="81">
        <f>E293+M293</f>
        <v>28479955</v>
      </c>
      <c r="E293" s="82">
        <f>F293+I293+J293+K293+L293</f>
        <v>24097666</v>
      </c>
      <c r="F293" s="82">
        <f>G293+H293</f>
        <v>15000</v>
      </c>
      <c r="G293" s="82">
        <v>0</v>
      </c>
      <c r="H293" s="82">
        <v>15000</v>
      </c>
      <c r="I293" s="82">
        <v>0</v>
      </c>
      <c r="J293" s="82">
        <v>45000</v>
      </c>
      <c r="K293" s="82">
        <v>24037666</v>
      </c>
      <c r="L293" s="82">
        <v>0</v>
      </c>
      <c r="M293" s="82">
        <f>N293+P293</f>
        <v>4382289</v>
      </c>
      <c r="N293" s="82">
        <v>4382289</v>
      </c>
      <c r="O293" s="82">
        <v>4382289</v>
      </c>
      <c r="P293" s="82">
        <v>0</v>
      </c>
      <c r="Q293" s="59"/>
      <c r="R293" s="59"/>
      <c r="S293" s="60"/>
      <c r="T293" s="60"/>
      <c r="U293" s="60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61"/>
      <c r="BN293" s="61"/>
      <c r="BO293" s="61"/>
      <c r="BP293" s="61"/>
      <c r="BQ293" s="61"/>
      <c r="BR293" s="61"/>
      <c r="BS293" s="61"/>
      <c r="BT293" s="61"/>
      <c r="BU293" s="61"/>
      <c r="BV293" s="61"/>
      <c r="BW293" s="61"/>
      <c r="BX293" s="61"/>
      <c r="BY293" s="61"/>
      <c r="BZ293" s="61"/>
      <c r="CA293" s="61"/>
      <c r="CB293" s="61"/>
      <c r="CC293" s="61"/>
      <c r="CD293" s="61"/>
      <c r="CE293" s="61"/>
      <c r="CF293" s="61"/>
      <c r="CG293" s="61"/>
      <c r="CH293" s="61"/>
      <c r="CI293" s="61"/>
      <c r="CJ293" s="61"/>
      <c r="CK293" s="61"/>
      <c r="CL293" s="61"/>
      <c r="CM293" s="61"/>
      <c r="CN293" s="61"/>
      <c r="CO293" s="61"/>
      <c r="CP293" s="61"/>
      <c r="CQ293" s="61"/>
      <c r="CR293" s="61"/>
      <c r="CS293" s="61"/>
      <c r="CT293" s="61"/>
      <c r="CU293" s="61"/>
      <c r="CV293" s="61"/>
      <c r="CW293" s="61"/>
      <c r="CX293" s="61"/>
      <c r="CY293" s="61"/>
      <c r="CZ293" s="61"/>
      <c r="DA293" s="61"/>
      <c r="DB293" s="61"/>
      <c r="DC293" s="61"/>
      <c r="DD293" s="61"/>
      <c r="DE293" s="61"/>
      <c r="DF293" s="61"/>
      <c r="DG293" s="61"/>
      <c r="DH293" s="61"/>
      <c r="DI293" s="61"/>
      <c r="DJ293" s="61"/>
      <c r="DK293" s="61"/>
      <c r="DL293" s="61"/>
      <c r="DM293" s="61"/>
      <c r="DN293" s="61"/>
      <c r="DO293" s="61"/>
      <c r="DP293" s="61"/>
      <c r="DQ293" s="61"/>
      <c r="DR293" s="61"/>
      <c r="DS293" s="61"/>
      <c r="DT293" s="61"/>
      <c r="DU293" s="61"/>
      <c r="DV293" s="61"/>
      <c r="DW293" s="61"/>
      <c r="DX293" s="61"/>
      <c r="DY293" s="61"/>
      <c r="DZ293" s="61"/>
      <c r="EA293" s="61"/>
      <c r="EB293" s="61"/>
      <c r="EC293" s="61"/>
      <c r="ED293" s="61"/>
      <c r="EE293" s="61"/>
      <c r="EF293" s="61"/>
      <c r="EG293" s="61"/>
      <c r="EH293" s="61"/>
      <c r="EI293" s="61"/>
      <c r="EJ293" s="61"/>
      <c r="EK293" s="61"/>
      <c r="EL293" s="61"/>
      <c r="EM293" s="61"/>
      <c r="EN293" s="61"/>
      <c r="EO293" s="61"/>
      <c r="EP293" s="61"/>
      <c r="EQ293" s="61"/>
      <c r="ER293" s="61"/>
      <c r="ES293" s="61"/>
      <c r="ET293" s="61"/>
      <c r="EU293" s="61"/>
      <c r="EV293" s="61"/>
      <c r="EW293" s="61"/>
      <c r="EX293" s="61"/>
      <c r="EY293" s="61"/>
      <c r="EZ293" s="61"/>
      <c r="FA293" s="61"/>
      <c r="FB293" s="61"/>
      <c r="FC293" s="61"/>
      <c r="FD293" s="61"/>
      <c r="FE293" s="61"/>
      <c r="FF293" s="61"/>
      <c r="FG293" s="61"/>
      <c r="FH293" s="61"/>
      <c r="FI293" s="61"/>
      <c r="FJ293" s="61"/>
      <c r="FK293" s="61"/>
      <c r="FL293" s="61"/>
      <c r="FM293" s="61"/>
      <c r="FN293" s="61"/>
      <c r="FO293" s="61"/>
      <c r="FP293" s="61"/>
      <c r="FQ293" s="61"/>
      <c r="FR293" s="61"/>
      <c r="FS293" s="61"/>
      <c r="FT293" s="61"/>
      <c r="FU293" s="61"/>
      <c r="FV293" s="61"/>
      <c r="FW293" s="61"/>
      <c r="FX293" s="61"/>
      <c r="FY293" s="61"/>
      <c r="FZ293" s="61"/>
      <c r="GA293" s="61"/>
      <c r="GB293" s="61"/>
      <c r="GC293" s="61"/>
      <c r="GD293" s="61"/>
      <c r="GE293" s="61"/>
      <c r="GF293" s="61"/>
      <c r="GG293" s="61"/>
      <c r="GH293" s="61"/>
      <c r="GI293" s="61"/>
      <c r="GJ293" s="61"/>
      <c r="GK293" s="61"/>
      <c r="GL293" s="61"/>
      <c r="GM293" s="61"/>
      <c r="GN293" s="61"/>
      <c r="GO293" s="61"/>
      <c r="GP293" s="61"/>
      <c r="GQ293" s="61"/>
      <c r="GR293" s="61"/>
      <c r="GS293" s="61"/>
      <c r="GT293" s="61"/>
      <c r="GU293" s="61"/>
      <c r="GV293" s="61"/>
      <c r="GW293" s="61"/>
      <c r="GX293" s="61"/>
      <c r="GY293" s="61"/>
      <c r="GZ293" s="61"/>
      <c r="HA293" s="61"/>
      <c r="HB293" s="61"/>
      <c r="HC293" s="61"/>
      <c r="HD293" s="61"/>
      <c r="HE293" s="61"/>
      <c r="HF293" s="61"/>
      <c r="HG293" s="61"/>
      <c r="HH293" s="61"/>
      <c r="HI293" s="61"/>
      <c r="HJ293" s="61"/>
      <c r="HK293" s="61"/>
      <c r="HL293" s="61"/>
      <c r="HM293" s="61"/>
      <c r="HN293" s="61"/>
      <c r="HO293" s="61"/>
      <c r="HP293" s="61"/>
      <c r="HQ293" s="61"/>
      <c r="HR293" s="61"/>
      <c r="HS293" s="61"/>
      <c r="HT293" s="61"/>
      <c r="HU293" s="61"/>
      <c r="HV293" s="61"/>
      <c r="HW293" s="61"/>
      <c r="HX293" s="61"/>
      <c r="HY293" s="61"/>
      <c r="HZ293" s="61"/>
      <c r="IA293" s="61"/>
      <c r="IB293" s="61"/>
      <c r="IC293" s="61"/>
      <c r="ID293" s="61"/>
      <c r="IE293" s="61"/>
      <c r="IF293" s="61"/>
      <c r="IG293" s="61"/>
      <c r="IH293" s="61"/>
      <c r="II293" s="61"/>
      <c r="IJ293" s="61"/>
      <c r="IK293" s="61"/>
      <c r="IL293" s="61"/>
      <c r="IM293" s="61"/>
      <c r="IN293" s="61"/>
      <c r="IO293" s="61"/>
      <c r="IP293" s="61"/>
      <c r="IQ293" s="61"/>
      <c r="IR293" s="61"/>
      <c r="IS293" s="61"/>
      <c r="IT293" s="61"/>
      <c r="IU293" s="61"/>
      <c r="IV293" s="61"/>
    </row>
    <row r="294" spans="1:256" hidden="1">
      <c r="A294" s="248"/>
      <c r="B294" s="251"/>
      <c r="C294" s="39" t="s">
        <v>31</v>
      </c>
      <c r="D294" s="81">
        <f>E294+M294</f>
        <v>0</v>
      </c>
      <c r="E294" s="82">
        <f>F294+I294+J294+K294+L294</f>
        <v>0</v>
      </c>
      <c r="F294" s="82">
        <f>G294+H294</f>
        <v>0</v>
      </c>
      <c r="G294" s="82"/>
      <c r="H294" s="82"/>
      <c r="I294" s="82"/>
      <c r="J294" s="82"/>
      <c r="K294" s="82"/>
      <c r="L294" s="82"/>
      <c r="M294" s="82">
        <f>N294+P294</f>
        <v>0</v>
      </c>
      <c r="N294" s="82"/>
      <c r="O294" s="82"/>
      <c r="P294" s="82"/>
      <c r="Q294" s="59"/>
      <c r="R294" s="59"/>
      <c r="S294" s="60"/>
      <c r="T294" s="60"/>
      <c r="U294" s="60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1"/>
      <c r="DE294" s="61"/>
      <c r="DF294" s="61"/>
      <c r="DG294" s="61"/>
      <c r="DH294" s="61"/>
      <c r="DI294" s="61"/>
      <c r="DJ294" s="61"/>
      <c r="DK294" s="61"/>
      <c r="DL294" s="61"/>
      <c r="DM294" s="61"/>
      <c r="DN294" s="61"/>
      <c r="DO294" s="61"/>
      <c r="DP294" s="61"/>
      <c r="DQ294" s="61"/>
      <c r="DR294" s="61"/>
      <c r="DS294" s="61"/>
      <c r="DT294" s="61"/>
      <c r="DU294" s="61"/>
      <c r="DV294" s="61"/>
      <c r="DW294" s="61"/>
      <c r="DX294" s="61"/>
      <c r="DY294" s="61"/>
      <c r="DZ294" s="61"/>
      <c r="EA294" s="61"/>
      <c r="EB294" s="61"/>
      <c r="EC294" s="61"/>
      <c r="ED294" s="61"/>
      <c r="EE294" s="61"/>
      <c r="EF294" s="61"/>
      <c r="EG294" s="61"/>
      <c r="EH294" s="61"/>
      <c r="EI294" s="61"/>
      <c r="EJ294" s="61"/>
      <c r="EK294" s="61"/>
      <c r="EL294" s="61"/>
      <c r="EM294" s="61"/>
      <c r="EN294" s="61"/>
      <c r="EO294" s="61"/>
      <c r="EP294" s="61"/>
      <c r="EQ294" s="61"/>
      <c r="ER294" s="61"/>
      <c r="ES294" s="61"/>
      <c r="ET294" s="61"/>
      <c r="EU294" s="61"/>
      <c r="EV294" s="61"/>
      <c r="EW294" s="61"/>
      <c r="EX294" s="61"/>
      <c r="EY294" s="61"/>
      <c r="EZ294" s="61"/>
      <c r="FA294" s="61"/>
      <c r="FB294" s="61"/>
      <c r="FC294" s="61"/>
      <c r="FD294" s="61"/>
      <c r="FE294" s="61"/>
      <c r="FF294" s="61"/>
      <c r="FG294" s="61"/>
      <c r="FH294" s="61"/>
      <c r="FI294" s="61"/>
      <c r="FJ294" s="61"/>
      <c r="FK294" s="61"/>
      <c r="FL294" s="61"/>
      <c r="FM294" s="61"/>
      <c r="FN294" s="61"/>
      <c r="FO294" s="61"/>
      <c r="FP294" s="61"/>
      <c r="FQ294" s="61"/>
      <c r="FR294" s="61"/>
      <c r="FS294" s="61"/>
      <c r="FT294" s="61"/>
      <c r="FU294" s="61"/>
      <c r="FV294" s="61"/>
      <c r="FW294" s="61"/>
      <c r="FX294" s="61"/>
      <c r="FY294" s="61"/>
      <c r="FZ294" s="61"/>
      <c r="GA294" s="61"/>
      <c r="GB294" s="61"/>
      <c r="GC294" s="61"/>
      <c r="GD294" s="61"/>
      <c r="GE294" s="61"/>
      <c r="GF294" s="61"/>
      <c r="GG294" s="61"/>
      <c r="GH294" s="61"/>
      <c r="GI294" s="61"/>
      <c r="GJ294" s="61"/>
      <c r="GK294" s="61"/>
      <c r="GL294" s="61"/>
      <c r="GM294" s="61"/>
      <c r="GN294" s="61"/>
      <c r="GO294" s="61"/>
      <c r="GP294" s="61"/>
      <c r="GQ294" s="61"/>
      <c r="GR294" s="61"/>
      <c r="GS294" s="61"/>
      <c r="GT294" s="61"/>
      <c r="GU294" s="61"/>
      <c r="GV294" s="61"/>
      <c r="GW294" s="61"/>
      <c r="GX294" s="61"/>
      <c r="GY294" s="61"/>
      <c r="GZ294" s="61"/>
      <c r="HA294" s="61"/>
      <c r="HB294" s="61"/>
      <c r="HC294" s="61"/>
      <c r="HD294" s="61"/>
      <c r="HE294" s="61"/>
      <c r="HF294" s="61"/>
      <c r="HG294" s="61"/>
      <c r="HH294" s="61"/>
      <c r="HI294" s="61"/>
      <c r="HJ294" s="61"/>
      <c r="HK294" s="61"/>
      <c r="HL294" s="61"/>
      <c r="HM294" s="61"/>
      <c r="HN294" s="61"/>
      <c r="HO294" s="61"/>
      <c r="HP294" s="61"/>
      <c r="HQ294" s="61"/>
      <c r="HR294" s="61"/>
      <c r="HS294" s="61"/>
      <c r="HT294" s="61"/>
      <c r="HU294" s="61"/>
      <c r="HV294" s="61"/>
      <c r="HW294" s="61"/>
      <c r="HX294" s="61"/>
      <c r="HY294" s="61"/>
      <c r="HZ294" s="61"/>
      <c r="IA294" s="61"/>
      <c r="IB294" s="61"/>
      <c r="IC294" s="61"/>
      <c r="ID294" s="61"/>
      <c r="IE294" s="61"/>
      <c r="IF294" s="61"/>
      <c r="IG294" s="61"/>
      <c r="IH294" s="61"/>
      <c r="II294" s="61"/>
      <c r="IJ294" s="61"/>
      <c r="IK294" s="61"/>
      <c r="IL294" s="61"/>
      <c r="IM294" s="61"/>
      <c r="IN294" s="61"/>
      <c r="IO294" s="61"/>
      <c r="IP294" s="61"/>
      <c r="IQ294" s="61"/>
      <c r="IR294" s="61"/>
      <c r="IS294" s="61"/>
      <c r="IT294" s="61"/>
      <c r="IU294" s="61"/>
      <c r="IV294" s="61"/>
    </row>
    <row r="295" spans="1:256" hidden="1">
      <c r="A295" s="249"/>
      <c r="B295" s="252"/>
      <c r="C295" s="39" t="s">
        <v>32</v>
      </c>
      <c r="D295" s="81">
        <f t="shared" ref="D295:O295" si="127">D293+D294</f>
        <v>28479955</v>
      </c>
      <c r="E295" s="82">
        <f t="shared" si="127"/>
        <v>24097666</v>
      </c>
      <c r="F295" s="82">
        <f t="shared" si="127"/>
        <v>15000</v>
      </c>
      <c r="G295" s="82">
        <f t="shared" si="127"/>
        <v>0</v>
      </c>
      <c r="H295" s="82">
        <f t="shared" si="127"/>
        <v>15000</v>
      </c>
      <c r="I295" s="82">
        <f t="shared" si="127"/>
        <v>0</v>
      </c>
      <c r="J295" s="82">
        <f t="shared" si="127"/>
        <v>45000</v>
      </c>
      <c r="K295" s="82">
        <f t="shared" si="127"/>
        <v>24037666</v>
      </c>
      <c r="L295" s="82">
        <f t="shared" si="127"/>
        <v>0</v>
      </c>
      <c r="M295" s="82">
        <f t="shared" si="127"/>
        <v>4382289</v>
      </c>
      <c r="N295" s="82">
        <f t="shared" si="127"/>
        <v>4382289</v>
      </c>
      <c r="O295" s="82">
        <f t="shared" si="127"/>
        <v>4382289</v>
      </c>
      <c r="P295" s="82">
        <f>P293+P294</f>
        <v>0</v>
      </c>
      <c r="Q295" s="59"/>
      <c r="R295" s="59"/>
      <c r="S295" s="60"/>
      <c r="T295" s="60"/>
      <c r="U295" s="60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T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  <c r="BL295" s="61"/>
      <c r="BM295" s="61"/>
      <c r="BN295" s="61"/>
      <c r="BO295" s="61"/>
      <c r="BP295" s="61"/>
      <c r="BQ295" s="61"/>
      <c r="BR295" s="61"/>
      <c r="BS295" s="61"/>
      <c r="BT295" s="61"/>
      <c r="BU295" s="61"/>
      <c r="BV295" s="61"/>
      <c r="BW295" s="61"/>
      <c r="BX295" s="61"/>
      <c r="BY295" s="61"/>
      <c r="BZ295" s="61"/>
      <c r="CA295" s="61"/>
      <c r="CB295" s="61"/>
      <c r="CC295" s="61"/>
      <c r="CD295" s="61"/>
      <c r="CE295" s="61"/>
      <c r="CF295" s="61"/>
      <c r="CG295" s="61"/>
      <c r="CH295" s="61"/>
      <c r="CI295" s="61"/>
      <c r="CJ295" s="61"/>
      <c r="CK295" s="61"/>
      <c r="CL295" s="61"/>
      <c r="CM295" s="61"/>
      <c r="CN295" s="61"/>
      <c r="CO295" s="61"/>
      <c r="CP295" s="61"/>
      <c r="CQ295" s="61"/>
      <c r="CR295" s="61"/>
      <c r="CS295" s="61"/>
      <c r="CT295" s="61"/>
      <c r="CU295" s="61"/>
      <c r="CV295" s="61"/>
      <c r="CW295" s="61"/>
      <c r="CX295" s="61"/>
      <c r="CY295" s="61"/>
      <c r="CZ295" s="61"/>
      <c r="DA295" s="61"/>
      <c r="DB295" s="61"/>
      <c r="DC295" s="61"/>
      <c r="DD295" s="61"/>
      <c r="DE295" s="61"/>
      <c r="DF295" s="61"/>
      <c r="DG295" s="61"/>
      <c r="DH295" s="61"/>
      <c r="DI295" s="61"/>
      <c r="DJ295" s="61"/>
      <c r="DK295" s="61"/>
      <c r="DL295" s="61"/>
      <c r="DM295" s="61"/>
      <c r="DN295" s="61"/>
      <c r="DO295" s="61"/>
      <c r="DP295" s="61"/>
      <c r="DQ295" s="61"/>
      <c r="DR295" s="61"/>
      <c r="DS295" s="61"/>
      <c r="DT295" s="61"/>
      <c r="DU295" s="61"/>
      <c r="DV295" s="61"/>
      <c r="DW295" s="61"/>
      <c r="DX295" s="61"/>
      <c r="DY295" s="61"/>
      <c r="DZ295" s="61"/>
      <c r="EA295" s="61"/>
      <c r="EB295" s="61"/>
      <c r="EC295" s="61"/>
      <c r="ED295" s="61"/>
      <c r="EE295" s="61"/>
      <c r="EF295" s="61"/>
      <c r="EG295" s="61"/>
      <c r="EH295" s="61"/>
      <c r="EI295" s="61"/>
      <c r="EJ295" s="61"/>
      <c r="EK295" s="61"/>
      <c r="EL295" s="61"/>
      <c r="EM295" s="61"/>
      <c r="EN295" s="61"/>
      <c r="EO295" s="61"/>
      <c r="EP295" s="61"/>
      <c r="EQ295" s="61"/>
      <c r="ER295" s="61"/>
      <c r="ES295" s="61"/>
      <c r="ET295" s="61"/>
      <c r="EU295" s="61"/>
      <c r="EV295" s="61"/>
      <c r="EW295" s="61"/>
      <c r="EX295" s="61"/>
      <c r="EY295" s="61"/>
      <c r="EZ295" s="61"/>
      <c r="FA295" s="61"/>
      <c r="FB295" s="61"/>
      <c r="FC295" s="61"/>
      <c r="FD295" s="61"/>
      <c r="FE295" s="61"/>
      <c r="FF295" s="61"/>
      <c r="FG295" s="61"/>
      <c r="FH295" s="61"/>
      <c r="FI295" s="61"/>
      <c r="FJ295" s="61"/>
      <c r="FK295" s="61"/>
      <c r="FL295" s="61"/>
      <c r="FM295" s="61"/>
      <c r="FN295" s="61"/>
      <c r="FO295" s="61"/>
      <c r="FP295" s="61"/>
      <c r="FQ295" s="61"/>
      <c r="FR295" s="61"/>
      <c r="FS295" s="61"/>
      <c r="FT295" s="61"/>
      <c r="FU295" s="61"/>
      <c r="FV295" s="61"/>
      <c r="FW295" s="61"/>
      <c r="FX295" s="61"/>
      <c r="FY295" s="61"/>
      <c r="FZ295" s="61"/>
      <c r="GA295" s="61"/>
      <c r="GB295" s="61"/>
      <c r="GC295" s="61"/>
      <c r="GD295" s="61"/>
      <c r="GE295" s="61"/>
      <c r="GF295" s="61"/>
      <c r="GG295" s="61"/>
      <c r="GH295" s="61"/>
      <c r="GI295" s="61"/>
      <c r="GJ295" s="61"/>
      <c r="GK295" s="61"/>
      <c r="GL295" s="61"/>
      <c r="GM295" s="61"/>
      <c r="GN295" s="61"/>
      <c r="GO295" s="61"/>
      <c r="GP295" s="61"/>
      <c r="GQ295" s="61"/>
      <c r="GR295" s="61"/>
      <c r="GS295" s="61"/>
      <c r="GT295" s="61"/>
      <c r="GU295" s="61"/>
      <c r="GV295" s="61"/>
      <c r="GW295" s="61"/>
      <c r="GX295" s="61"/>
      <c r="GY295" s="61"/>
      <c r="GZ295" s="61"/>
      <c r="HA295" s="61"/>
      <c r="HB295" s="61"/>
      <c r="HC295" s="61"/>
      <c r="HD295" s="61"/>
      <c r="HE295" s="61"/>
      <c r="HF295" s="61"/>
      <c r="HG295" s="61"/>
      <c r="HH295" s="61"/>
      <c r="HI295" s="61"/>
      <c r="HJ295" s="61"/>
      <c r="HK295" s="61"/>
      <c r="HL295" s="61"/>
      <c r="HM295" s="61"/>
      <c r="HN295" s="61"/>
      <c r="HO295" s="61"/>
      <c r="HP295" s="61"/>
      <c r="HQ295" s="61"/>
      <c r="HR295" s="61"/>
      <c r="HS295" s="61"/>
      <c r="HT295" s="61"/>
      <c r="HU295" s="61"/>
      <c r="HV295" s="61"/>
      <c r="HW295" s="61"/>
      <c r="HX295" s="61"/>
      <c r="HY295" s="61"/>
      <c r="HZ295" s="61"/>
      <c r="IA295" s="61"/>
      <c r="IB295" s="61"/>
      <c r="IC295" s="61"/>
      <c r="ID295" s="61"/>
      <c r="IE295" s="61"/>
      <c r="IF295" s="61"/>
      <c r="IG295" s="61"/>
      <c r="IH295" s="61"/>
      <c r="II295" s="61"/>
      <c r="IJ295" s="61"/>
      <c r="IK295" s="61"/>
      <c r="IL295" s="61"/>
      <c r="IM295" s="61"/>
      <c r="IN295" s="61"/>
      <c r="IO295" s="61"/>
      <c r="IP295" s="61"/>
      <c r="IQ295" s="61"/>
      <c r="IR295" s="61"/>
      <c r="IS295" s="61"/>
      <c r="IT295" s="61"/>
      <c r="IU295" s="61"/>
      <c r="IV295" s="61"/>
    </row>
    <row r="296" spans="1:256" ht="15" hidden="1">
      <c r="A296" s="253">
        <v>853</v>
      </c>
      <c r="B296" s="256" t="s">
        <v>174</v>
      </c>
      <c r="C296" s="41" t="s">
        <v>30</v>
      </c>
      <c r="D296" s="83">
        <f t="shared" ref="D296:P297" si="128">D299+D302+D308+D311+D305</f>
        <v>40845363</v>
      </c>
      <c r="E296" s="84">
        <f t="shared" si="128"/>
        <v>40845363</v>
      </c>
      <c r="F296" s="84">
        <f t="shared" si="128"/>
        <v>17084537</v>
      </c>
      <c r="G296" s="84">
        <f t="shared" si="128"/>
        <v>10762243</v>
      </c>
      <c r="H296" s="84">
        <f t="shared" si="128"/>
        <v>6322294</v>
      </c>
      <c r="I296" s="84">
        <f t="shared" si="128"/>
        <v>544000</v>
      </c>
      <c r="J296" s="84">
        <f t="shared" si="128"/>
        <v>10100</v>
      </c>
      <c r="K296" s="84">
        <f t="shared" si="128"/>
        <v>23206726</v>
      </c>
      <c r="L296" s="84">
        <f t="shared" si="128"/>
        <v>0</v>
      </c>
      <c r="M296" s="84">
        <f t="shared" si="128"/>
        <v>0</v>
      </c>
      <c r="N296" s="84">
        <f t="shared" si="128"/>
        <v>0</v>
      </c>
      <c r="O296" s="84">
        <f t="shared" si="128"/>
        <v>0</v>
      </c>
      <c r="P296" s="84">
        <f t="shared" si="128"/>
        <v>0</v>
      </c>
      <c r="Q296" s="50"/>
      <c r="R296" s="50"/>
      <c r="S296" s="51"/>
      <c r="T296" s="51"/>
      <c r="U296" s="51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  <c r="CA296" s="52"/>
      <c r="CB296" s="52"/>
      <c r="CC296" s="52"/>
      <c r="CD296" s="52"/>
      <c r="CE296" s="52"/>
      <c r="CF296" s="52"/>
      <c r="CG296" s="52"/>
      <c r="CH296" s="52"/>
      <c r="CI296" s="52"/>
      <c r="CJ296" s="52"/>
      <c r="CK296" s="52"/>
      <c r="CL296" s="52"/>
      <c r="CM296" s="52"/>
      <c r="CN296" s="52"/>
      <c r="CO296" s="52"/>
      <c r="CP296" s="52"/>
      <c r="CQ296" s="52"/>
      <c r="CR296" s="52"/>
      <c r="CS296" s="52"/>
      <c r="CT296" s="52"/>
      <c r="CU296" s="52"/>
      <c r="CV296" s="52"/>
      <c r="CW296" s="52"/>
      <c r="CX296" s="52"/>
      <c r="CY296" s="52"/>
      <c r="CZ296" s="52"/>
      <c r="DA296" s="52"/>
      <c r="DB296" s="52"/>
      <c r="DC296" s="52"/>
      <c r="DD296" s="52"/>
      <c r="DE296" s="52"/>
      <c r="DF296" s="52"/>
      <c r="DG296" s="52"/>
      <c r="DH296" s="52"/>
      <c r="DI296" s="52"/>
      <c r="DJ296" s="52"/>
      <c r="DK296" s="52"/>
      <c r="DL296" s="52"/>
      <c r="DM296" s="52"/>
      <c r="DN296" s="52"/>
      <c r="DO296" s="52"/>
      <c r="DP296" s="52"/>
      <c r="DQ296" s="52"/>
      <c r="DR296" s="52"/>
      <c r="DS296" s="52"/>
      <c r="DT296" s="52"/>
      <c r="DU296" s="52"/>
      <c r="DV296" s="52"/>
      <c r="DW296" s="52"/>
      <c r="DX296" s="52"/>
      <c r="DY296" s="52"/>
      <c r="DZ296" s="52"/>
      <c r="EA296" s="52"/>
      <c r="EB296" s="52"/>
      <c r="EC296" s="52"/>
      <c r="ED296" s="52"/>
      <c r="EE296" s="52"/>
      <c r="EF296" s="52"/>
      <c r="EG296" s="52"/>
      <c r="EH296" s="52"/>
      <c r="EI296" s="52"/>
      <c r="EJ296" s="52"/>
      <c r="EK296" s="52"/>
      <c r="EL296" s="52"/>
      <c r="EM296" s="52"/>
      <c r="EN296" s="52"/>
      <c r="EO296" s="52"/>
      <c r="EP296" s="52"/>
      <c r="EQ296" s="52"/>
      <c r="ER296" s="52"/>
      <c r="ES296" s="52"/>
      <c r="ET296" s="52"/>
      <c r="EU296" s="52"/>
      <c r="EV296" s="52"/>
      <c r="EW296" s="52"/>
      <c r="EX296" s="52"/>
      <c r="EY296" s="52"/>
      <c r="EZ296" s="52"/>
      <c r="FA296" s="52"/>
      <c r="FB296" s="52"/>
      <c r="FC296" s="52"/>
      <c r="FD296" s="52"/>
      <c r="FE296" s="52"/>
      <c r="FF296" s="52"/>
      <c r="FG296" s="52"/>
      <c r="FH296" s="52"/>
      <c r="FI296" s="52"/>
      <c r="FJ296" s="52"/>
      <c r="FK296" s="52"/>
      <c r="FL296" s="52"/>
      <c r="FM296" s="52"/>
      <c r="FN296" s="52"/>
      <c r="FO296" s="52"/>
      <c r="FP296" s="52"/>
      <c r="FQ296" s="52"/>
      <c r="FR296" s="52"/>
      <c r="FS296" s="52"/>
      <c r="FT296" s="52"/>
      <c r="FU296" s="52"/>
      <c r="FV296" s="52"/>
      <c r="FW296" s="52"/>
      <c r="FX296" s="52"/>
      <c r="FY296" s="52"/>
      <c r="FZ296" s="52"/>
      <c r="GA296" s="52"/>
      <c r="GB296" s="52"/>
      <c r="GC296" s="52"/>
      <c r="GD296" s="52"/>
      <c r="GE296" s="52"/>
      <c r="GF296" s="52"/>
      <c r="GG296" s="52"/>
      <c r="GH296" s="52"/>
      <c r="GI296" s="52"/>
      <c r="GJ296" s="52"/>
      <c r="GK296" s="52"/>
      <c r="GL296" s="52"/>
      <c r="GM296" s="52"/>
      <c r="GN296" s="52"/>
      <c r="GO296" s="52"/>
      <c r="GP296" s="52"/>
      <c r="GQ296" s="52"/>
      <c r="GR296" s="52"/>
      <c r="GS296" s="52"/>
      <c r="GT296" s="52"/>
      <c r="GU296" s="52"/>
      <c r="GV296" s="52"/>
      <c r="GW296" s="52"/>
      <c r="GX296" s="52"/>
      <c r="GY296" s="52"/>
      <c r="GZ296" s="52"/>
      <c r="HA296" s="52"/>
      <c r="HB296" s="52"/>
      <c r="HC296" s="52"/>
      <c r="HD296" s="52"/>
      <c r="HE296" s="52"/>
      <c r="HF296" s="52"/>
      <c r="HG296" s="52"/>
      <c r="HH296" s="52"/>
      <c r="HI296" s="52"/>
      <c r="HJ296" s="52"/>
      <c r="HK296" s="52"/>
      <c r="HL296" s="52"/>
      <c r="HM296" s="52"/>
      <c r="HN296" s="52"/>
      <c r="HO296" s="52"/>
      <c r="HP296" s="52"/>
      <c r="HQ296" s="52"/>
      <c r="HR296" s="52"/>
      <c r="HS296" s="52"/>
      <c r="HT296" s="52"/>
      <c r="HU296" s="52"/>
      <c r="HV296" s="52"/>
      <c r="HW296" s="52"/>
      <c r="HX296" s="52"/>
      <c r="HY296" s="52"/>
      <c r="HZ296" s="52"/>
      <c r="IA296" s="52"/>
      <c r="IB296" s="52"/>
      <c r="IC296" s="52"/>
      <c r="ID296" s="52"/>
      <c r="IE296" s="52"/>
      <c r="IF296" s="52"/>
      <c r="IG296" s="52"/>
      <c r="IH296" s="52"/>
      <c r="II296" s="52"/>
      <c r="IJ296" s="52"/>
      <c r="IK296" s="52"/>
      <c r="IL296" s="52"/>
      <c r="IM296" s="52"/>
      <c r="IN296" s="52"/>
      <c r="IO296" s="52"/>
      <c r="IP296" s="52"/>
      <c r="IQ296" s="52"/>
      <c r="IR296" s="52"/>
      <c r="IS296" s="52"/>
      <c r="IT296" s="52"/>
      <c r="IU296" s="52"/>
      <c r="IV296" s="52"/>
    </row>
    <row r="297" spans="1:256" ht="15" hidden="1">
      <c r="A297" s="254"/>
      <c r="B297" s="257"/>
      <c r="C297" s="41" t="s">
        <v>31</v>
      </c>
      <c r="D297" s="83">
        <f t="shared" si="128"/>
        <v>0</v>
      </c>
      <c r="E297" s="84">
        <f t="shared" si="128"/>
        <v>0</v>
      </c>
      <c r="F297" s="84">
        <f t="shared" si="128"/>
        <v>0</v>
      </c>
      <c r="G297" s="84">
        <f t="shared" si="128"/>
        <v>0</v>
      </c>
      <c r="H297" s="84">
        <f t="shared" si="128"/>
        <v>0</v>
      </c>
      <c r="I297" s="84">
        <f t="shared" si="128"/>
        <v>0</v>
      </c>
      <c r="J297" s="84">
        <f t="shared" si="128"/>
        <v>0</v>
      </c>
      <c r="K297" s="84">
        <f t="shared" si="128"/>
        <v>0</v>
      </c>
      <c r="L297" s="84">
        <f t="shared" si="128"/>
        <v>0</v>
      </c>
      <c r="M297" s="84">
        <f t="shared" si="128"/>
        <v>0</v>
      </c>
      <c r="N297" s="84">
        <f t="shared" si="128"/>
        <v>0</v>
      </c>
      <c r="O297" s="84">
        <f t="shared" si="128"/>
        <v>0</v>
      </c>
      <c r="P297" s="84">
        <f t="shared" si="128"/>
        <v>0</v>
      </c>
      <c r="Q297" s="50"/>
      <c r="R297" s="50"/>
      <c r="S297" s="51"/>
      <c r="T297" s="51"/>
      <c r="U297" s="51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  <c r="CA297" s="52"/>
      <c r="CB297" s="52"/>
      <c r="CC297" s="52"/>
      <c r="CD297" s="52"/>
      <c r="CE297" s="52"/>
      <c r="CF297" s="52"/>
      <c r="CG297" s="52"/>
      <c r="CH297" s="52"/>
      <c r="CI297" s="52"/>
      <c r="CJ297" s="52"/>
      <c r="CK297" s="52"/>
      <c r="CL297" s="52"/>
      <c r="CM297" s="52"/>
      <c r="CN297" s="52"/>
      <c r="CO297" s="52"/>
      <c r="CP297" s="52"/>
      <c r="CQ297" s="52"/>
      <c r="CR297" s="52"/>
      <c r="CS297" s="52"/>
      <c r="CT297" s="52"/>
      <c r="CU297" s="52"/>
      <c r="CV297" s="52"/>
      <c r="CW297" s="52"/>
      <c r="CX297" s="52"/>
      <c r="CY297" s="52"/>
      <c r="CZ297" s="52"/>
      <c r="DA297" s="52"/>
      <c r="DB297" s="52"/>
      <c r="DC297" s="52"/>
      <c r="DD297" s="52"/>
      <c r="DE297" s="52"/>
      <c r="DF297" s="52"/>
      <c r="DG297" s="52"/>
      <c r="DH297" s="52"/>
      <c r="DI297" s="52"/>
      <c r="DJ297" s="52"/>
      <c r="DK297" s="52"/>
      <c r="DL297" s="52"/>
      <c r="DM297" s="52"/>
      <c r="DN297" s="52"/>
      <c r="DO297" s="52"/>
      <c r="DP297" s="52"/>
      <c r="DQ297" s="52"/>
      <c r="DR297" s="52"/>
      <c r="DS297" s="52"/>
      <c r="DT297" s="52"/>
      <c r="DU297" s="52"/>
      <c r="DV297" s="52"/>
      <c r="DW297" s="52"/>
      <c r="DX297" s="52"/>
      <c r="DY297" s="52"/>
      <c r="DZ297" s="52"/>
      <c r="EA297" s="52"/>
      <c r="EB297" s="52"/>
      <c r="EC297" s="52"/>
      <c r="ED297" s="52"/>
      <c r="EE297" s="52"/>
      <c r="EF297" s="52"/>
      <c r="EG297" s="52"/>
      <c r="EH297" s="52"/>
      <c r="EI297" s="52"/>
      <c r="EJ297" s="52"/>
      <c r="EK297" s="52"/>
      <c r="EL297" s="52"/>
      <c r="EM297" s="52"/>
      <c r="EN297" s="52"/>
      <c r="EO297" s="52"/>
      <c r="EP297" s="52"/>
      <c r="EQ297" s="52"/>
      <c r="ER297" s="52"/>
      <c r="ES297" s="52"/>
      <c r="ET297" s="52"/>
      <c r="EU297" s="52"/>
      <c r="EV297" s="52"/>
      <c r="EW297" s="52"/>
      <c r="EX297" s="52"/>
      <c r="EY297" s="52"/>
      <c r="EZ297" s="52"/>
      <c r="FA297" s="52"/>
      <c r="FB297" s="52"/>
      <c r="FC297" s="52"/>
      <c r="FD297" s="52"/>
      <c r="FE297" s="52"/>
      <c r="FF297" s="52"/>
      <c r="FG297" s="52"/>
      <c r="FH297" s="52"/>
      <c r="FI297" s="52"/>
      <c r="FJ297" s="52"/>
      <c r="FK297" s="52"/>
      <c r="FL297" s="52"/>
      <c r="FM297" s="52"/>
      <c r="FN297" s="52"/>
      <c r="FO297" s="52"/>
      <c r="FP297" s="52"/>
      <c r="FQ297" s="52"/>
      <c r="FR297" s="52"/>
      <c r="FS297" s="52"/>
      <c r="FT297" s="52"/>
      <c r="FU297" s="52"/>
      <c r="FV297" s="52"/>
      <c r="FW297" s="52"/>
      <c r="FX297" s="52"/>
      <c r="FY297" s="52"/>
      <c r="FZ297" s="52"/>
      <c r="GA297" s="52"/>
      <c r="GB297" s="52"/>
      <c r="GC297" s="52"/>
      <c r="GD297" s="52"/>
      <c r="GE297" s="52"/>
      <c r="GF297" s="52"/>
      <c r="GG297" s="52"/>
      <c r="GH297" s="52"/>
      <c r="GI297" s="52"/>
      <c r="GJ297" s="52"/>
      <c r="GK297" s="52"/>
      <c r="GL297" s="52"/>
      <c r="GM297" s="52"/>
      <c r="GN297" s="52"/>
      <c r="GO297" s="52"/>
      <c r="GP297" s="52"/>
      <c r="GQ297" s="52"/>
      <c r="GR297" s="52"/>
      <c r="GS297" s="52"/>
      <c r="GT297" s="52"/>
      <c r="GU297" s="52"/>
      <c r="GV297" s="52"/>
      <c r="GW297" s="52"/>
      <c r="GX297" s="52"/>
      <c r="GY297" s="52"/>
      <c r="GZ297" s="52"/>
      <c r="HA297" s="52"/>
      <c r="HB297" s="52"/>
      <c r="HC297" s="52"/>
      <c r="HD297" s="52"/>
      <c r="HE297" s="52"/>
      <c r="HF297" s="52"/>
      <c r="HG297" s="52"/>
      <c r="HH297" s="52"/>
      <c r="HI297" s="52"/>
      <c r="HJ297" s="52"/>
      <c r="HK297" s="52"/>
      <c r="HL297" s="52"/>
      <c r="HM297" s="52"/>
      <c r="HN297" s="52"/>
      <c r="HO297" s="52"/>
      <c r="HP297" s="52"/>
      <c r="HQ297" s="52"/>
      <c r="HR297" s="52"/>
      <c r="HS297" s="52"/>
      <c r="HT297" s="52"/>
      <c r="HU297" s="52"/>
      <c r="HV297" s="52"/>
      <c r="HW297" s="52"/>
      <c r="HX297" s="52"/>
      <c r="HY297" s="52"/>
      <c r="HZ297" s="52"/>
      <c r="IA297" s="52"/>
      <c r="IB297" s="52"/>
      <c r="IC297" s="52"/>
      <c r="ID297" s="52"/>
      <c r="IE297" s="52"/>
      <c r="IF297" s="52"/>
      <c r="IG297" s="52"/>
      <c r="IH297" s="52"/>
      <c r="II297" s="52"/>
      <c r="IJ297" s="52"/>
      <c r="IK297" s="52"/>
      <c r="IL297" s="52"/>
      <c r="IM297" s="52"/>
      <c r="IN297" s="52"/>
      <c r="IO297" s="52"/>
      <c r="IP297" s="52"/>
      <c r="IQ297" s="52"/>
      <c r="IR297" s="52"/>
      <c r="IS297" s="52"/>
      <c r="IT297" s="52"/>
      <c r="IU297" s="52"/>
      <c r="IV297" s="52"/>
    </row>
    <row r="298" spans="1:256" ht="15" hidden="1">
      <c r="A298" s="255"/>
      <c r="B298" s="258"/>
      <c r="C298" s="41" t="s">
        <v>32</v>
      </c>
      <c r="D298" s="83">
        <f>D296+D297</f>
        <v>40845363</v>
      </c>
      <c r="E298" s="84">
        <f t="shared" ref="E298:P298" si="129">E296+E297</f>
        <v>40845363</v>
      </c>
      <c r="F298" s="84">
        <f t="shared" si="129"/>
        <v>17084537</v>
      </c>
      <c r="G298" s="84">
        <f t="shared" si="129"/>
        <v>10762243</v>
      </c>
      <c r="H298" s="84">
        <f t="shared" si="129"/>
        <v>6322294</v>
      </c>
      <c r="I298" s="84">
        <f t="shared" si="129"/>
        <v>544000</v>
      </c>
      <c r="J298" s="84">
        <f t="shared" si="129"/>
        <v>10100</v>
      </c>
      <c r="K298" s="84">
        <f t="shared" si="129"/>
        <v>23206726</v>
      </c>
      <c r="L298" s="84">
        <f t="shared" si="129"/>
        <v>0</v>
      </c>
      <c r="M298" s="84">
        <f t="shared" si="129"/>
        <v>0</v>
      </c>
      <c r="N298" s="84">
        <f t="shared" si="129"/>
        <v>0</v>
      </c>
      <c r="O298" s="84">
        <f t="shared" si="129"/>
        <v>0</v>
      </c>
      <c r="P298" s="84">
        <f t="shared" si="129"/>
        <v>0</v>
      </c>
      <c r="Q298" s="50"/>
      <c r="R298" s="50"/>
      <c r="S298" s="51"/>
      <c r="T298" s="51"/>
      <c r="U298" s="51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  <c r="CA298" s="52"/>
      <c r="CB298" s="52"/>
      <c r="CC298" s="52"/>
      <c r="CD298" s="52"/>
      <c r="CE298" s="52"/>
      <c r="CF298" s="52"/>
      <c r="CG298" s="52"/>
      <c r="CH298" s="52"/>
      <c r="CI298" s="52"/>
      <c r="CJ298" s="52"/>
      <c r="CK298" s="52"/>
      <c r="CL298" s="52"/>
      <c r="CM298" s="52"/>
      <c r="CN298" s="52"/>
      <c r="CO298" s="52"/>
      <c r="CP298" s="52"/>
      <c r="CQ298" s="52"/>
      <c r="CR298" s="52"/>
      <c r="CS298" s="52"/>
      <c r="CT298" s="52"/>
      <c r="CU298" s="52"/>
      <c r="CV298" s="52"/>
      <c r="CW298" s="52"/>
      <c r="CX298" s="52"/>
      <c r="CY298" s="52"/>
      <c r="CZ298" s="52"/>
      <c r="DA298" s="52"/>
      <c r="DB298" s="52"/>
      <c r="DC298" s="52"/>
      <c r="DD298" s="52"/>
      <c r="DE298" s="52"/>
      <c r="DF298" s="52"/>
      <c r="DG298" s="52"/>
      <c r="DH298" s="52"/>
      <c r="DI298" s="52"/>
      <c r="DJ298" s="52"/>
      <c r="DK298" s="52"/>
      <c r="DL298" s="52"/>
      <c r="DM298" s="52"/>
      <c r="DN298" s="52"/>
      <c r="DO298" s="52"/>
      <c r="DP298" s="52"/>
      <c r="DQ298" s="52"/>
      <c r="DR298" s="52"/>
      <c r="DS298" s="52"/>
      <c r="DT298" s="52"/>
      <c r="DU298" s="52"/>
      <c r="DV298" s="52"/>
      <c r="DW298" s="52"/>
      <c r="DX298" s="52"/>
      <c r="DY298" s="52"/>
      <c r="DZ298" s="52"/>
      <c r="EA298" s="52"/>
      <c r="EB298" s="52"/>
      <c r="EC298" s="52"/>
      <c r="ED298" s="52"/>
      <c r="EE298" s="52"/>
      <c r="EF298" s="52"/>
      <c r="EG298" s="52"/>
      <c r="EH298" s="52"/>
      <c r="EI298" s="52"/>
      <c r="EJ298" s="52"/>
      <c r="EK298" s="52"/>
      <c r="EL298" s="52"/>
      <c r="EM298" s="52"/>
      <c r="EN298" s="52"/>
      <c r="EO298" s="52"/>
      <c r="EP298" s="52"/>
      <c r="EQ298" s="52"/>
      <c r="ER298" s="52"/>
      <c r="ES298" s="52"/>
      <c r="ET298" s="52"/>
      <c r="EU298" s="52"/>
      <c r="EV298" s="52"/>
      <c r="EW298" s="52"/>
      <c r="EX298" s="52"/>
      <c r="EY298" s="52"/>
      <c r="EZ298" s="52"/>
      <c r="FA298" s="52"/>
      <c r="FB298" s="52"/>
      <c r="FC298" s="52"/>
      <c r="FD298" s="52"/>
      <c r="FE298" s="52"/>
      <c r="FF298" s="52"/>
      <c r="FG298" s="52"/>
      <c r="FH298" s="52"/>
      <c r="FI298" s="52"/>
      <c r="FJ298" s="52"/>
      <c r="FK298" s="52"/>
      <c r="FL298" s="52"/>
      <c r="FM298" s="52"/>
      <c r="FN298" s="52"/>
      <c r="FO298" s="52"/>
      <c r="FP298" s="52"/>
      <c r="FQ298" s="52"/>
      <c r="FR298" s="52"/>
      <c r="FS298" s="52"/>
      <c r="FT298" s="52"/>
      <c r="FU298" s="52"/>
      <c r="FV298" s="52"/>
      <c r="FW298" s="52"/>
      <c r="FX298" s="52"/>
      <c r="FY298" s="52"/>
      <c r="FZ298" s="52"/>
      <c r="GA298" s="52"/>
      <c r="GB298" s="52"/>
      <c r="GC298" s="52"/>
      <c r="GD298" s="52"/>
      <c r="GE298" s="52"/>
      <c r="GF298" s="52"/>
      <c r="GG298" s="52"/>
      <c r="GH298" s="52"/>
      <c r="GI298" s="52"/>
      <c r="GJ298" s="52"/>
      <c r="GK298" s="52"/>
      <c r="GL298" s="52"/>
      <c r="GM298" s="52"/>
      <c r="GN298" s="52"/>
      <c r="GO298" s="52"/>
      <c r="GP298" s="52"/>
      <c r="GQ298" s="52"/>
      <c r="GR298" s="52"/>
      <c r="GS298" s="52"/>
      <c r="GT298" s="52"/>
      <c r="GU298" s="52"/>
      <c r="GV298" s="52"/>
      <c r="GW298" s="52"/>
      <c r="GX298" s="52"/>
      <c r="GY298" s="52"/>
      <c r="GZ298" s="52"/>
      <c r="HA298" s="52"/>
      <c r="HB298" s="52"/>
      <c r="HC298" s="52"/>
      <c r="HD298" s="52"/>
      <c r="HE298" s="52"/>
      <c r="HF298" s="52"/>
      <c r="HG298" s="52"/>
      <c r="HH298" s="52"/>
      <c r="HI298" s="52"/>
      <c r="HJ298" s="52"/>
      <c r="HK298" s="52"/>
      <c r="HL298" s="52"/>
      <c r="HM298" s="52"/>
      <c r="HN298" s="52"/>
      <c r="HO298" s="52"/>
      <c r="HP298" s="52"/>
      <c r="HQ298" s="52"/>
      <c r="HR298" s="52"/>
      <c r="HS298" s="52"/>
      <c r="HT298" s="52"/>
      <c r="HU298" s="52"/>
      <c r="HV298" s="52"/>
      <c r="HW298" s="52"/>
      <c r="HX298" s="52"/>
      <c r="HY298" s="52"/>
      <c r="HZ298" s="52"/>
      <c r="IA298" s="52"/>
      <c r="IB298" s="52"/>
      <c r="IC298" s="52"/>
      <c r="ID298" s="52"/>
      <c r="IE298" s="52"/>
      <c r="IF298" s="52"/>
      <c r="IG298" s="52"/>
      <c r="IH298" s="52"/>
      <c r="II298" s="52"/>
      <c r="IJ298" s="52"/>
      <c r="IK298" s="52"/>
      <c r="IL298" s="52"/>
      <c r="IM298" s="52"/>
      <c r="IN298" s="52"/>
      <c r="IO298" s="52"/>
      <c r="IP298" s="52"/>
      <c r="IQ298" s="52"/>
      <c r="IR298" s="52"/>
      <c r="IS298" s="52"/>
      <c r="IT298" s="52"/>
      <c r="IU298" s="52"/>
      <c r="IV298" s="52"/>
    </row>
    <row r="299" spans="1:256" hidden="1">
      <c r="A299" s="247">
        <v>85311</v>
      </c>
      <c r="B299" s="250" t="s">
        <v>175</v>
      </c>
      <c r="C299" s="39" t="s">
        <v>30</v>
      </c>
      <c r="D299" s="81">
        <f>E299+M299</f>
        <v>444000</v>
      </c>
      <c r="E299" s="82">
        <f>F299+I299+J299+K299+L299</f>
        <v>444000</v>
      </c>
      <c r="F299" s="82">
        <f>G299+H299</f>
        <v>0</v>
      </c>
      <c r="G299" s="82">
        <v>0</v>
      </c>
      <c r="H299" s="82">
        <v>0</v>
      </c>
      <c r="I299" s="82">
        <v>444000</v>
      </c>
      <c r="J299" s="82">
        <v>0</v>
      </c>
      <c r="K299" s="82">
        <v>0</v>
      </c>
      <c r="L299" s="82">
        <v>0</v>
      </c>
      <c r="M299" s="82">
        <f>N299+P299</f>
        <v>0</v>
      </c>
      <c r="N299" s="82">
        <v>0</v>
      </c>
      <c r="O299" s="82">
        <v>0</v>
      </c>
      <c r="P299" s="82">
        <v>0</v>
      </c>
      <c r="Q299" s="45"/>
      <c r="R299" s="45"/>
      <c r="S299" s="40"/>
      <c r="T299" s="40"/>
      <c r="U299" s="40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  <c r="CA299" s="33"/>
      <c r="CB299" s="33"/>
      <c r="CC299" s="33"/>
      <c r="CD299" s="33"/>
      <c r="CE299" s="33"/>
      <c r="CF299" s="33"/>
      <c r="CG299" s="33"/>
      <c r="CH299" s="33"/>
      <c r="CI299" s="33"/>
      <c r="CJ299" s="33"/>
      <c r="CK299" s="33"/>
      <c r="CL299" s="33"/>
      <c r="CM299" s="33"/>
      <c r="CN299" s="33"/>
      <c r="CO299" s="33"/>
      <c r="CP299" s="33"/>
      <c r="CQ299" s="33"/>
      <c r="CR299" s="33"/>
      <c r="CS299" s="33"/>
      <c r="CT299" s="33"/>
      <c r="CU299" s="33"/>
      <c r="CV299" s="33"/>
      <c r="CW299" s="33"/>
      <c r="CX299" s="33"/>
      <c r="CY299" s="33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  <c r="DM299" s="33"/>
      <c r="DN299" s="33"/>
      <c r="DO299" s="33"/>
      <c r="DP299" s="33"/>
      <c r="DQ299" s="33"/>
      <c r="DR299" s="33"/>
      <c r="DS299" s="33"/>
      <c r="DT299" s="33"/>
      <c r="DU299" s="33"/>
      <c r="DV299" s="33"/>
      <c r="DW299" s="33"/>
      <c r="DX299" s="33"/>
      <c r="DY299" s="33"/>
      <c r="DZ299" s="33"/>
      <c r="EA299" s="33"/>
      <c r="EB299" s="33"/>
      <c r="EC299" s="33"/>
      <c r="ED299" s="33"/>
      <c r="EE299" s="33"/>
      <c r="EF299" s="33"/>
      <c r="EG299" s="33"/>
      <c r="EH299" s="33"/>
      <c r="EI299" s="33"/>
      <c r="EJ299" s="33"/>
      <c r="EK299" s="33"/>
      <c r="EL299" s="33"/>
      <c r="EM299" s="33"/>
      <c r="EN299" s="33"/>
      <c r="EO299" s="33"/>
      <c r="EP299" s="33"/>
      <c r="EQ299" s="33"/>
      <c r="ER299" s="33"/>
      <c r="ES299" s="33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  <c r="FP299" s="33"/>
      <c r="FQ299" s="33"/>
      <c r="FR299" s="33"/>
      <c r="FS299" s="33"/>
      <c r="FT299" s="33"/>
      <c r="FU299" s="33"/>
      <c r="FV299" s="33"/>
      <c r="FW299" s="33"/>
      <c r="FX299" s="33"/>
      <c r="FY299" s="33"/>
      <c r="FZ299" s="33"/>
      <c r="GA299" s="33"/>
      <c r="GB299" s="33"/>
      <c r="GC299" s="33"/>
      <c r="GD299" s="33"/>
      <c r="GE299" s="33"/>
      <c r="GF299" s="33"/>
      <c r="GG299" s="33"/>
      <c r="GH299" s="33"/>
      <c r="GI299" s="33"/>
      <c r="GJ299" s="33"/>
      <c r="GK299" s="33"/>
      <c r="GL299" s="33"/>
      <c r="GM299" s="33"/>
      <c r="GN299" s="33"/>
      <c r="GO299" s="33"/>
      <c r="GP299" s="33"/>
      <c r="GQ299" s="33"/>
      <c r="GR299" s="33"/>
      <c r="GS299" s="33"/>
      <c r="GT299" s="33"/>
      <c r="GU299" s="33"/>
      <c r="GV299" s="33"/>
      <c r="GW299" s="33"/>
      <c r="GX299" s="33"/>
      <c r="GY299" s="33"/>
      <c r="GZ299" s="33"/>
      <c r="HA299" s="33"/>
      <c r="HB299" s="33"/>
      <c r="HC299" s="33"/>
      <c r="HD299" s="33"/>
      <c r="HE299" s="33"/>
      <c r="HF299" s="33"/>
      <c r="HG299" s="33"/>
      <c r="HH299" s="33"/>
      <c r="HI299" s="33"/>
      <c r="HJ299" s="33"/>
      <c r="HK299" s="33"/>
      <c r="HL299" s="33"/>
      <c r="HM299" s="33"/>
      <c r="HN299" s="33"/>
      <c r="HO299" s="33"/>
      <c r="HP299" s="33"/>
      <c r="HQ299" s="33"/>
      <c r="HR299" s="33"/>
      <c r="HS299" s="33"/>
      <c r="HT299" s="33"/>
      <c r="HU299" s="33"/>
      <c r="HV299" s="33"/>
      <c r="HW299" s="33"/>
      <c r="HX299" s="33"/>
      <c r="HY299" s="33"/>
      <c r="HZ299" s="33"/>
      <c r="IA299" s="33"/>
      <c r="IB299" s="33"/>
      <c r="IC299" s="33"/>
      <c r="ID299" s="33"/>
      <c r="IE299" s="33"/>
      <c r="IF299" s="33"/>
      <c r="IG299" s="33"/>
      <c r="IH299" s="33"/>
      <c r="II299" s="33"/>
      <c r="IJ299" s="33"/>
      <c r="IK299" s="33"/>
      <c r="IL299" s="33"/>
      <c r="IM299" s="33"/>
      <c r="IN299" s="33"/>
      <c r="IO299" s="33"/>
      <c r="IP299" s="33"/>
      <c r="IQ299" s="33"/>
      <c r="IR299" s="33"/>
      <c r="IS299" s="33"/>
      <c r="IT299" s="33"/>
      <c r="IU299" s="33"/>
      <c r="IV299" s="33"/>
    </row>
    <row r="300" spans="1:256" hidden="1">
      <c r="A300" s="248"/>
      <c r="B300" s="251"/>
      <c r="C300" s="39" t="s">
        <v>31</v>
      </c>
      <c r="D300" s="81">
        <f>E300+M300</f>
        <v>0</v>
      </c>
      <c r="E300" s="82">
        <f>F300+I300+J300+K300+L300</f>
        <v>0</v>
      </c>
      <c r="F300" s="82">
        <f>G300+H300</f>
        <v>0</v>
      </c>
      <c r="G300" s="82"/>
      <c r="H300" s="82"/>
      <c r="I300" s="82"/>
      <c r="J300" s="82"/>
      <c r="K300" s="82"/>
      <c r="L300" s="82"/>
      <c r="M300" s="82">
        <f>N300+P300</f>
        <v>0</v>
      </c>
      <c r="N300" s="82"/>
      <c r="O300" s="82"/>
      <c r="P300" s="82"/>
      <c r="Q300" s="45"/>
      <c r="R300" s="45"/>
      <c r="S300" s="40"/>
      <c r="T300" s="40"/>
      <c r="U300" s="40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  <c r="CA300" s="33"/>
      <c r="CB300" s="33"/>
      <c r="CC300" s="33"/>
      <c r="CD300" s="33"/>
      <c r="CE300" s="33"/>
      <c r="CF300" s="33"/>
      <c r="CG300" s="33"/>
      <c r="CH300" s="33"/>
      <c r="CI300" s="33"/>
      <c r="CJ300" s="33"/>
      <c r="CK300" s="33"/>
      <c r="CL300" s="33"/>
      <c r="CM300" s="33"/>
      <c r="CN300" s="33"/>
      <c r="CO300" s="33"/>
      <c r="CP300" s="33"/>
      <c r="CQ300" s="33"/>
      <c r="CR300" s="33"/>
      <c r="CS300" s="33"/>
      <c r="CT300" s="33"/>
      <c r="CU300" s="33"/>
      <c r="CV300" s="33"/>
      <c r="CW300" s="33"/>
      <c r="CX300" s="33"/>
      <c r="CY300" s="33"/>
      <c r="CZ300" s="33"/>
      <c r="DA300" s="33"/>
      <c r="DB300" s="33"/>
      <c r="DC300" s="33"/>
      <c r="DD300" s="33"/>
      <c r="DE300" s="33"/>
      <c r="DF300" s="33"/>
      <c r="DG300" s="33"/>
      <c r="DH300" s="33"/>
      <c r="DI300" s="33"/>
      <c r="DJ300" s="33"/>
      <c r="DK300" s="33"/>
      <c r="DL300" s="33"/>
      <c r="DM300" s="33"/>
      <c r="DN300" s="33"/>
      <c r="DO300" s="33"/>
      <c r="DP300" s="33"/>
      <c r="DQ300" s="33"/>
      <c r="DR300" s="33"/>
      <c r="DS300" s="33"/>
      <c r="DT300" s="33"/>
      <c r="DU300" s="33"/>
      <c r="DV300" s="33"/>
      <c r="DW300" s="33"/>
      <c r="DX300" s="33"/>
      <c r="DY300" s="33"/>
      <c r="DZ300" s="33"/>
      <c r="EA300" s="33"/>
      <c r="EB300" s="33"/>
      <c r="EC300" s="33"/>
      <c r="ED300" s="33"/>
      <c r="EE300" s="33"/>
      <c r="EF300" s="33"/>
      <c r="EG300" s="33"/>
      <c r="EH300" s="33"/>
      <c r="EI300" s="33"/>
      <c r="EJ300" s="33"/>
      <c r="EK300" s="33"/>
      <c r="EL300" s="33"/>
      <c r="EM300" s="33"/>
      <c r="EN300" s="33"/>
      <c r="EO300" s="33"/>
      <c r="EP300" s="33"/>
      <c r="EQ300" s="33"/>
      <c r="ER300" s="33"/>
      <c r="ES300" s="33"/>
      <c r="ET300" s="33"/>
      <c r="EU300" s="33"/>
      <c r="EV300" s="33"/>
      <c r="EW300" s="33"/>
      <c r="EX300" s="33"/>
      <c r="EY300" s="33"/>
      <c r="EZ300" s="33"/>
      <c r="FA300" s="33"/>
      <c r="FB300" s="33"/>
      <c r="FC300" s="33"/>
      <c r="FD300" s="33"/>
      <c r="FE300" s="33"/>
      <c r="FF300" s="33"/>
      <c r="FG300" s="33"/>
      <c r="FH300" s="33"/>
      <c r="FI300" s="33"/>
      <c r="FJ300" s="33"/>
      <c r="FK300" s="33"/>
      <c r="FL300" s="33"/>
      <c r="FM300" s="33"/>
      <c r="FN300" s="33"/>
      <c r="FO300" s="33"/>
      <c r="FP300" s="33"/>
      <c r="FQ300" s="33"/>
      <c r="FR300" s="33"/>
      <c r="FS300" s="33"/>
      <c r="FT300" s="33"/>
      <c r="FU300" s="33"/>
      <c r="FV300" s="33"/>
      <c r="FW300" s="33"/>
      <c r="FX300" s="33"/>
      <c r="FY300" s="33"/>
      <c r="FZ300" s="33"/>
      <c r="GA300" s="33"/>
      <c r="GB300" s="33"/>
      <c r="GC300" s="33"/>
      <c r="GD300" s="33"/>
      <c r="GE300" s="33"/>
      <c r="GF300" s="33"/>
      <c r="GG300" s="33"/>
      <c r="GH300" s="33"/>
      <c r="GI300" s="33"/>
      <c r="GJ300" s="33"/>
      <c r="GK300" s="33"/>
      <c r="GL300" s="33"/>
      <c r="GM300" s="33"/>
      <c r="GN300" s="33"/>
      <c r="GO300" s="33"/>
      <c r="GP300" s="33"/>
      <c r="GQ300" s="33"/>
      <c r="GR300" s="33"/>
      <c r="GS300" s="33"/>
      <c r="GT300" s="33"/>
      <c r="GU300" s="33"/>
      <c r="GV300" s="33"/>
      <c r="GW300" s="33"/>
      <c r="GX300" s="33"/>
      <c r="GY300" s="33"/>
      <c r="GZ300" s="33"/>
      <c r="HA300" s="33"/>
      <c r="HB300" s="33"/>
      <c r="HC300" s="33"/>
      <c r="HD300" s="33"/>
      <c r="HE300" s="33"/>
      <c r="HF300" s="33"/>
      <c r="HG300" s="33"/>
      <c r="HH300" s="33"/>
      <c r="HI300" s="33"/>
      <c r="HJ300" s="33"/>
      <c r="HK300" s="33"/>
      <c r="HL300" s="33"/>
      <c r="HM300" s="33"/>
      <c r="HN300" s="33"/>
      <c r="HO300" s="33"/>
      <c r="HP300" s="33"/>
      <c r="HQ300" s="33"/>
      <c r="HR300" s="33"/>
      <c r="HS300" s="33"/>
      <c r="HT300" s="33"/>
      <c r="HU300" s="33"/>
      <c r="HV300" s="33"/>
      <c r="HW300" s="33"/>
      <c r="HX300" s="33"/>
      <c r="HY300" s="33"/>
      <c r="HZ300" s="33"/>
      <c r="IA300" s="33"/>
      <c r="IB300" s="33"/>
      <c r="IC300" s="33"/>
      <c r="ID300" s="33"/>
      <c r="IE300" s="33"/>
      <c r="IF300" s="33"/>
      <c r="IG300" s="33"/>
      <c r="IH300" s="33"/>
      <c r="II300" s="33"/>
      <c r="IJ300" s="33"/>
      <c r="IK300" s="33"/>
      <c r="IL300" s="33"/>
      <c r="IM300" s="33"/>
      <c r="IN300" s="33"/>
      <c r="IO300" s="33"/>
      <c r="IP300" s="33"/>
      <c r="IQ300" s="33"/>
      <c r="IR300" s="33"/>
      <c r="IS300" s="33"/>
      <c r="IT300" s="33"/>
      <c r="IU300" s="33"/>
      <c r="IV300" s="33"/>
    </row>
    <row r="301" spans="1:256" hidden="1">
      <c r="A301" s="249"/>
      <c r="B301" s="252"/>
      <c r="C301" s="39" t="s">
        <v>32</v>
      </c>
      <c r="D301" s="81">
        <f t="shared" ref="D301:O301" si="130">D299+D300</f>
        <v>444000</v>
      </c>
      <c r="E301" s="82">
        <f t="shared" si="130"/>
        <v>444000</v>
      </c>
      <c r="F301" s="82">
        <f t="shared" si="130"/>
        <v>0</v>
      </c>
      <c r="G301" s="82">
        <f t="shared" si="130"/>
        <v>0</v>
      </c>
      <c r="H301" s="82">
        <f t="shared" si="130"/>
        <v>0</v>
      </c>
      <c r="I301" s="82">
        <f t="shared" si="130"/>
        <v>444000</v>
      </c>
      <c r="J301" s="82">
        <f t="shared" si="130"/>
        <v>0</v>
      </c>
      <c r="K301" s="82">
        <f t="shared" si="130"/>
        <v>0</v>
      </c>
      <c r="L301" s="82">
        <f t="shared" si="130"/>
        <v>0</v>
      </c>
      <c r="M301" s="82">
        <f t="shared" si="130"/>
        <v>0</v>
      </c>
      <c r="N301" s="82">
        <f t="shared" si="130"/>
        <v>0</v>
      </c>
      <c r="O301" s="82">
        <f t="shared" si="130"/>
        <v>0</v>
      </c>
      <c r="P301" s="82">
        <f>P299+P300</f>
        <v>0</v>
      </c>
      <c r="Q301" s="45"/>
      <c r="R301" s="45"/>
      <c r="S301" s="40"/>
      <c r="T301" s="40"/>
      <c r="U301" s="40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  <c r="CA301" s="33"/>
      <c r="CB301" s="33"/>
      <c r="CC301" s="33"/>
      <c r="CD301" s="33"/>
      <c r="CE301" s="33"/>
      <c r="CF301" s="33"/>
      <c r="CG301" s="33"/>
      <c r="CH301" s="33"/>
      <c r="CI301" s="33"/>
      <c r="CJ301" s="33"/>
      <c r="CK301" s="33"/>
      <c r="CL301" s="33"/>
      <c r="CM301" s="33"/>
      <c r="CN301" s="33"/>
      <c r="CO301" s="33"/>
      <c r="CP301" s="33"/>
      <c r="CQ301" s="33"/>
      <c r="CR301" s="33"/>
      <c r="CS301" s="33"/>
      <c r="CT301" s="33"/>
      <c r="CU301" s="33"/>
      <c r="CV301" s="33"/>
      <c r="CW301" s="33"/>
      <c r="CX301" s="33"/>
      <c r="CY301" s="33"/>
      <c r="CZ301" s="33"/>
      <c r="DA301" s="33"/>
      <c r="DB301" s="33"/>
      <c r="DC301" s="33"/>
      <c r="DD301" s="33"/>
      <c r="DE301" s="33"/>
      <c r="DF301" s="33"/>
      <c r="DG301" s="33"/>
      <c r="DH301" s="33"/>
      <c r="DI301" s="33"/>
      <c r="DJ301" s="33"/>
      <c r="DK301" s="33"/>
      <c r="DL301" s="33"/>
      <c r="DM301" s="33"/>
      <c r="DN301" s="33"/>
      <c r="DO301" s="33"/>
      <c r="DP301" s="33"/>
      <c r="DQ301" s="33"/>
      <c r="DR301" s="33"/>
      <c r="DS301" s="33"/>
      <c r="DT301" s="33"/>
      <c r="DU301" s="33"/>
      <c r="DV301" s="33"/>
      <c r="DW301" s="33"/>
      <c r="DX301" s="33"/>
      <c r="DY301" s="33"/>
      <c r="DZ301" s="33"/>
      <c r="EA301" s="33"/>
      <c r="EB301" s="33"/>
      <c r="EC301" s="33"/>
      <c r="ED301" s="33"/>
      <c r="EE301" s="33"/>
      <c r="EF301" s="33"/>
      <c r="EG301" s="33"/>
      <c r="EH301" s="33"/>
      <c r="EI301" s="33"/>
      <c r="EJ301" s="33"/>
      <c r="EK301" s="33"/>
      <c r="EL301" s="33"/>
      <c r="EM301" s="33"/>
      <c r="EN301" s="33"/>
      <c r="EO301" s="33"/>
      <c r="EP301" s="33"/>
      <c r="EQ301" s="33"/>
      <c r="ER301" s="33"/>
      <c r="ES301" s="33"/>
      <c r="ET301" s="33"/>
      <c r="EU301" s="33"/>
      <c r="EV301" s="33"/>
      <c r="EW301" s="33"/>
      <c r="EX301" s="33"/>
      <c r="EY301" s="33"/>
      <c r="EZ301" s="33"/>
      <c r="FA301" s="33"/>
      <c r="FB301" s="33"/>
      <c r="FC301" s="33"/>
      <c r="FD301" s="33"/>
      <c r="FE301" s="33"/>
      <c r="FF301" s="33"/>
      <c r="FG301" s="33"/>
      <c r="FH301" s="33"/>
      <c r="FI301" s="33"/>
      <c r="FJ301" s="33"/>
      <c r="FK301" s="33"/>
      <c r="FL301" s="33"/>
      <c r="FM301" s="33"/>
      <c r="FN301" s="33"/>
      <c r="FO301" s="33"/>
      <c r="FP301" s="33"/>
      <c r="FQ301" s="33"/>
      <c r="FR301" s="33"/>
      <c r="FS301" s="33"/>
      <c r="FT301" s="33"/>
      <c r="FU301" s="33"/>
      <c r="FV301" s="33"/>
      <c r="FW301" s="33"/>
      <c r="FX301" s="33"/>
      <c r="FY301" s="33"/>
      <c r="FZ301" s="33"/>
      <c r="GA301" s="33"/>
      <c r="GB301" s="33"/>
      <c r="GC301" s="33"/>
      <c r="GD301" s="33"/>
      <c r="GE301" s="33"/>
      <c r="GF301" s="33"/>
      <c r="GG301" s="33"/>
      <c r="GH301" s="33"/>
      <c r="GI301" s="33"/>
      <c r="GJ301" s="33"/>
      <c r="GK301" s="33"/>
      <c r="GL301" s="33"/>
      <c r="GM301" s="33"/>
      <c r="GN301" s="33"/>
      <c r="GO301" s="33"/>
      <c r="GP301" s="33"/>
      <c r="GQ301" s="33"/>
      <c r="GR301" s="33"/>
      <c r="GS301" s="33"/>
      <c r="GT301" s="33"/>
      <c r="GU301" s="33"/>
      <c r="GV301" s="33"/>
      <c r="GW301" s="33"/>
      <c r="GX301" s="33"/>
      <c r="GY301" s="33"/>
      <c r="GZ301" s="33"/>
      <c r="HA301" s="33"/>
      <c r="HB301" s="33"/>
      <c r="HC301" s="33"/>
      <c r="HD301" s="33"/>
      <c r="HE301" s="33"/>
      <c r="HF301" s="33"/>
      <c r="HG301" s="33"/>
      <c r="HH301" s="33"/>
      <c r="HI301" s="33"/>
      <c r="HJ301" s="33"/>
      <c r="HK301" s="33"/>
      <c r="HL301" s="33"/>
      <c r="HM301" s="33"/>
      <c r="HN301" s="33"/>
      <c r="HO301" s="33"/>
      <c r="HP301" s="33"/>
      <c r="HQ301" s="33"/>
      <c r="HR301" s="33"/>
      <c r="HS301" s="33"/>
      <c r="HT301" s="33"/>
      <c r="HU301" s="33"/>
      <c r="HV301" s="33"/>
      <c r="HW301" s="33"/>
      <c r="HX301" s="33"/>
      <c r="HY301" s="33"/>
      <c r="HZ301" s="33"/>
      <c r="IA301" s="33"/>
      <c r="IB301" s="33"/>
      <c r="IC301" s="33"/>
      <c r="ID301" s="33"/>
      <c r="IE301" s="33"/>
      <c r="IF301" s="33"/>
      <c r="IG301" s="33"/>
      <c r="IH301" s="33"/>
      <c r="II301" s="33"/>
      <c r="IJ301" s="33"/>
      <c r="IK301" s="33"/>
      <c r="IL301" s="33"/>
      <c r="IM301" s="33"/>
      <c r="IN301" s="33"/>
      <c r="IO301" s="33"/>
      <c r="IP301" s="33"/>
      <c r="IQ301" s="33"/>
      <c r="IR301" s="33"/>
      <c r="IS301" s="33"/>
      <c r="IT301" s="33"/>
      <c r="IU301" s="33"/>
      <c r="IV301" s="33"/>
    </row>
    <row r="302" spans="1:256" hidden="1">
      <c r="A302" s="247">
        <v>85324</v>
      </c>
      <c r="B302" s="250" t="s">
        <v>176</v>
      </c>
      <c r="C302" s="39" t="s">
        <v>30</v>
      </c>
      <c r="D302" s="81">
        <f>E302+M302</f>
        <v>416508</v>
      </c>
      <c r="E302" s="82">
        <f>F302+I302+J302+K302+L302</f>
        <v>416508</v>
      </c>
      <c r="F302" s="82">
        <f>G302+H302</f>
        <v>416508</v>
      </c>
      <c r="G302" s="82">
        <v>352508</v>
      </c>
      <c r="H302" s="82">
        <f>50000+2000+2000+2000+3000+5000</f>
        <v>64000</v>
      </c>
      <c r="I302" s="82">
        <v>0</v>
      </c>
      <c r="J302" s="82">
        <v>0</v>
      </c>
      <c r="K302" s="82">
        <v>0</v>
      </c>
      <c r="L302" s="82">
        <v>0</v>
      </c>
      <c r="M302" s="82">
        <f>N302+P302</f>
        <v>0</v>
      </c>
      <c r="N302" s="82">
        <v>0</v>
      </c>
      <c r="O302" s="82">
        <v>0</v>
      </c>
      <c r="P302" s="82">
        <v>0</v>
      </c>
      <c r="Q302" s="45"/>
      <c r="R302" s="45"/>
      <c r="S302" s="40"/>
      <c r="T302" s="40"/>
      <c r="U302" s="40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  <c r="CA302" s="33"/>
      <c r="CB302" s="33"/>
      <c r="CC302" s="33"/>
      <c r="CD302" s="33"/>
      <c r="CE302" s="33"/>
      <c r="CF302" s="33"/>
      <c r="CG302" s="33"/>
      <c r="CH302" s="33"/>
      <c r="CI302" s="33"/>
      <c r="CJ302" s="33"/>
      <c r="CK302" s="33"/>
      <c r="CL302" s="33"/>
      <c r="CM302" s="33"/>
      <c r="CN302" s="33"/>
      <c r="CO302" s="33"/>
      <c r="CP302" s="33"/>
      <c r="CQ302" s="33"/>
      <c r="CR302" s="33"/>
      <c r="CS302" s="33"/>
      <c r="CT302" s="33"/>
      <c r="CU302" s="33"/>
      <c r="CV302" s="33"/>
      <c r="CW302" s="33"/>
      <c r="CX302" s="33"/>
      <c r="CY302" s="33"/>
      <c r="CZ302" s="33"/>
      <c r="DA302" s="33"/>
      <c r="DB302" s="33"/>
      <c r="DC302" s="33"/>
      <c r="DD302" s="33"/>
      <c r="DE302" s="33"/>
      <c r="DF302" s="33"/>
      <c r="DG302" s="33"/>
      <c r="DH302" s="33"/>
      <c r="DI302" s="33"/>
      <c r="DJ302" s="33"/>
      <c r="DK302" s="33"/>
      <c r="DL302" s="33"/>
      <c r="DM302" s="33"/>
      <c r="DN302" s="33"/>
      <c r="DO302" s="33"/>
      <c r="DP302" s="33"/>
      <c r="DQ302" s="33"/>
      <c r="DR302" s="33"/>
      <c r="DS302" s="33"/>
      <c r="DT302" s="33"/>
      <c r="DU302" s="33"/>
      <c r="DV302" s="33"/>
      <c r="DW302" s="33"/>
      <c r="DX302" s="33"/>
      <c r="DY302" s="33"/>
      <c r="DZ302" s="33"/>
      <c r="EA302" s="33"/>
      <c r="EB302" s="33"/>
      <c r="EC302" s="33"/>
      <c r="ED302" s="33"/>
      <c r="EE302" s="33"/>
      <c r="EF302" s="33"/>
      <c r="EG302" s="33"/>
      <c r="EH302" s="33"/>
      <c r="EI302" s="33"/>
      <c r="EJ302" s="33"/>
      <c r="EK302" s="33"/>
      <c r="EL302" s="33"/>
      <c r="EM302" s="33"/>
      <c r="EN302" s="33"/>
      <c r="EO302" s="33"/>
      <c r="EP302" s="33"/>
      <c r="EQ302" s="33"/>
      <c r="ER302" s="33"/>
      <c r="ES302" s="33"/>
      <c r="ET302" s="33"/>
      <c r="EU302" s="33"/>
      <c r="EV302" s="33"/>
      <c r="EW302" s="33"/>
      <c r="EX302" s="33"/>
      <c r="EY302" s="33"/>
      <c r="EZ302" s="33"/>
      <c r="FA302" s="33"/>
      <c r="FB302" s="33"/>
      <c r="FC302" s="33"/>
      <c r="FD302" s="33"/>
      <c r="FE302" s="33"/>
      <c r="FF302" s="33"/>
      <c r="FG302" s="33"/>
      <c r="FH302" s="33"/>
      <c r="FI302" s="33"/>
      <c r="FJ302" s="33"/>
      <c r="FK302" s="33"/>
      <c r="FL302" s="33"/>
      <c r="FM302" s="33"/>
      <c r="FN302" s="33"/>
      <c r="FO302" s="33"/>
      <c r="FP302" s="33"/>
      <c r="FQ302" s="33"/>
      <c r="FR302" s="33"/>
      <c r="FS302" s="33"/>
      <c r="FT302" s="33"/>
      <c r="FU302" s="33"/>
      <c r="FV302" s="33"/>
      <c r="FW302" s="33"/>
      <c r="FX302" s="33"/>
      <c r="FY302" s="33"/>
      <c r="FZ302" s="33"/>
      <c r="GA302" s="33"/>
      <c r="GB302" s="33"/>
      <c r="GC302" s="33"/>
      <c r="GD302" s="33"/>
      <c r="GE302" s="33"/>
      <c r="GF302" s="33"/>
      <c r="GG302" s="33"/>
      <c r="GH302" s="33"/>
      <c r="GI302" s="33"/>
      <c r="GJ302" s="33"/>
      <c r="GK302" s="33"/>
      <c r="GL302" s="33"/>
      <c r="GM302" s="33"/>
      <c r="GN302" s="33"/>
      <c r="GO302" s="33"/>
      <c r="GP302" s="33"/>
      <c r="GQ302" s="33"/>
      <c r="GR302" s="33"/>
      <c r="GS302" s="33"/>
      <c r="GT302" s="33"/>
      <c r="GU302" s="33"/>
      <c r="GV302" s="33"/>
      <c r="GW302" s="33"/>
      <c r="GX302" s="33"/>
      <c r="GY302" s="33"/>
      <c r="GZ302" s="33"/>
      <c r="HA302" s="33"/>
      <c r="HB302" s="33"/>
      <c r="HC302" s="33"/>
      <c r="HD302" s="33"/>
      <c r="HE302" s="33"/>
      <c r="HF302" s="33"/>
      <c r="HG302" s="33"/>
      <c r="HH302" s="33"/>
      <c r="HI302" s="33"/>
      <c r="HJ302" s="33"/>
      <c r="HK302" s="33"/>
      <c r="HL302" s="33"/>
      <c r="HM302" s="33"/>
      <c r="HN302" s="33"/>
      <c r="HO302" s="33"/>
      <c r="HP302" s="33"/>
      <c r="HQ302" s="33"/>
      <c r="HR302" s="33"/>
      <c r="HS302" s="33"/>
      <c r="HT302" s="33"/>
      <c r="HU302" s="33"/>
      <c r="HV302" s="33"/>
      <c r="HW302" s="33"/>
      <c r="HX302" s="33"/>
      <c r="HY302" s="33"/>
      <c r="HZ302" s="33"/>
      <c r="IA302" s="33"/>
      <c r="IB302" s="33"/>
      <c r="IC302" s="33"/>
      <c r="ID302" s="33"/>
      <c r="IE302" s="33"/>
      <c r="IF302" s="33"/>
      <c r="IG302" s="33"/>
      <c r="IH302" s="33"/>
      <c r="II302" s="33"/>
      <c r="IJ302" s="33"/>
      <c r="IK302" s="33"/>
      <c r="IL302" s="33"/>
      <c r="IM302" s="33"/>
      <c r="IN302" s="33"/>
      <c r="IO302" s="33"/>
      <c r="IP302" s="33"/>
      <c r="IQ302" s="33"/>
      <c r="IR302" s="33"/>
      <c r="IS302" s="33"/>
      <c r="IT302" s="33"/>
      <c r="IU302" s="33"/>
      <c r="IV302" s="33"/>
    </row>
    <row r="303" spans="1:256" hidden="1">
      <c r="A303" s="248"/>
      <c r="B303" s="251"/>
      <c r="C303" s="39" t="s">
        <v>31</v>
      </c>
      <c r="D303" s="81">
        <f>E303+M303</f>
        <v>0</v>
      </c>
      <c r="E303" s="82">
        <f>F303+I303+J303+K303+L303</f>
        <v>0</v>
      </c>
      <c r="F303" s="82">
        <f>G303+H303</f>
        <v>0</v>
      </c>
      <c r="G303" s="82"/>
      <c r="H303" s="82"/>
      <c r="I303" s="82"/>
      <c r="J303" s="82"/>
      <c r="K303" s="82"/>
      <c r="L303" s="82"/>
      <c r="M303" s="82">
        <f>N303+P303</f>
        <v>0</v>
      </c>
      <c r="N303" s="82"/>
      <c r="O303" s="82"/>
      <c r="P303" s="82"/>
      <c r="Q303" s="45"/>
      <c r="R303" s="45"/>
      <c r="S303" s="40"/>
      <c r="T303" s="40"/>
      <c r="U303" s="40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  <c r="CA303" s="33"/>
      <c r="CB303" s="33"/>
      <c r="CC303" s="33"/>
      <c r="CD303" s="33"/>
      <c r="CE303" s="33"/>
      <c r="CF303" s="33"/>
      <c r="CG303" s="33"/>
      <c r="CH303" s="33"/>
      <c r="CI303" s="33"/>
      <c r="CJ303" s="33"/>
      <c r="CK303" s="33"/>
      <c r="CL303" s="33"/>
      <c r="CM303" s="33"/>
      <c r="CN303" s="33"/>
      <c r="CO303" s="33"/>
      <c r="CP303" s="33"/>
      <c r="CQ303" s="33"/>
      <c r="CR303" s="33"/>
      <c r="CS303" s="33"/>
      <c r="CT303" s="33"/>
      <c r="CU303" s="33"/>
      <c r="CV303" s="33"/>
      <c r="CW303" s="33"/>
      <c r="CX303" s="33"/>
      <c r="CY303" s="33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  <c r="DM303" s="33"/>
      <c r="DN303" s="33"/>
      <c r="DO303" s="33"/>
      <c r="DP303" s="33"/>
      <c r="DQ303" s="33"/>
      <c r="DR303" s="33"/>
      <c r="DS303" s="33"/>
      <c r="DT303" s="33"/>
      <c r="DU303" s="33"/>
      <c r="DV303" s="33"/>
      <c r="DW303" s="33"/>
      <c r="DX303" s="33"/>
      <c r="DY303" s="33"/>
      <c r="DZ303" s="33"/>
      <c r="EA303" s="33"/>
      <c r="EB303" s="33"/>
      <c r="EC303" s="33"/>
      <c r="ED303" s="33"/>
      <c r="EE303" s="33"/>
      <c r="EF303" s="33"/>
      <c r="EG303" s="33"/>
      <c r="EH303" s="33"/>
      <c r="EI303" s="33"/>
      <c r="EJ303" s="33"/>
      <c r="EK303" s="33"/>
      <c r="EL303" s="33"/>
      <c r="EM303" s="33"/>
      <c r="EN303" s="33"/>
      <c r="EO303" s="33"/>
      <c r="EP303" s="33"/>
      <c r="EQ303" s="33"/>
      <c r="ER303" s="33"/>
      <c r="ES303" s="33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  <c r="FP303" s="33"/>
      <c r="FQ303" s="33"/>
      <c r="FR303" s="33"/>
      <c r="FS303" s="33"/>
      <c r="FT303" s="33"/>
      <c r="FU303" s="33"/>
      <c r="FV303" s="33"/>
      <c r="FW303" s="33"/>
      <c r="FX303" s="33"/>
      <c r="FY303" s="33"/>
      <c r="FZ303" s="33"/>
      <c r="GA303" s="33"/>
      <c r="GB303" s="33"/>
      <c r="GC303" s="33"/>
      <c r="GD303" s="33"/>
      <c r="GE303" s="33"/>
      <c r="GF303" s="33"/>
      <c r="GG303" s="33"/>
      <c r="GH303" s="33"/>
      <c r="GI303" s="33"/>
      <c r="GJ303" s="33"/>
      <c r="GK303" s="33"/>
      <c r="GL303" s="33"/>
      <c r="GM303" s="33"/>
      <c r="GN303" s="33"/>
      <c r="GO303" s="33"/>
      <c r="GP303" s="33"/>
      <c r="GQ303" s="33"/>
      <c r="GR303" s="33"/>
      <c r="GS303" s="33"/>
      <c r="GT303" s="33"/>
      <c r="GU303" s="33"/>
      <c r="GV303" s="33"/>
      <c r="GW303" s="33"/>
      <c r="GX303" s="33"/>
      <c r="GY303" s="33"/>
      <c r="GZ303" s="33"/>
      <c r="HA303" s="33"/>
      <c r="HB303" s="33"/>
      <c r="HC303" s="33"/>
      <c r="HD303" s="33"/>
      <c r="HE303" s="33"/>
      <c r="HF303" s="33"/>
      <c r="HG303" s="33"/>
      <c r="HH303" s="33"/>
      <c r="HI303" s="33"/>
      <c r="HJ303" s="33"/>
      <c r="HK303" s="33"/>
      <c r="HL303" s="33"/>
      <c r="HM303" s="33"/>
      <c r="HN303" s="33"/>
      <c r="HO303" s="33"/>
      <c r="HP303" s="33"/>
      <c r="HQ303" s="33"/>
      <c r="HR303" s="33"/>
      <c r="HS303" s="33"/>
      <c r="HT303" s="33"/>
      <c r="HU303" s="33"/>
      <c r="HV303" s="33"/>
      <c r="HW303" s="33"/>
      <c r="HX303" s="33"/>
      <c r="HY303" s="33"/>
      <c r="HZ303" s="33"/>
      <c r="IA303" s="33"/>
      <c r="IB303" s="33"/>
      <c r="IC303" s="33"/>
      <c r="ID303" s="33"/>
      <c r="IE303" s="33"/>
      <c r="IF303" s="33"/>
      <c r="IG303" s="33"/>
      <c r="IH303" s="33"/>
      <c r="II303" s="33"/>
      <c r="IJ303" s="33"/>
      <c r="IK303" s="33"/>
      <c r="IL303" s="33"/>
      <c r="IM303" s="33"/>
      <c r="IN303" s="33"/>
      <c r="IO303" s="33"/>
      <c r="IP303" s="33"/>
      <c r="IQ303" s="33"/>
      <c r="IR303" s="33"/>
      <c r="IS303" s="33"/>
      <c r="IT303" s="33"/>
      <c r="IU303" s="33"/>
      <c r="IV303" s="33"/>
    </row>
    <row r="304" spans="1:256" hidden="1">
      <c r="A304" s="249"/>
      <c r="B304" s="252"/>
      <c r="C304" s="39" t="s">
        <v>32</v>
      </c>
      <c r="D304" s="81">
        <f>D302+D303</f>
        <v>416508</v>
      </c>
      <c r="E304" s="82">
        <f t="shared" ref="E304:P304" si="131">E302+E303</f>
        <v>416508</v>
      </c>
      <c r="F304" s="82">
        <f t="shared" si="131"/>
        <v>416508</v>
      </c>
      <c r="G304" s="82">
        <f t="shared" si="131"/>
        <v>352508</v>
      </c>
      <c r="H304" s="82">
        <f t="shared" si="131"/>
        <v>64000</v>
      </c>
      <c r="I304" s="82">
        <f t="shared" si="131"/>
        <v>0</v>
      </c>
      <c r="J304" s="82">
        <f t="shared" si="131"/>
        <v>0</v>
      </c>
      <c r="K304" s="82">
        <f t="shared" si="131"/>
        <v>0</v>
      </c>
      <c r="L304" s="82">
        <f t="shared" si="131"/>
        <v>0</v>
      </c>
      <c r="M304" s="82">
        <f t="shared" si="131"/>
        <v>0</v>
      </c>
      <c r="N304" s="82">
        <f t="shared" si="131"/>
        <v>0</v>
      </c>
      <c r="O304" s="82">
        <f t="shared" si="131"/>
        <v>0</v>
      </c>
      <c r="P304" s="82">
        <f t="shared" si="131"/>
        <v>0</v>
      </c>
      <c r="Q304" s="45"/>
      <c r="R304" s="45"/>
      <c r="S304" s="40"/>
      <c r="T304" s="40"/>
      <c r="U304" s="40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  <c r="CA304" s="33"/>
      <c r="CB304" s="33"/>
      <c r="CC304" s="33"/>
      <c r="CD304" s="33"/>
      <c r="CE304" s="33"/>
      <c r="CF304" s="33"/>
      <c r="CG304" s="33"/>
      <c r="CH304" s="33"/>
      <c r="CI304" s="33"/>
      <c r="CJ304" s="33"/>
      <c r="CK304" s="33"/>
      <c r="CL304" s="33"/>
      <c r="CM304" s="33"/>
      <c r="CN304" s="33"/>
      <c r="CO304" s="33"/>
      <c r="CP304" s="33"/>
      <c r="CQ304" s="33"/>
      <c r="CR304" s="33"/>
      <c r="CS304" s="33"/>
      <c r="CT304" s="33"/>
      <c r="CU304" s="33"/>
      <c r="CV304" s="33"/>
      <c r="CW304" s="33"/>
      <c r="CX304" s="33"/>
      <c r="CY304" s="33"/>
      <c r="CZ304" s="33"/>
      <c r="DA304" s="33"/>
      <c r="DB304" s="33"/>
      <c r="DC304" s="33"/>
      <c r="DD304" s="33"/>
      <c r="DE304" s="33"/>
      <c r="DF304" s="33"/>
      <c r="DG304" s="33"/>
      <c r="DH304" s="33"/>
      <c r="DI304" s="33"/>
      <c r="DJ304" s="33"/>
      <c r="DK304" s="33"/>
      <c r="DL304" s="33"/>
      <c r="DM304" s="33"/>
      <c r="DN304" s="33"/>
      <c r="DO304" s="33"/>
      <c r="DP304" s="33"/>
      <c r="DQ304" s="33"/>
      <c r="DR304" s="33"/>
      <c r="DS304" s="33"/>
      <c r="DT304" s="33"/>
      <c r="DU304" s="33"/>
      <c r="DV304" s="33"/>
      <c r="DW304" s="33"/>
      <c r="DX304" s="33"/>
      <c r="DY304" s="33"/>
      <c r="DZ304" s="33"/>
      <c r="EA304" s="33"/>
      <c r="EB304" s="33"/>
      <c r="EC304" s="33"/>
      <c r="ED304" s="33"/>
      <c r="EE304" s="33"/>
      <c r="EF304" s="33"/>
      <c r="EG304" s="33"/>
      <c r="EH304" s="33"/>
      <c r="EI304" s="33"/>
      <c r="EJ304" s="33"/>
      <c r="EK304" s="33"/>
      <c r="EL304" s="33"/>
      <c r="EM304" s="33"/>
      <c r="EN304" s="33"/>
      <c r="EO304" s="33"/>
      <c r="EP304" s="33"/>
      <c r="EQ304" s="33"/>
      <c r="ER304" s="33"/>
      <c r="ES304" s="33"/>
      <c r="ET304" s="33"/>
      <c r="EU304" s="33"/>
      <c r="EV304" s="33"/>
      <c r="EW304" s="33"/>
      <c r="EX304" s="33"/>
      <c r="EY304" s="33"/>
      <c r="EZ304" s="33"/>
      <c r="FA304" s="33"/>
      <c r="FB304" s="33"/>
      <c r="FC304" s="33"/>
      <c r="FD304" s="33"/>
      <c r="FE304" s="33"/>
      <c r="FF304" s="33"/>
      <c r="FG304" s="33"/>
      <c r="FH304" s="33"/>
      <c r="FI304" s="33"/>
      <c r="FJ304" s="33"/>
      <c r="FK304" s="33"/>
      <c r="FL304" s="33"/>
      <c r="FM304" s="33"/>
      <c r="FN304" s="33"/>
      <c r="FO304" s="33"/>
      <c r="FP304" s="33"/>
      <c r="FQ304" s="33"/>
      <c r="FR304" s="33"/>
      <c r="FS304" s="33"/>
      <c r="FT304" s="33"/>
      <c r="FU304" s="33"/>
      <c r="FV304" s="33"/>
      <c r="FW304" s="33"/>
      <c r="FX304" s="33"/>
      <c r="FY304" s="33"/>
      <c r="FZ304" s="33"/>
      <c r="GA304" s="33"/>
      <c r="GB304" s="33"/>
      <c r="GC304" s="33"/>
      <c r="GD304" s="33"/>
      <c r="GE304" s="33"/>
      <c r="GF304" s="33"/>
      <c r="GG304" s="33"/>
      <c r="GH304" s="33"/>
      <c r="GI304" s="33"/>
      <c r="GJ304" s="33"/>
      <c r="GK304" s="33"/>
      <c r="GL304" s="33"/>
      <c r="GM304" s="33"/>
      <c r="GN304" s="33"/>
      <c r="GO304" s="33"/>
      <c r="GP304" s="33"/>
      <c r="GQ304" s="33"/>
      <c r="GR304" s="33"/>
      <c r="GS304" s="33"/>
      <c r="GT304" s="33"/>
      <c r="GU304" s="33"/>
      <c r="GV304" s="33"/>
      <c r="GW304" s="33"/>
      <c r="GX304" s="33"/>
      <c r="GY304" s="33"/>
      <c r="GZ304" s="33"/>
      <c r="HA304" s="33"/>
      <c r="HB304" s="33"/>
      <c r="HC304" s="33"/>
      <c r="HD304" s="33"/>
      <c r="HE304" s="33"/>
      <c r="HF304" s="33"/>
      <c r="HG304" s="33"/>
      <c r="HH304" s="33"/>
      <c r="HI304" s="33"/>
      <c r="HJ304" s="33"/>
      <c r="HK304" s="33"/>
      <c r="HL304" s="33"/>
      <c r="HM304" s="33"/>
      <c r="HN304" s="33"/>
      <c r="HO304" s="33"/>
      <c r="HP304" s="33"/>
      <c r="HQ304" s="33"/>
      <c r="HR304" s="33"/>
      <c r="HS304" s="33"/>
      <c r="HT304" s="33"/>
      <c r="HU304" s="33"/>
      <c r="HV304" s="33"/>
      <c r="HW304" s="33"/>
      <c r="HX304" s="33"/>
      <c r="HY304" s="33"/>
      <c r="HZ304" s="33"/>
      <c r="IA304" s="33"/>
      <c r="IB304" s="33"/>
      <c r="IC304" s="33"/>
      <c r="ID304" s="33"/>
      <c r="IE304" s="33"/>
      <c r="IF304" s="33"/>
      <c r="IG304" s="33"/>
      <c r="IH304" s="33"/>
      <c r="II304" s="33"/>
      <c r="IJ304" s="33"/>
      <c r="IK304" s="33"/>
      <c r="IL304" s="33"/>
      <c r="IM304" s="33"/>
      <c r="IN304" s="33"/>
      <c r="IO304" s="33"/>
      <c r="IP304" s="33"/>
      <c r="IQ304" s="33"/>
      <c r="IR304" s="33"/>
      <c r="IS304" s="33"/>
      <c r="IT304" s="33"/>
      <c r="IU304" s="33"/>
      <c r="IV304" s="33"/>
    </row>
    <row r="305" spans="1:256" hidden="1">
      <c r="A305" s="247">
        <v>85325</v>
      </c>
      <c r="B305" s="250" t="s">
        <v>177</v>
      </c>
      <c r="C305" s="39" t="s">
        <v>30</v>
      </c>
      <c r="D305" s="81">
        <f>E305+M305</f>
        <v>2689637</v>
      </c>
      <c r="E305" s="82">
        <f>F305+I305+J305+K305+L305</f>
        <v>2689637</v>
      </c>
      <c r="F305" s="82">
        <f>G305+H305</f>
        <v>2687637</v>
      </c>
      <c r="G305" s="82">
        <v>1969300</v>
      </c>
      <c r="H305" s="82">
        <v>718337</v>
      </c>
      <c r="I305" s="82">
        <v>0</v>
      </c>
      <c r="J305" s="82">
        <v>2000</v>
      </c>
      <c r="K305" s="82">
        <v>0</v>
      </c>
      <c r="L305" s="82">
        <v>0</v>
      </c>
      <c r="M305" s="82">
        <f>N305+P305</f>
        <v>0</v>
      </c>
      <c r="N305" s="82">
        <v>0</v>
      </c>
      <c r="O305" s="82">
        <v>0</v>
      </c>
      <c r="P305" s="82">
        <v>0</v>
      </c>
      <c r="Q305" s="45"/>
      <c r="R305" s="45"/>
      <c r="S305" s="40"/>
      <c r="T305" s="40"/>
      <c r="U305" s="40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  <c r="CA305" s="33"/>
      <c r="CB305" s="33"/>
      <c r="CC305" s="33"/>
      <c r="CD305" s="33"/>
      <c r="CE305" s="33"/>
      <c r="CF305" s="33"/>
      <c r="CG305" s="33"/>
      <c r="CH305" s="33"/>
      <c r="CI305" s="33"/>
      <c r="CJ305" s="33"/>
      <c r="CK305" s="33"/>
      <c r="CL305" s="33"/>
      <c r="CM305" s="33"/>
      <c r="CN305" s="33"/>
      <c r="CO305" s="33"/>
      <c r="CP305" s="33"/>
      <c r="CQ305" s="33"/>
      <c r="CR305" s="33"/>
      <c r="CS305" s="33"/>
      <c r="CT305" s="33"/>
      <c r="CU305" s="33"/>
      <c r="CV305" s="33"/>
      <c r="CW305" s="33"/>
      <c r="CX305" s="33"/>
      <c r="CY305" s="33"/>
      <c r="CZ305" s="33"/>
      <c r="DA305" s="33"/>
      <c r="DB305" s="33"/>
      <c r="DC305" s="33"/>
      <c r="DD305" s="33"/>
      <c r="DE305" s="33"/>
      <c r="DF305" s="33"/>
      <c r="DG305" s="33"/>
      <c r="DH305" s="33"/>
      <c r="DI305" s="33"/>
      <c r="DJ305" s="33"/>
      <c r="DK305" s="33"/>
      <c r="DL305" s="33"/>
      <c r="DM305" s="33"/>
      <c r="DN305" s="33"/>
      <c r="DO305" s="33"/>
      <c r="DP305" s="33"/>
      <c r="DQ305" s="33"/>
      <c r="DR305" s="33"/>
      <c r="DS305" s="33"/>
      <c r="DT305" s="33"/>
      <c r="DU305" s="33"/>
      <c r="DV305" s="33"/>
      <c r="DW305" s="33"/>
      <c r="DX305" s="33"/>
      <c r="DY305" s="33"/>
      <c r="DZ305" s="33"/>
      <c r="EA305" s="33"/>
      <c r="EB305" s="33"/>
      <c r="EC305" s="33"/>
      <c r="ED305" s="33"/>
      <c r="EE305" s="33"/>
      <c r="EF305" s="33"/>
      <c r="EG305" s="33"/>
      <c r="EH305" s="33"/>
      <c r="EI305" s="33"/>
      <c r="EJ305" s="33"/>
      <c r="EK305" s="33"/>
      <c r="EL305" s="33"/>
      <c r="EM305" s="33"/>
      <c r="EN305" s="33"/>
      <c r="EO305" s="33"/>
      <c r="EP305" s="33"/>
      <c r="EQ305" s="33"/>
      <c r="ER305" s="33"/>
      <c r="ES305" s="33"/>
      <c r="ET305" s="33"/>
      <c r="EU305" s="33"/>
      <c r="EV305" s="33"/>
      <c r="EW305" s="33"/>
      <c r="EX305" s="33"/>
      <c r="EY305" s="33"/>
      <c r="EZ305" s="33"/>
      <c r="FA305" s="33"/>
      <c r="FB305" s="33"/>
      <c r="FC305" s="33"/>
      <c r="FD305" s="33"/>
      <c r="FE305" s="33"/>
      <c r="FF305" s="33"/>
      <c r="FG305" s="33"/>
      <c r="FH305" s="33"/>
      <c r="FI305" s="33"/>
      <c r="FJ305" s="33"/>
      <c r="FK305" s="33"/>
      <c r="FL305" s="33"/>
      <c r="FM305" s="33"/>
      <c r="FN305" s="33"/>
      <c r="FO305" s="33"/>
      <c r="FP305" s="33"/>
      <c r="FQ305" s="33"/>
      <c r="FR305" s="33"/>
      <c r="FS305" s="33"/>
      <c r="FT305" s="33"/>
      <c r="FU305" s="33"/>
      <c r="FV305" s="33"/>
      <c r="FW305" s="33"/>
      <c r="FX305" s="33"/>
      <c r="FY305" s="33"/>
      <c r="FZ305" s="33"/>
      <c r="GA305" s="33"/>
      <c r="GB305" s="33"/>
      <c r="GC305" s="33"/>
      <c r="GD305" s="33"/>
      <c r="GE305" s="33"/>
      <c r="GF305" s="33"/>
      <c r="GG305" s="33"/>
      <c r="GH305" s="33"/>
      <c r="GI305" s="33"/>
      <c r="GJ305" s="33"/>
      <c r="GK305" s="33"/>
      <c r="GL305" s="33"/>
      <c r="GM305" s="33"/>
      <c r="GN305" s="33"/>
      <c r="GO305" s="33"/>
      <c r="GP305" s="33"/>
      <c r="GQ305" s="33"/>
      <c r="GR305" s="33"/>
      <c r="GS305" s="33"/>
      <c r="GT305" s="33"/>
      <c r="GU305" s="33"/>
      <c r="GV305" s="33"/>
      <c r="GW305" s="33"/>
      <c r="GX305" s="33"/>
      <c r="GY305" s="33"/>
      <c r="GZ305" s="33"/>
      <c r="HA305" s="33"/>
      <c r="HB305" s="33"/>
      <c r="HC305" s="33"/>
      <c r="HD305" s="33"/>
      <c r="HE305" s="33"/>
      <c r="HF305" s="33"/>
      <c r="HG305" s="33"/>
      <c r="HH305" s="33"/>
      <c r="HI305" s="33"/>
      <c r="HJ305" s="33"/>
      <c r="HK305" s="33"/>
      <c r="HL305" s="33"/>
      <c r="HM305" s="33"/>
      <c r="HN305" s="33"/>
      <c r="HO305" s="33"/>
      <c r="HP305" s="33"/>
      <c r="HQ305" s="33"/>
      <c r="HR305" s="33"/>
      <c r="HS305" s="33"/>
      <c r="HT305" s="33"/>
      <c r="HU305" s="33"/>
      <c r="HV305" s="33"/>
      <c r="HW305" s="33"/>
      <c r="HX305" s="33"/>
      <c r="HY305" s="33"/>
      <c r="HZ305" s="33"/>
      <c r="IA305" s="33"/>
      <c r="IB305" s="33"/>
      <c r="IC305" s="33"/>
      <c r="ID305" s="33"/>
      <c r="IE305" s="33"/>
      <c r="IF305" s="33"/>
      <c r="IG305" s="33"/>
      <c r="IH305" s="33"/>
      <c r="II305" s="33"/>
      <c r="IJ305" s="33"/>
      <c r="IK305" s="33"/>
      <c r="IL305" s="33"/>
      <c r="IM305" s="33"/>
      <c r="IN305" s="33"/>
      <c r="IO305" s="33"/>
      <c r="IP305" s="33"/>
      <c r="IQ305" s="33"/>
      <c r="IR305" s="33"/>
      <c r="IS305" s="33"/>
      <c r="IT305" s="33"/>
      <c r="IU305" s="33"/>
      <c r="IV305" s="33"/>
    </row>
    <row r="306" spans="1:256" hidden="1">
      <c r="A306" s="248"/>
      <c r="B306" s="251"/>
      <c r="C306" s="39" t="s">
        <v>31</v>
      </c>
      <c r="D306" s="81">
        <f>E306+M306</f>
        <v>0</v>
      </c>
      <c r="E306" s="82">
        <f>F306+I306+J306+K306+L306</f>
        <v>0</v>
      </c>
      <c r="F306" s="82">
        <f>G306+H306</f>
        <v>0</v>
      </c>
      <c r="G306" s="82"/>
      <c r="H306" s="82"/>
      <c r="I306" s="82"/>
      <c r="J306" s="82"/>
      <c r="K306" s="82"/>
      <c r="L306" s="82"/>
      <c r="M306" s="82">
        <f>N306+P306</f>
        <v>0</v>
      </c>
      <c r="N306" s="82"/>
      <c r="O306" s="82"/>
      <c r="P306" s="82"/>
      <c r="Q306" s="45"/>
      <c r="R306" s="45"/>
      <c r="S306" s="40"/>
      <c r="T306" s="40"/>
      <c r="U306" s="40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  <c r="CA306" s="33"/>
      <c r="CB306" s="33"/>
      <c r="CC306" s="33"/>
      <c r="CD306" s="33"/>
      <c r="CE306" s="33"/>
      <c r="CF306" s="33"/>
      <c r="CG306" s="33"/>
      <c r="CH306" s="33"/>
      <c r="CI306" s="33"/>
      <c r="CJ306" s="33"/>
      <c r="CK306" s="33"/>
      <c r="CL306" s="33"/>
      <c r="CM306" s="33"/>
      <c r="CN306" s="33"/>
      <c r="CO306" s="33"/>
      <c r="CP306" s="33"/>
      <c r="CQ306" s="33"/>
      <c r="CR306" s="33"/>
      <c r="CS306" s="33"/>
      <c r="CT306" s="33"/>
      <c r="CU306" s="33"/>
      <c r="CV306" s="33"/>
      <c r="CW306" s="33"/>
      <c r="CX306" s="33"/>
      <c r="CY306" s="33"/>
      <c r="CZ306" s="33"/>
      <c r="DA306" s="33"/>
      <c r="DB306" s="33"/>
      <c r="DC306" s="33"/>
      <c r="DD306" s="33"/>
      <c r="DE306" s="33"/>
      <c r="DF306" s="33"/>
      <c r="DG306" s="33"/>
      <c r="DH306" s="33"/>
      <c r="DI306" s="33"/>
      <c r="DJ306" s="33"/>
      <c r="DK306" s="33"/>
      <c r="DL306" s="33"/>
      <c r="DM306" s="33"/>
      <c r="DN306" s="33"/>
      <c r="DO306" s="33"/>
      <c r="DP306" s="33"/>
      <c r="DQ306" s="33"/>
      <c r="DR306" s="33"/>
      <c r="DS306" s="33"/>
      <c r="DT306" s="33"/>
      <c r="DU306" s="33"/>
      <c r="DV306" s="33"/>
      <c r="DW306" s="33"/>
      <c r="DX306" s="33"/>
      <c r="DY306" s="33"/>
      <c r="DZ306" s="33"/>
      <c r="EA306" s="33"/>
      <c r="EB306" s="33"/>
      <c r="EC306" s="33"/>
      <c r="ED306" s="33"/>
      <c r="EE306" s="33"/>
      <c r="EF306" s="33"/>
      <c r="EG306" s="33"/>
      <c r="EH306" s="33"/>
      <c r="EI306" s="33"/>
      <c r="EJ306" s="33"/>
      <c r="EK306" s="33"/>
      <c r="EL306" s="33"/>
      <c r="EM306" s="33"/>
      <c r="EN306" s="33"/>
      <c r="EO306" s="33"/>
      <c r="EP306" s="33"/>
      <c r="EQ306" s="33"/>
      <c r="ER306" s="33"/>
      <c r="ES306" s="33"/>
      <c r="ET306" s="33"/>
      <c r="EU306" s="33"/>
      <c r="EV306" s="33"/>
      <c r="EW306" s="33"/>
      <c r="EX306" s="33"/>
      <c r="EY306" s="33"/>
      <c r="EZ306" s="33"/>
      <c r="FA306" s="33"/>
      <c r="FB306" s="33"/>
      <c r="FC306" s="33"/>
      <c r="FD306" s="33"/>
      <c r="FE306" s="33"/>
      <c r="FF306" s="33"/>
      <c r="FG306" s="33"/>
      <c r="FH306" s="33"/>
      <c r="FI306" s="33"/>
      <c r="FJ306" s="33"/>
      <c r="FK306" s="33"/>
      <c r="FL306" s="33"/>
      <c r="FM306" s="33"/>
      <c r="FN306" s="33"/>
      <c r="FO306" s="33"/>
      <c r="FP306" s="33"/>
      <c r="FQ306" s="33"/>
      <c r="FR306" s="33"/>
      <c r="FS306" s="33"/>
      <c r="FT306" s="33"/>
      <c r="FU306" s="33"/>
      <c r="FV306" s="33"/>
      <c r="FW306" s="33"/>
      <c r="FX306" s="33"/>
      <c r="FY306" s="33"/>
      <c r="FZ306" s="33"/>
      <c r="GA306" s="33"/>
      <c r="GB306" s="33"/>
      <c r="GC306" s="33"/>
      <c r="GD306" s="33"/>
      <c r="GE306" s="33"/>
      <c r="GF306" s="33"/>
      <c r="GG306" s="33"/>
      <c r="GH306" s="33"/>
      <c r="GI306" s="33"/>
      <c r="GJ306" s="33"/>
      <c r="GK306" s="33"/>
      <c r="GL306" s="33"/>
      <c r="GM306" s="33"/>
      <c r="GN306" s="33"/>
      <c r="GO306" s="33"/>
      <c r="GP306" s="33"/>
      <c r="GQ306" s="33"/>
      <c r="GR306" s="33"/>
      <c r="GS306" s="33"/>
      <c r="GT306" s="33"/>
      <c r="GU306" s="33"/>
      <c r="GV306" s="33"/>
      <c r="GW306" s="33"/>
      <c r="GX306" s="33"/>
      <c r="GY306" s="33"/>
      <c r="GZ306" s="33"/>
      <c r="HA306" s="33"/>
      <c r="HB306" s="33"/>
      <c r="HC306" s="33"/>
      <c r="HD306" s="33"/>
      <c r="HE306" s="33"/>
      <c r="HF306" s="33"/>
      <c r="HG306" s="33"/>
      <c r="HH306" s="33"/>
      <c r="HI306" s="33"/>
      <c r="HJ306" s="33"/>
      <c r="HK306" s="33"/>
      <c r="HL306" s="33"/>
      <c r="HM306" s="33"/>
      <c r="HN306" s="33"/>
      <c r="HO306" s="33"/>
      <c r="HP306" s="33"/>
      <c r="HQ306" s="33"/>
      <c r="HR306" s="33"/>
      <c r="HS306" s="33"/>
      <c r="HT306" s="33"/>
      <c r="HU306" s="33"/>
      <c r="HV306" s="33"/>
      <c r="HW306" s="33"/>
      <c r="HX306" s="33"/>
      <c r="HY306" s="33"/>
      <c r="HZ306" s="33"/>
      <c r="IA306" s="33"/>
      <c r="IB306" s="33"/>
      <c r="IC306" s="33"/>
      <c r="ID306" s="33"/>
      <c r="IE306" s="33"/>
      <c r="IF306" s="33"/>
      <c r="IG306" s="33"/>
      <c r="IH306" s="33"/>
      <c r="II306" s="33"/>
      <c r="IJ306" s="33"/>
      <c r="IK306" s="33"/>
      <c r="IL306" s="33"/>
      <c r="IM306" s="33"/>
      <c r="IN306" s="33"/>
      <c r="IO306" s="33"/>
      <c r="IP306" s="33"/>
      <c r="IQ306" s="33"/>
      <c r="IR306" s="33"/>
      <c r="IS306" s="33"/>
      <c r="IT306" s="33"/>
      <c r="IU306" s="33"/>
      <c r="IV306" s="33"/>
    </row>
    <row r="307" spans="1:256" hidden="1">
      <c r="A307" s="249"/>
      <c r="B307" s="252"/>
      <c r="C307" s="39" t="s">
        <v>32</v>
      </c>
      <c r="D307" s="81">
        <f t="shared" ref="D307:O307" si="132">D305+D306</f>
        <v>2689637</v>
      </c>
      <c r="E307" s="82">
        <f t="shared" si="132"/>
        <v>2689637</v>
      </c>
      <c r="F307" s="82">
        <f t="shared" si="132"/>
        <v>2687637</v>
      </c>
      <c r="G307" s="82">
        <f t="shared" si="132"/>
        <v>1969300</v>
      </c>
      <c r="H307" s="82">
        <f t="shared" si="132"/>
        <v>718337</v>
      </c>
      <c r="I307" s="82">
        <f t="shared" si="132"/>
        <v>0</v>
      </c>
      <c r="J307" s="82">
        <f t="shared" si="132"/>
        <v>2000</v>
      </c>
      <c r="K307" s="82">
        <f t="shared" si="132"/>
        <v>0</v>
      </c>
      <c r="L307" s="82">
        <f t="shared" si="132"/>
        <v>0</v>
      </c>
      <c r="M307" s="82">
        <f t="shared" si="132"/>
        <v>0</v>
      </c>
      <c r="N307" s="82">
        <f t="shared" si="132"/>
        <v>0</v>
      </c>
      <c r="O307" s="82">
        <f t="shared" si="132"/>
        <v>0</v>
      </c>
      <c r="P307" s="82">
        <f>P305+P306</f>
        <v>0</v>
      </c>
      <c r="Q307" s="45"/>
      <c r="R307" s="45"/>
      <c r="S307" s="40"/>
      <c r="T307" s="40"/>
      <c r="U307" s="40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  <c r="CA307" s="33"/>
      <c r="CB307" s="33"/>
      <c r="CC307" s="33"/>
      <c r="CD307" s="33"/>
      <c r="CE307" s="33"/>
      <c r="CF307" s="33"/>
      <c r="CG307" s="33"/>
      <c r="CH307" s="33"/>
      <c r="CI307" s="33"/>
      <c r="CJ307" s="33"/>
      <c r="CK307" s="33"/>
      <c r="CL307" s="33"/>
      <c r="CM307" s="33"/>
      <c r="CN307" s="33"/>
      <c r="CO307" s="33"/>
      <c r="CP307" s="33"/>
      <c r="CQ307" s="33"/>
      <c r="CR307" s="33"/>
      <c r="CS307" s="33"/>
      <c r="CT307" s="33"/>
      <c r="CU307" s="33"/>
      <c r="CV307" s="33"/>
      <c r="CW307" s="33"/>
      <c r="CX307" s="33"/>
      <c r="CY307" s="33"/>
      <c r="CZ307" s="33"/>
      <c r="DA307" s="33"/>
      <c r="DB307" s="33"/>
      <c r="DC307" s="33"/>
      <c r="DD307" s="33"/>
      <c r="DE307" s="33"/>
      <c r="DF307" s="33"/>
      <c r="DG307" s="33"/>
      <c r="DH307" s="33"/>
      <c r="DI307" s="33"/>
      <c r="DJ307" s="33"/>
      <c r="DK307" s="33"/>
      <c r="DL307" s="33"/>
      <c r="DM307" s="33"/>
      <c r="DN307" s="33"/>
      <c r="DO307" s="33"/>
      <c r="DP307" s="33"/>
      <c r="DQ307" s="33"/>
      <c r="DR307" s="33"/>
      <c r="DS307" s="33"/>
      <c r="DT307" s="33"/>
      <c r="DU307" s="33"/>
      <c r="DV307" s="33"/>
      <c r="DW307" s="33"/>
      <c r="DX307" s="33"/>
      <c r="DY307" s="33"/>
      <c r="DZ307" s="33"/>
      <c r="EA307" s="33"/>
      <c r="EB307" s="33"/>
      <c r="EC307" s="33"/>
      <c r="ED307" s="33"/>
      <c r="EE307" s="33"/>
      <c r="EF307" s="33"/>
      <c r="EG307" s="33"/>
      <c r="EH307" s="33"/>
      <c r="EI307" s="33"/>
      <c r="EJ307" s="33"/>
      <c r="EK307" s="33"/>
      <c r="EL307" s="33"/>
      <c r="EM307" s="33"/>
      <c r="EN307" s="33"/>
      <c r="EO307" s="33"/>
      <c r="EP307" s="33"/>
      <c r="EQ307" s="33"/>
      <c r="ER307" s="33"/>
      <c r="ES307" s="33"/>
      <c r="ET307" s="33"/>
      <c r="EU307" s="33"/>
      <c r="EV307" s="33"/>
      <c r="EW307" s="33"/>
      <c r="EX307" s="33"/>
      <c r="EY307" s="33"/>
      <c r="EZ307" s="33"/>
      <c r="FA307" s="33"/>
      <c r="FB307" s="33"/>
      <c r="FC307" s="33"/>
      <c r="FD307" s="33"/>
      <c r="FE307" s="33"/>
      <c r="FF307" s="33"/>
      <c r="FG307" s="33"/>
      <c r="FH307" s="33"/>
      <c r="FI307" s="33"/>
      <c r="FJ307" s="33"/>
      <c r="FK307" s="33"/>
      <c r="FL307" s="33"/>
      <c r="FM307" s="33"/>
      <c r="FN307" s="33"/>
      <c r="FO307" s="33"/>
      <c r="FP307" s="33"/>
      <c r="FQ307" s="33"/>
      <c r="FR307" s="33"/>
      <c r="FS307" s="33"/>
      <c r="FT307" s="33"/>
      <c r="FU307" s="33"/>
      <c r="FV307" s="33"/>
      <c r="FW307" s="33"/>
      <c r="FX307" s="33"/>
      <c r="FY307" s="33"/>
      <c r="FZ307" s="33"/>
      <c r="GA307" s="33"/>
      <c r="GB307" s="33"/>
      <c r="GC307" s="33"/>
      <c r="GD307" s="33"/>
      <c r="GE307" s="33"/>
      <c r="GF307" s="33"/>
      <c r="GG307" s="33"/>
      <c r="GH307" s="33"/>
      <c r="GI307" s="33"/>
      <c r="GJ307" s="33"/>
      <c r="GK307" s="33"/>
      <c r="GL307" s="33"/>
      <c r="GM307" s="33"/>
      <c r="GN307" s="33"/>
      <c r="GO307" s="33"/>
      <c r="GP307" s="33"/>
      <c r="GQ307" s="33"/>
      <c r="GR307" s="33"/>
      <c r="GS307" s="33"/>
      <c r="GT307" s="33"/>
      <c r="GU307" s="33"/>
      <c r="GV307" s="33"/>
      <c r="GW307" s="33"/>
      <c r="GX307" s="33"/>
      <c r="GY307" s="33"/>
      <c r="GZ307" s="33"/>
      <c r="HA307" s="33"/>
      <c r="HB307" s="33"/>
      <c r="HC307" s="33"/>
      <c r="HD307" s="33"/>
      <c r="HE307" s="33"/>
      <c r="HF307" s="33"/>
      <c r="HG307" s="33"/>
      <c r="HH307" s="33"/>
      <c r="HI307" s="33"/>
      <c r="HJ307" s="33"/>
      <c r="HK307" s="33"/>
      <c r="HL307" s="33"/>
      <c r="HM307" s="33"/>
      <c r="HN307" s="33"/>
      <c r="HO307" s="33"/>
      <c r="HP307" s="33"/>
      <c r="HQ307" s="33"/>
      <c r="HR307" s="33"/>
      <c r="HS307" s="33"/>
      <c r="HT307" s="33"/>
      <c r="HU307" s="33"/>
      <c r="HV307" s="33"/>
      <c r="HW307" s="33"/>
      <c r="HX307" s="33"/>
      <c r="HY307" s="33"/>
      <c r="HZ307" s="33"/>
      <c r="IA307" s="33"/>
      <c r="IB307" s="33"/>
      <c r="IC307" s="33"/>
      <c r="ID307" s="33"/>
      <c r="IE307" s="33"/>
      <c r="IF307" s="33"/>
      <c r="IG307" s="33"/>
      <c r="IH307" s="33"/>
      <c r="II307" s="33"/>
      <c r="IJ307" s="33"/>
      <c r="IK307" s="33"/>
      <c r="IL307" s="33"/>
      <c r="IM307" s="33"/>
      <c r="IN307" s="33"/>
      <c r="IO307" s="33"/>
      <c r="IP307" s="33"/>
      <c r="IQ307" s="33"/>
      <c r="IR307" s="33"/>
      <c r="IS307" s="33"/>
      <c r="IT307" s="33"/>
      <c r="IU307" s="33"/>
      <c r="IV307" s="33"/>
    </row>
    <row r="308" spans="1:256" hidden="1">
      <c r="A308" s="247">
        <v>85332</v>
      </c>
      <c r="B308" s="250" t="s">
        <v>178</v>
      </c>
      <c r="C308" s="39" t="s">
        <v>30</v>
      </c>
      <c r="D308" s="81">
        <f>E308+M308</f>
        <v>20183644</v>
      </c>
      <c r="E308" s="82">
        <f>F308+I308+J308+K308+L308</f>
        <v>20183644</v>
      </c>
      <c r="F308" s="82">
        <f>G308+H308</f>
        <v>10266372</v>
      </c>
      <c r="G308" s="82">
        <v>8384435</v>
      </c>
      <c r="H308" s="82">
        <f>10274472-8000-100-6395687-557133-1159320-165232-5900-101163</f>
        <v>1881937</v>
      </c>
      <c r="I308" s="82">
        <v>0</v>
      </c>
      <c r="J308" s="82">
        <v>8100</v>
      </c>
      <c r="K308" s="82">
        <v>9909172</v>
      </c>
      <c r="L308" s="82">
        <v>0</v>
      </c>
      <c r="M308" s="82">
        <f>N308+P308</f>
        <v>0</v>
      </c>
      <c r="N308" s="82">
        <v>0</v>
      </c>
      <c r="O308" s="82">
        <v>0</v>
      </c>
      <c r="P308" s="82">
        <v>0</v>
      </c>
      <c r="Q308" s="59"/>
      <c r="R308" s="59"/>
      <c r="S308" s="60"/>
      <c r="T308" s="60"/>
      <c r="U308" s="60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61"/>
      <c r="BN308" s="61"/>
      <c r="BO308" s="61"/>
      <c r="BP308" s="61"/>
      <c r="BQ308" s="61"/>
      <c r="BR308" s="61"/>
      <c r="BS308" s="61"/>
      <c r="BT308" s="61"/>
      <c r="BU308" s="61"/>
      <c r="BV308" s="61"/>
      <c r="BW308" s="61"/>
      <c r="BX308" s="61"/>
      <c r="BY308" s="61"/>
      <c r="BZ308" s="61"/>
      <c r="CA308" s="61"/>
      <c r="CB308" s="61"/>
      <c r="CC308" s="61"/>
      <c r="CD308" s="61"/>
      <c r="CE308" s="61"/>
      <c r="CF308" s="61"/>
      <c r="CG308" s="61"/>
      <c r="CH308" s="61"/>
      <c r="CI308" s="61"/>
      <c r="CJ308" s="61"/>
      <c r="CK308" s="61"/>
      <c r="CL308" s="61"/>
      <c r="CM308" s="61"/>
      <c r="CN308" s="61"/>
      <c r="CO308" s="61"/>
      <c r="CP308" s="61"/>
      <c r="CQ308" s="61"/>
      <c r="CR308" s="61"/>
      <c r="CS308" s="61"/>
      <c r="CT308" s="61"/>
      <c r="CU308" s="61"/>
      <c r="CV308" s="61"/>
      <c r="CW308" s="61"/>
      <c r="CX308" s="61"/>
      <c r="CY308" s="61"/>
      <c r="CZ308" s="61"/>
      <c r="DA308" s="61"/>
      <c r="DB308" s="61"/>
      <c r="DC308" s="61"/>
      <c r="DD308" s="61"/>
      <c r="DE308" s="61"/>
      <c r="DF308" s="61"/>
      <c r="DG308" s="61"/>
      <c r="DH308" s="61"/>
      <c r="DI308" s="61"/>
      <c r="DJ308" s="61"/>
      <c r="DK308" s="61"/>
      <c r="DL308" s="61"/>
      <c r="DM308" s="61"/>
      <c r="DN308" s="61"/>
      <c r="DO308" s="61"/>
      <c r="DP308" s="61"/>
      <c r="DQ308" s="61"/>
      <c r="DR308" s="61"/>
      <c r="DS308" s="61"/>
      <c r="DT308" s="61"/>
      <c r="DU308" s="61"/>
      <c r="DV308" s="61"/>
      <c r="DW308" s="61"/>
      <c r="DX308" s="61"/>
      <c r="DY308" s="61"/>
      <c r="DZ308" s="61"/>
      <c r="EA308" s="61"/>
      <c r="EB308" s="61"/>
      <c r="EC308" s="61"/>
      <c r="ED308" s="61"/>
      <c r="EE308" s="61"/>
      <c r="EF308" s="61"/>
      <c r="EG308" s="61"/>
      <c r="EH308" s="61"/>
      <c r="EI308" s="61"/>
      <c r="EJ308" s="61"/>
      <c r="EK308" s="61"/>
      <c r="EL308" s="61"/>
      <c r="EM308" s="61"/>
      <c r="EN308" s="61"/>
      <c r="EO308" s="61"/>
      <c r="EP308" s="61"/>
      <c r="EQ308" s="61"/>
      <c r="ER308" s="61"/>
      <c r="ES308" s="61"/>
      <c r="ET308" s="61"/>
      <c r="EU308" s="61"/>
      <c r="EV308" s="61"/>
      <c r="EW308" s="61"/>
      <c r="EX308" s="61"/>
      <c r="EY308" s="61"/>
      <c r="EZ308" s="61"/>
      <c r="FA308" s="61"/>
      <c r="FB308" s="61"/>
      <c r="FC308" s="61"/>
      <c r="FD308" s="61"/>
      <c r="FE308" s="61"/>
      <c r="FF308" s="61"/>
      <c r="FG308" s="61"/>
      <c r="FH308" s="61"/>
      <c r="FI308" s="61"/>
      <c r="FJ308" s="61"/>
      <c r="FK308" s="61"/>
      <c r="FL308" s="61"/>
      <c r="FM308" s="61"/>
      <c r="FN308" s="61"/>
      <c r="FO308" s="61"/>
      <c r="FP308" s="61"/>
      <c r="FQ308" s="61"/>
      <c r="FR308" s="61"/>
      <c r="FS308" s="61"/>
      <c r="FT308" s="61"/>
      <c r="FU308" s="61"/>
      <c r="FV308" s="61"/>
      <c r="FW308" s="61"/>
      <c r="FX308" s="61"/>
      <c r="FY308" s="61"/>
      <c r="FZ308" s="61"/>
      <c r="GA308" s="61"/>
      <c r="GB308" s="61"/>
      <c r="GC308" s="61"/>
      <c r="GD308" s="61"/>
      <c r="GE308" s="61"/>
      <c r="GF308" s="61"/>
      <c r="GG308" s="61"/>
      <c r="GH308" s="61"/>
      <c r="GI308" s="61"/>
      <c r="GJ308" s="61"/>
      <c r="GK308" s="61"/>
      <c r="GL308" s="61"/>
      <c r="GM308" s="61"/>
      <c r="GN308" s="61"/>
      <c r="GO308" s="61"/>
      <c r="GP308" s="61"/>
      <c r="GQ308" s="61"/>
      <c r="GR308" s="61"/>
      <c r="GS308" s="61"/>
      <c r="GT308" s="61"/>
      <c r="GU308" s="61"/>
      <c r="GV308" s="61"/>
      <c r="GW308" s="61"/>
      <c r="GX308" s="61"/>
      <c r="GY308" s="61"/>
      <c r="GZ308" s="61"/>
      <c r="HA308" s="61"/>
      <c r="HB308" s="61"/>
      <c r="HC308" s="61"/>
      <c r="HD308" s="61"/>
      <c r="HE308" s="61"/>
      <c r="HF308" s="61"/>
      <c r="HG308" s="61"/>
      <c r="HH308" s="61"/>
      <c r="HI308" s="61"/>
      <c r="HJ308" s="61"/>
      <c r="HK308" s="61"/>
      <c r="HL308" s="61"/>
      <c r="HM308" s="61"/>
      <c r="HN308" s="61"/>
      <c r="HO308" s="61"/>
      <c r="HP308" s="61"/>
      <c r="HQ308" s="61"/>
      <c r="HR308" s="61"/>
      <c r="HS308" s="61"/>
      <c r="HT308" s="61"/>
      <c r="HU308" s="61"/>
      <c r="HV308" s="61"/>
      <c r="HW308" s="61"/>
      <c r="HX308" s="61"/>
      <c r="HY308" s="61"/>
      <c r="HZ308" s="61"/>
      <c r="IA308" s="61"/>
      <c r="IB308" s="61"/>
      <c r="IC308" s="61"/>
      <c r="ID308" s="61"/>
      <c r="IE308" s="61"/>
      <c r="IF308" s="61"/>
      <c r="IG308" s="61"/>
      <c r="IH308" s="61"/>
      <c r="II308" s="61"/>
      <c r="IJ308" s="61"/>
      <c r="IK308" s="61"/>
      <c r="IL308" s="61"/>
      <c r="IM308" s="61"/>
      <c r="IN308" s="61"/>
      <c r="IO308" s="61"/>
      <c r="IP308" s="61"/>
      <c r="IQ308" s="61"/>
      <c r="IR308" s="61"/>
      <c r="IS308" s="61"/>
      <c r="IT308" s="61"/>
      <c r="IU308" s="61"/>
      <c r="IV308" s="61"/>
    </row>
    <row r="309" spans="1:256" hidden="1">
      <c r="A309" s="248"/>
      <c r="B309" s="251"/>
      <c r="C309" s="39" t="s">
        <v>31</v>
      </c>
      <c r="D309" s="81">
        <f>E309+M309</f>
        <v>0</v>
      </c>
      <c r="E309" s="82">
        <f>F309+I309+J309+K309+L309</f>
        <v>0</v>
      </c>
      <c r="F309" s="82">
        <f>G309+H309</f>
        <v>0</v>
      </c>
      <c r="G309" s="82"/>
      <c r="H309" s="82"/>
      <c r="I309" s="82"/>
      <c r="J309" s="82"/>
      <c r="K309" s="82"/>
      <c r="L309" s="82"/>
      <c r="M309" s="82">
        <f>N309+P309</f>
        <v>0</v>
      </c>
      <c r="N309" s="82"/>
      <c r="O309" s="82"/>
      <c r="P309" s="82"/>
      <c r="Q309" s="59"/>
      <c r="R309" s="59"/>
      <c r="S309" s="60"/>
      <c r="T309" s="60"/>
      <c r="U309" s="60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  <c r="BN309" s="61"/>
      <c r="BO309" s="61"/>
      <c r="BP309" s="61"/>
      <c r="BQ309" s="61"/>
      <c r="BR309" s="61"/>
      <c r="BS309" s="61"/>
      <c r="BT309" s="61"/>
      <c r="BU309" s="61"/>
      <c r="BV309" s="61"/>
      <c r="BW309" s="61"/>
      <c r="BX309" s="61"/>
      <c r="BY309" s="61"/>
      <c r="BZ309" s="61"/>
      <c r="CA309" s="61"/>
      <c r="CB309" s="61"/>
      <c r="CC309" s="61"/>
      <c r="CD309" s="61"/>
      <c r="CE309" s="61"/>
      <c r="CF309" s="61"/>
      <c r="CG309" s="61"/>
      <c r="CH309" s="61"/>
      <c r="CI309" s="61"/>
      <c r="CJ309" s="61"/>
      <c r="CK309" s="61"/>
      <c r="CL309" s="61"/>
      <c r="CM309" s="61"/>
      <c r="CN309" s="61"/>
      <c r="CO309" s="61"/>
      <c r="CP309" s="61"/>
      <c r="CQ309" s="61"/>
      <c r="CR309" s="61"/>
      <c r="CS309" s="61"/>
      <c r="CT309" s="61"/>
      <c r="CU309" s="61"/>
      <c r="CV309" s="61"/>
      <c r="CW309" s="61"/>
      <c r="CX309" s="61"/>
      <c r="CY309" s="61"/>
      <c r="CZ309" s="61"/>
      <c r="DA309" s="61"/>
      <c r="DB309" s="61"/>
      <c r="DC309" s="61"/>
      <c r="DD309" s="61"/>
      <c r="DE309" s="61"/>
      <c r="DF309" s="61"/>
      <c r="DG309" s="61"/>
      <c r="DH309" s="61"/>
      <c r="DI309" s="61"/>
      <c r="DJ309" s="61"/>
      <c r="DK309" s="61"/>
      <c r="DL309" s="61"/>
      <c r="DM309" s="61"/>
      <c r="DN309" s="61"/>
      <c r="DO309" s="61"/>
      <c r="DP309" s="61"/>
      <c r="DQ309" s="61"/>
      <c r="DR309" s="61"/>
      <c r="DS309" s="61"/>
      <c r="DT309" s="61"/>
      <c r="DU309" s="61"/>
      <c r="DV309" s="61"/>
      <c r="DW309" s="61"/>
      <c r="DX309" s="61"/>
      <c r="DY309" s="61"/>
      <c r="DZ309" s="61"/>
      <c r="EA309" s="61"/>
      <c r="EB309" s="61"/>
      <c r="EC309" s="61"/>
      <c r="ED309" s="61"/>
      <c r="EE309" s="61"/>
      <c r="EF309" s="61"/>
      <c r="EG309" s="61"/>
      <c r="EH309" s="61"/>
      <c r="EI309" s="61"/>
      <c r="EJ309" s="61"/>
      <c r="EK309" s="61"/>
      <c r="EL309" s="61"/>
      <c r="EM309" s="61"/>
      <c r="EN309" s="61"/>
      <c r="EO309" s="61"/>
      <c r="EP309" s="61"/>
      <c r="EQ309" s="61"/>
      <c r="ER309" s="61"/>
      <c r="ES309" s="61"/>
      <c r="ET309" s="61"/>
      <c r="EU309" s="61"/>
      <c r="EV309" s="61"/>
      <c r="EW309" s="61"/>
      <c r="EX309" s="61"/>
      <c r="EY309" s="61"/>
      <c r="EZ309" s="61"/>
      <c r="FA309" s="61"/>
      <c r="FB309" s="61"/>
      <c r="FC309" s="61"/>
      <c r="FD309" s="61"/>
      <c r="FE309" s="61"/>
      <c r="FF309" s="61"/>
      <c r="FG309" s="61"/>
      <c r="FH309" s="61"/>
      <c r="FI309" s="61"/>
      <c r="FJ309" s="61"/>
      <c r="FK309" s="61"/>
      <c r="FL309" s="61"/>
      <c r="FM309" s="61"/>
      <c r="FN309" s="61"/>
      <c r="FO309" s="61"/>
      <c r="FP309" s="61"/>
      <c r="FQ309" s="61"/>
      <c r="FR309" s="61"/>
      <c r="FS309" s="61"/>
      <c r="FT309" s="61"/>
      <c r="FU309" s="61"/>
      <c r="FV309" s="61"/>
      <c r="FW309" s="61"/>
      <c r="FX309" s="61"/>
      <c r="FY309" s="61"/>
      <c r="FZ309" s="61"/>
      <c r="GA309" s="61"/>
      <c r="GB309" s="61"/>
      <c r="GC309" s="61"/>
      <c r="GD309" s="61"/>
      <c r="GE309" s="61"/>
      <c r="GF309" s="61"/>
      <c r="GG309" s="61"/>
      <c r="GH309" s="61"/>
      <c r="GI309" s="61"/>
      <c r="GJ309" s="61"/>
      <c r="GK309" s="61"/>
      <c r="GL309" s="61"/>
      <c r="GM309" s="61"/>
      <c r="GN309" s="61"/>
      <c r="GO309" s="61"/>
      <c r="GP309" s="61"/>
      <c r="GQ309" s="61"/>
      <c r="GR309" s="61"/>
      <c r="GS309" s="61"/>
      <c r="GT309" s="61"/>
      <c r="GU309" s="61"/>
      <c r="GV309" s="61"/>
      <c r="GW309" s="61"/>
      <c r="GX309" s="61"/>
      <c r="GY309" s="61"/>
      <c r="GZ309" s="61"/>
      <c r="HA309" s="61"/>
      <c r="HB309" s="61"/>
      <c r="HC309" s="61"/>
      <c r="HD309" s="61"/>
      <c r="HE309" s="61"/>
      <c r="HF309" s="61"/>
      <c r="HG309" s="61"/>
      <c r="HH309" s="61"/>
      <c r="HI309" s="61"/>
      <c r="HJ309" s="61"/>
      <c r="HK309" s="61"/>
      <c r="HL309" s="61"/>
      <c r="HM309" s="61"/>
      <c r="HN309" s="61"/>
      <c r="HO309" s="61"/>
      <c r="HP309" s="61"/>
      <c r="HQ309" s="61"/>
      <c r="HR309" s="61"/>
      <c r="HS309" s="61"/>
      <c r="HT309" s="61"/>
      <c r="HU309" s="61"/>
      <c r="HV309" s="61"/>
      <c r="HW309" s="61"/>
      <c r="HX309" s="61"/>
      <c r="HY309" s="61"/>
      <c r="HZ309" s="61"/>
      <c r="IA309" s="61"/>
      <c r="IB309" s="61"/>
      <c r="IC309" s="61"/>
      <c r="ID309" s="61"/>
      <c r="IE309" s="61"/>
      <c r="IF309" s="61"/>
      <c r="IG309" s="61"/>
      <c r="IH309" s="61"/>
      <c r="II309" s="61"/>
      <c r="IJ309" s="61"/>
      <c r="IK309" s="61"/>
      <c r="IL309" s="61"/>
      <c r="IM309" s="61"/>
      <c r="IN309" s="61"/>
      <c r="IO309" s="61"/>
      <c r="IP309" s="61"/>
      <c r="IQ309" s="61"/>
      <c r="IR309" s="61"/>
      <c r="IS309" s="61"/>
      <c r="IT309" s="61"/>
      <c r="IU309" s="61"/>
      <c r="IV309" s="61"/>
    </row>
    <row r="310" spans="1:256" hidden="1">
      <c r="A310" s="249"/>
      <c r="B310" s="252"/>
      <c r="C310" s="39" t="s">
        <v>32</v>
      </c>
      <c r="D310" s="81">
        <f>D308+D309</f>
        <v>20183644</v>
      </c>
      <c r="E310" s="82">
        <f t="shared" ref="E310:P310" si="133">E308+E309</f>
        <v>20183644</v>
      </c>
      <c r="F310" s="82">
        <f t="shared" si="133"/>
        <v>10266372</v>
      </c>
      <c r="G310" s="82">
        <f t="shared" si="133"/>
        <v>8384435</v>
      </c>
      <c r="H310" s="82">
        <f t="shared" si="133"/>
        <v>1881937</v>
      </c>
      <c r="I310" s="82">
        <f t="shared" si="133"/>
        <v>0</v>
      </c>
      <c r="J310" s="82">
        <f t="shared" si="133"/>
        <v>8100</v>
      </c>
      <c r="K310" s="82">
        <f t="shared" si="133"/>
        <v>9909172</v>
      </c>
      <c r="L310" s="82">
        <f t="shared" si="133"/>
        <v>0</v>
      </c>
      <c r="M310" s="82">
        <f t="shared" si="133"/>
        <v>0</v>
      </c>
      <c r="N310" s="82">
        <f t="shared" si="133"/>
        <v>0</v>
      </c>
      <c r="O310" s="82">
        <f t="shared" si="133"/>
        <v>0</v>
      </c>
      <c r="P310" s="82">
        <f t="shared" si="133"/>
        <v>0</v>
      </c>
      <c r="Q310" s="59"/>
      <c r="R310" s="59"/>
      <c r="S310" s="60"/>
      <c r="T310" s="60"/>
      <c r="U310" s="60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61"/>
      <c r="BN310" s="61"/>
      <c r="BO310" s="61"/>
      <c r="BP310" s="61"/>
      <c r="BQ310" s="61"/>
      <c r="BR310" s="61"/>
      <c r="BS310" s="61"/>
      <c r="BT310" s="61"/>
      <c r="BU310" s="61"/>
      <c r="BV310" s="61"/>
      <c r="BW310" s="61"/>
      <c r="BX310" s="61"/>
      <c r="BY310" s="61"/>
      <c r="BZ310" s="61"/>
      <c r="CA310" s="61"/>
      <c r="CB310" s="61"/>
      <c r="CC310" s="61"/>
      <c r="CD310" s="61"/>
      <c r="CE310" s="61"/>
      <c r="CF310" s="61"/>
      <c r="CG310" s="61"/>
      <c r="CH310" s="61"/>
      <c r="CI310" s="61"/>
      <c r="CJ310" s="61"/>
      <c r="CK310" s="61"/>
      <c r="CL310" s="61"/>
      <c r="CM310" s="61"/>
      <c r="CN310" s="61"/>
      <c r="CO310" s="61"/>
      <c r="CP310" s="61"/>
      <c r="CQ310" s="61"/>
      <c r="CR310" s="61"/>
      <c r="CS310" s="61"/>
      <c r="CT310" s="61"/>
      <c r="CU310" s="61"/>
      <c r="CV310" s="61"/>
      <c r="CW310" s="61"/>
      <c r="CX310" s="61"/>
      <c r="CY310" s="61"/>
      <c r="CZ310" s="61"/>
      <c r="DA310" s="61"/>
      <c r="DB310" s="61"/>
      <c r="DC310" s="61"/>
      <c r="DD310" s="61"/>
      <c r="DE310" s="61"/>
      <c r="DF310" s="61"/>
      <c r="DG310" s="61"/>
      <c r="DH310" s="61"/>
      <c r="DI310" s="61"/>
      <c r="DJ310" s="61"/>
      <c r="DK310" s="61"/>
      <c r="DL310" s="61"/>
      <c r="DM310" s="61"/>
      <c r="DN310" s="61"/>
      <c r="DO310" s="61"/>
      <c r="DP310" s="61"/>
      <c r="DQ310" s="61"/>
      <c r="DR310" s="61"/>
      <c r="DS310" s="61"/>
      <c r="DT310" s="61"/>
      <c r="DU310" s="61"/>
      <c r="DV310" s="61"/>
      <c r="DW310" s="61"/>
      <c r="DX310" s="61"/>
      <c r="DY310" s="61"/>
      <c r="DZ310" s="61"/>
      <c r="EA310" s="61"/>
      <c r="EB310" s="61"/>
      <c r="EC310" s="61"/>
      <c r="ED310" s="61"/>
      <c r="EE310" s="61"/>
      <c r="EF310" s="61"/>
      <c r="EG310" s="61"/>
      <c r="EH310" s="61"/>
      <c r="EI310" s="61"/>
      <c r="EJ310" s="61"/>
      <c r="EK310" s="61"/>
      <c r="EL310" s="61"/>
      <c r="EM310" s="61"/>
      <c r="EN310" s="61"/>
      <c r="EO310" s="61"/>
      <c r="EP310" s="61"/>
      <c r="EQ310" s="61"/>
      <c r="ER310" s="61"/>
      <c r="ES310" s="61"/>
      <c r="ET310" s="61"/>
      <c r="EU310" s="61"/>
      <c r="EV310" s="61"/>
      <c r="EW310" s="61"/>
      <c r="EX310" s="61"/>
      <c r="EY310" s="61"/>
      <c r="EZ310" s="61"/>
      <c r="FA310" s="61"/>
      <c r="FB310" s="61"/>
      <c r="FC310" s="61"/>
      <c r="FD310" s="61"/>
      <c r="FE310" s="61"/>
      <c r="FF310" s="61"/>
      <c r="FG310" s="61"/>
      <c r="FH310" s="61"/>
      <c r="FI310" s="61"/>
      <c r="FJ310" s="61"/>
      <c r="FK310" s="61"/>
      <c r="FL310" s="61"/>
      <c r="FM310" s="61"/>
      <c r="FN310" s="61"/>
      <c r="FO310" s="61"/>
      <c r="FP310" s="61"/>
      <c r="FQ310" s="61"/>
      <c r="FR310" s="61"/>
      <c r="FS310" s="61"/>
      <c r="FT310" s="61"/>
      <c r="FU310" s="61"/>
      <c r="FV310" s="61"/>
      <c r="FW310" s="61"/>
      <c r="FX310" s="61"/>
      <c r="FY310" s="61"/>
      <c r="FZ310" s="61"/>
      <c r="GA310" s="61"/>
      <c r="GB310" s="61"/>
      <c r="GC310" s="61"/>
      <c r="GD310" s="61"/>
      <c r="GE310" s="61"/>
      <c r="GF310" s="61"/>
      <c r="GG310" s="61"/>
      <c r="GH310" s="61"/>
      <c r="GI310" s="61"/>
      <c r="GJ310" s="61"/>
      <c r="GK310" s="61"/>
      <c r="GL310" s="61"/>
      <c r="GM310" s="61"/>
      <c r="GN310" s="61"/>
      <c r="GO310" s="61"/>
      <c r="GP310" s="61"/>
      <c r="GQ310" s="61"/>
      <c r="GR310" s="61"/>
      <c r="GS310" s="61"/>
      <c r="GT310" s="61"/>
      <c r="GU310" s="61"/>
      <c r="GV310" s="61"/>
      <c r="GW310" s="61"/>
      <c r="GX310" s="61"/>
      <c r="GY310" s="61"/>
      <c r="GZ310" s="61"/>
      <c r="HA310" s="61"/>
      <c r="HB310" s="61"/>
      <c r="HC310" s="61"/>
      <c r="HD310" s="61"/>
      <c r="HE310" s="61"/>
      <c r="HF310" s="61"/>
      <c r="HG310" s="61"/>
      <c r="HH310" s="61"/>
      <c r="HI310" s="61"/>
      <c r="HJ310" s="61"/>
      <c r="HK310" s="61"/>
      <c r="HL310" s="61"/>
      <c r="HM310" s="61"/>
      <c r="HN310" s="61"/>
      <c r="HO310" s="61"/>
      <c r="HP310" s="61"/>
      <c r="HQ310" s="61"/>
      <c r="HR310" s="61"/>
      <c r="HS310" s="61"/>
      <c r="HT310" s="61"/>
      <c r="HU310" s="61"/>
      <c r="HV310" s="61"/>
      <c r="HW310" s="61"/>
      <c r="HX310" s="61"/>
      <c r="HY310" s="61"/>
      <c r="HZ310" s="61"/>
      <c r="IA310" s="61"/>
      <c r="IB310" s="61"/>
      <c r="IC310" s="61"/>
      <c r="ID310" s="61"/>
      <c r="IE310" s="61"/>
      <c r="IF310" s="61"/>
      <c r="IG310" s="61"/>
      <c r="IH310" s="61"/>
      <c r="II310" s="61"/>
      <c r="IJ310" s="61"/>
      <c r="IK310" s="61"/>
      <c r="IL310" s="61"/>
      <c r="IM310" s="61"/>
      <c r="IN310" s="61"/>
      <c r="IO310" s="61"/>
      <c r="IP310" s="61"/>
      <c r="IQ310" s="61"/>
      <c r="IR310" s="61"/>
      <c r="IS310" s="61"/>
      <c r="IT310" s="61"/>
      <c r="IU310" s="61"/>
      <c r="IV310" s="61"/>
    </row>
    <row r="311" spans="1:256" hidden="1">
      <c r="A311" s="247">
        <v>85395</v>
      </c>
      <c r="B311" s="250" t="s">
        <v>42</v>
      </c>
      <c r="C311" s="39" t="s">
        <v>30</v>
      </c>
      <c r="D311" s="81">
        <f>E311+M311</f>
        <v>17111574</v>
      </c>
      <c r="E311" s="82">
        <f>F311+I311+J311+K311+L311</f>
        <v>17111574</v>
      </c>
      <c r="F311" s="82">
        <f>G311+H311</f>
        <v>3714020</v>
      </c>
      <c r="G311" s="82">
        <v>56000</v>
      </c>
      <c r="H311" s="82">
        <v>3658020</v>
      </c>
      <c r="I311" s="82">
        <v>100000</v>
      </c>
      <c r="J311" s="82">
        <v>0</v>
      </c>
      <c r="K311" s="82">
        <v>13297554</v>
      </c>
      <c r="L311" s="82">
        <v>0</v>
      </c>
      <c r="M311" s="82">
        <f>N311+P311</f>
        <v>0</v>
      </c>
      <c r="N311" s="82">
        <v>0</v>
      </c>
      <c r="O311" s="82">
        <v>0</v>
      </c>
      <c r="P311" s="82">
        <v>0</v>
      </c>
      <c r="Q311" s="59"/>
      <c r="R311" s="59"/>
      <c r="S311" s="60"/>
      <c r="T311" s="60"/>
      <c r="U311" s="60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61"/>
      <c r="BN311" s="61"/>
      <c r="BO311" s="61"/>
      <c r="BP311" s="61"/>
      <c r="BQ311" s="61"/>
      <c r="BR311" s="61"/>
      <c r="BS311" s="61"/>
      <c r="BT311" s="61"/>
      <c r="BU311" s="61"/>
      <c r="BV311" s="61"/>
      <c r="BW311" s="61"/>
      <c r="BX311" s="61"/>
      <c r="BY311" s="61"/>
      <c r="BZ311" s="61"/>
      <c r="CA311" s="61"/>
      <c r="CB311" s="61"/>
      <c r="CC311" s="61"/>
      <c r="CD311" s="61"/>
      <c r="CE311" s="61"/>
      <c r="CF311" s="61"/>
      <c r="CG311" s="61"/>
      <c r="CH311" s="61"/>
      <c r="CI311" s="61"/>
      <c r="CJ311" s="61"/>
      <c r="CK311" s="61"/>
      <c r="CL311" s="61"/>
      <c r="CM311" s="61"/>
      <c r="CN311" s="61"/>
      <c r="CO311" s="61"/>
      <c r="CP311" s="61"/>
      <c r="CQ311" s="61"/>
      <c r="CR311" s="61"/>
      <c r="CS311" s="61"/>
      <c r="CT311" s="61"/>
      <c r="CU311" s="61"/>
      <c r="CV311" s="61"/>
      <c r="CW311" s="61"/>
      <c r="CX311" s="61"/>
      <c r="CY311" s="61"/>
      <c r="CZ311" s="61"/>
      <c r="DA311" s="61"/>
      <c r="DB311" s="61"/>
      <c r="DC311" s="61"/>
      <c r="DD311" s="61"/>
      <c r="DE311" s="61"/>
      <c r="DF311" s="61"/>
      <c r="DG311" s="61"/>
      <c r="DH311" s="61"/>
      <c r="DI311" s="61"/>
      <c r="DJ311" s="61"/>
      <c r="DK311" s="61"/>
      <c r="DL311" s="61"/>
      <c r="DM311" s="61"/>
      <c r="DN311" s="61"/>
      <c r="DO311" s="61"/>
      <c r="DP311" s="61"/>
      <c r="DQ311" s="61"/>
      <c r="DR311" s="61"/>
      <c r="DS311" s="61"/>
      <c r="DT311" s="61"/>
      <c r="DU311" s="61"/>
      <c r="DV311" s="61"/>
      <c r="DW311" s="61"/>
      <c r="DX311" s="61"/>
      <c r="DY311" s="61"/>
      <c r="DZ311" s="61"/>
      <c r="EA311" s="61"/>
      <c r="EB311" s="61"/>
      <c r="EC311" s="61"/>
      <c r="ED311" s="61"/>
      <c r="EE311" s="61"/>
      <c r="EF311" s="61"/>
      <c r="EG311" s="61"/>
      <c r="EH311" s="61"/>
      <c r="EI311" s="61"/>
      <c r="EJ311" s="61"/>
      <c r="EK311" s="61"/>
      <c r="EL311" s="61"/>
      <c r="EM311" s="61"/>
      <c r="EN311" s="61"/>
      <c r="EO311" s="61"/>
      <c r="EP311" s="61"/>
      <c r="EQ311" s="61"/>
      <c r="ER311" s="61"/>
      <c r="ES311" s="61"/>
      <c r="ET311" s="61"/>
      <c r="EU311" s="61"/>
      <c r="EV311" s="61"/>
      <c r="EW311" s="61"/>
      <c r="EX311" s="61"/>
      <c r="EY311" s="61"/>
      <c r="EZ311" s="61"/>
      <c r="FA311" s="61"/>
      <c r="FB311" s="61"/>
      <c r="FC311" s="61"/>
      <c r="FD311" s="61"/>
      <c r="FE311" s="61"/>
      <c r="FF311" s="61"/>
      <c r="FG311" s="61"/>
      <c r="FH311" s="61"/>
      <c r="FI311" s="61"/>
      <c r="FJ311" s="61"/>
      <c r="FK311" s="61"/>
      <c r="FL311" s="61"/>
      <c r="FM311" s="61"/>
      <c r="FN311" s="61"/>
      <c r="FO311" s="61"/>
      <c r="FP311" s="61"/>
      <c r="FQ311" s="61"/>
      <c r="FR311" s="61"/>
      <c r="FS311" s="61"/>
      <c r="FT311" s="61"/>
      <c r="FU311" s="61"/>
      <c r="FV311" s="61"/>
      <c r="FW311" s="61"/>
      <c r="FX311" s="61"/>
      <c r="FY311" s="61"/>
      <c r="FZ311" s="61"/>
      <c r="GA311" s="61"/>
      <c r="GB311" s="61"/>
      <c r="GC311" s="61"/>
      <c r="GD311" s="61"/>
      <c r="GE311" s="61"/>
      <c r="GF311" s="61"/>
      <c r="GG311" s="61"/>
      <c r="GH311" s="61"/>
      <c r="GI311" s="61"/>
      <c r="GJ311" s="61"/>
      <c r="GK311" s="61"/>
      <c r="GL311" s="61"/>
      <c r="GM311" s="61"/>
      <c r="GN311" s="61"/>
      <c r="GO311" s="61"/>
      <c r="GP311" s="61"/>
      <c r="GQ311" s="61"/>
      <c r="GR311" s="61"/>
      <c r="GS311" s="61"/>
      <c r="GT311" s="61"/>
      <c r="GU311" s="61"/>
      <c r="GV311" s="61"/>
      <c r="GW311" s="61"/>
      <c r="GX311" s="61"/>
      <c r="GY311" s="61"/>
      <c r="GZ311" s="61"/>
      <c r="HA311" s="61"/>
      <c r="HB311" s="61"/>
      <c r="HC311" s="61"/>
      <c r="HD311" s="61"/>
      <c r="HE311" s="61"/>
      <c r="HF311" s="61"/>
      <c r="HG311" s="61"/>
      <c r="HH311" s="61"/>
      <c r="HI311" s="61"/>
      <c r="HJ311" s="61"/>
      <c r="HK311" s="61"/>
      <c r="HL311" s="61"/>
      <c r="HM311" s="61"/>
      <c r="HN311" s="61"/>
      <c r="HO311" s="61"/>
      <c r="HP311" s="61"/>
      <c r="HQ311" s="61"/>
      <c r="HR311" s="61"/>
      <c r="HS311" s="61"/>
      <c r="HT311" s="61"/>
      <c r="HU311" s="61"/>
      <c r="HV311" s="61"/>
      <c r="HW311" s="61"/>
      <c r="HX311" s="61"/>
      <c r="HY311" s="61"/>
      <c r="HZ311" s="61"/>
      <c r="IA311" s="61"/>
      <c r="IB311" s="61"/>
      <c r="IC311" s="61"/>
      <c r="ID311" s="61"/>
      <c r="IE311" s="61"/>
      <c r="IF311" s="61"/>
      <c r="IG311" s="61"/>
      <c r="IH311" s="61"/>
      <c r="II311" s="61"/>
      <c r="IJ311" s="61"/>
      <c r="IK311" s="61"/>
      <c r="IL311" s="61"/>
      <c r="IM311" s="61"/>
      <c r="IN311" s="61"/>
      <c r="IO311" s="61"/>
      <c r="IP311" s="61"/>
      <c r="IQ311" s="61"/>
      <c r="IR311" s="61"/>
      <c r="IS311" s="61"/>
      <c r="IT311" s="61"/>
      <c r="IU311" s="61"/>
      <c r="IV311" s="61"/>
    </row>
    <row r="312" spans="1:256" hidden="1">
      <c r="A312" s="248"/>
      <c r="B312" s="251"/>
      <c r="C312" s="39" t="s">
        <v>31</v>
      </c>
      <c r="D312" s="81">
        <f>E312+M312</f>
        <v>0</v>
      </c>
      <c r="E312" s="82">
        <f>F312+I312+J312+K312+L312</f>
        <v>0</v>
      </c>
      <c r="F312" s="82">
        <f>G312+H312</f>
        <v>0</v>
      </c>
      <c r="G312" s="82"/>
      <c r="H312" s="82"/>
      <c r="I312" s="82"/>
      <c r="J312" s="82"/>
      <c r="K312" s="82"/>
      <c r="L312" s="82"/>
      <c r="M312" s="82">
        <f>N312+P312</f>
        <v>0</v>
      </c>
      <c r="N312" s="82"/>
      <c r="O312" s="82"/>
      <c r="P312" s="82"/>
      <c r="Q312" s="59"/>
      <c r="R312" s="59"/>
      <c r="S312" s="60"/>
      <c r="T312" s="60"/>
      <c r="U312" s="60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61"/>
      <c r="BN312" s="61"/>
      <c r="BO312" s="61"/>
      <c r="BP312" s="61"/>
      <c r="BQ312" s="61"/>
      <c r="BR312" s="61"/>
      <c r="BS312" s="61"/>
      <c r="BT312" s="61"/>
      <c r="BU312" s="61"/>
      <c r="BV312" s="61"/>
      <c r="BW312" s="61"/>
      <c r="BX312" s="61"/>
      <c r="BY312" s="61"/>
      <c r="BZ312" s="61"/>
      <c r="CA312" s="61"/>
      <c r="CB312" s="61"/>
      <c r="CC312" s="61"/>
      <c r="CD312" s="61"/>
      <c r="CE312" s="61"/>
      <c r="CF312" s="61"/>
      <c r="CG312" s="61"/>
      <c r="CH312" s="61"/>
      <c r="CI312" s="61"/>
      <c r="CJ312" s="61"/>
      <c r="CK312" s="61"/>
      <c r="CL312" s="61"/>
      <c r="CM312" s="61"/>
      <c r="CN312" s="61"/>
      <c r="CO312" s="61"/>
      <c r="CP312" s="61"/>
      <c r="CQ312" s="61"/>
      <c r="CR312" s="61"/>
      <c r="CS312" s="61"/>
      <c r="CT312" s="61"/>
      <c r="CU312" s="61"/>
      <c r="CV312" s="61"/>
      <c r="CW312" s="61"/>
      <c r="CX312" s="61"/>
      <c r="CY312" s="61"/>
      <c r="CZ312" s="61"/>
      <c r="DA312" s="61"/>
      <c r="DB312" s="61"/>
      <c r="DC312" s="61"/>
      <c r="DD312" s="61"/>
      <c r="DE312" s="61"/>
      <c r="DF312" s="61"/>
      <c r="DG312" s="61"/>
      <c r="DH312" s="61"/>
      <c r="DI312" s="61"/>
      <c r="DJ312" s="61"/>
      <c r="DK312" s="61"/>
      <c r="DL312" s="61"/>
      <c r="DM312" s="61"/>
      <c r="DN312" s="61"/>
      <c r="DO312" s="61"/>
      <c r="DP312" s="61"/>
      <c r="DQ312" s="61"/>
      <c r="DR312" s="61"/>
      <c r="DS312" s="61"/>
      <c r="DT312" s="61"/>
      <c r="DU312" s="61"/>
      <c r="DV312" s="61"/>
      <c r="DW312" s="61"/>
      <c r="DX312" s="61"/>
      <c r="DY312" s="61"/>
      <c r="DZ312" s="61"/>
      <c r="EA312" s="61"/>
      <c r="EB312" s="61"/>
      <c r="EC312" s="61"/>
      <c r="ED312" s="61"/>
      <c r="EE312" s="61"/>
      <c r="EF312" s="61"/>
      <c r="EG312" s="61"/>
      <c r="EH312" s="61"/>
      <c r="EI312" s="61"/>
      <c r="EJ312" s="61"/>
      <c r="EK312" s="61"/>
      <c r="EL312" s="61"/>
      <c r="EM312" s="61"/>
      <c r="EN312" s="61"/>
      <c r="EO312" s="61"/>
      <c r="EP312" s="61"/>
      <c r="EQ312" s="61"/>
      <c r="ER312" s="61"/>
      <c r="ES312" s="61"/>
      <c r="ET312" s="61"/>
      <c r="EU312" s="61"/>
      <c r="EV312" s="61"/>
      <c r="EW312" s="61"/>
      <c r="EX312" s="61"/>
      <c r="EY312" s="61"/>
      <c r="EZ312" s="61"/>
      <c r="FA312" s="61"/>
      <c r="FB312" s="61"/>
      <c r="FC312" s="61"/>
      <c r="FD312" s="61"/>
      <c r="FE312" s="61"/>
      <c r="FF312" s="61"/>
      <c r="FG312" s="61"/>
      <c r="FH312" s="61"/>
      <c r="FI312" s="61"/>
      <c r="FJ312" s="61"/>
      <c r="FK312" s="61"/>
      <c r="FL312" s="61"/>
      <c r="FM312" s="61"/>
      <c r="FN312" s="61"/>
      <c r="FO312" s="61"/>
      <c r="FP312" s="61"/>
      <c r="FQ312" s="61"/>
      <c r="FR312" s="61"/>
      <c r="FS312" s="61"/>
      <c r="FT312" s="61"/>
      <c r="FU312" s="61"/>
      <c r="FV312" s="61"/>
      <c r="FW312" s="61"/>
      <c r="FX312" s="61"/>
      <c r="FY312" s="61"/>
      <c r="FZ312" s="61"/>
      <c r="GA312" s="61"/>
      <c r="GB312" s="61"/>
      <c r="GC312" s="61"/>
      <c r="GD312" s="61"/>
      <c r="GE312" s="61"/>
      <c r="GF312" s="61"/>
      <c r="GG312" s="61"/>
      <c r="GH312" s="61"/>
      <c r="GI312" s="61"/>
      <c r="GJ312" s="61"/>
      <c r="GK312" s="61"/>
      <c r="GL312" s="61"/>
      <c r="GM312" s="61"/>
      <c r="GN312" s="61"/>
      <c r="GO312" s="61"/>
      <c r="GP312" s="61"/>
      <c r="GQ312" s="61"/>
      <c r="GR312" s="61"/>
      <c r="GS312" s="61"/>
      <c r="GT312" s="61"/>
      <c r="GU312" s="61"/>
      <c r="GV312" s="61"/>
      <c r="GW312" s="61"/>
      <c r="GX312" s="61"/>
      <c r="GY312" s="61"/>
      <c r="GZ312" s="61"/>
      <c r="HA312" s="61"/>
      <c r="HB312" s="61"/>
      <c r="HC312" s="61"/>
      <c r="HD312" s="61"/>
      <c r="HE312" s="61"/>
      <c r="HF312" s="61"/>
      <c r="HG312" s="61"/>
      <c r="HH312" s="61"/>
      <c r="HI312" s="61"/>
      <c r="HJ312" s="61"/>
      <c r="HK312" s="61"/>
      <c r="HL312" s="61"/>
      <c r="HM312" s="61"/>
      <c r="HN312" s="61"/>
      <c r="HO312" s="61"/>
      <c r="HP312" s="61"/>
      <c r="HQ312" s="61"/>
      <c r="HR312" s="61"/>
      <c r="HS312" s="61"/>
      <c r="HT312" s="61"/>
      <c r="HU312" s="61"/>
      <c r="HV312" s="61"/>
      <c r="HW312" s="61"/>
      <c r="HX312" s="61"/>
      <c r="HY312" s="61"/>
      <c r="HZ312" s="61"/>
      <c r="IA312" s="61"/>
      <c r="IB312" s="61"/>
      <c r="IC312" s="61"/>
      <c r="ID312" s="61"/>
      <c r="IE312" s="61"/>
      <c r="IF312" s="61"/>
      <c r="IG312" s="61"/>
      <c r="IH312" s="61"/>
      <c r="II312" s="61"/>
      <c r="IJ312" s="61"/>
      <c r="IK312" s="61"/>
      <c r="IL312" s="61"/>
      <c r="IM312" s="61"/>
      <c r="IN312" s="61"/>
      <c r="IO312" s="61"/>
      <c r="IP312" s="61"/>
      <c r="IQ312" s="61"/>
      <c r="IR312" s="61"/>
      <c r="IS312" s="61"/>
      <c r="IT312" s="61"/>
      <c r="IU312" s="61"/>
      <c r="IV312" s="61"/>
    </row>
    <row r="313" spans="1:256" hidden="1">
      <c r="A313" s="249"/>
      <c r="B313" s="252"/>
      <c r="C313" s="39" t="s">
        <v>32</v>
      </c>
      <c r="D313" s="81">
        <f t="shared" ref="D313:O313" si="134">D311+D312</f>
        <v>17111574</v>
      </c>
      <c r="E313" s="82">
        <f t="shared" si="134"/>
        <v>17111574</v>
      </c>
      <c r="F313" s="82">
        <f t="shared" si="134"/>
        <v>3714020</v>
      </c>
      <c r="G313" s="82">
        <f t="shared" si="134"/>
        <v>56000</v>
      </c>
      <c r="H313" s="82">
        <f t="shared" si="134"/>
        <v>3658020</v>
      </c>
      <c r="I313" s="82">
        <f t="shared" si="134"/>
        <v>100000</v>
      </c>
      <c r="J313" s="82">
        <f t="shared" si="134"/>
        <v>0</v>
      </c>
      <c r="K313" s="82">
        <f t="shared" si="134"/>
        <v>13297554</v>
      </c>
      <c r="L313" s="82">
        <f t="shared" si="134"/>
        <v>0</v>
      </c>
      <c r="M313" s="82">
        <f t="shared" si="134"/>
        <v>0</v>
      </c>
      <c r="N313" s="82">
        <f t="shared" si="134"/>
        <v>0</v>
      </c>
      <c r="O313" s="82">
        <f t="shared" si="134"/>
        <v>0</v>
      </c>
      <c r="P313" s="82">
        <f>P311+P312</f>
        <v>0</v>
      </c>
      <c r="Q313" s="59"/>
      <c r="R313" s="59"/>
      <c r="S313" s="60"/>
      <c r="T313" s="60"/>
      <c r="U313" s="60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  <c r="BN313" s="61"/>
      <c r="BO313" s="61"/>
      <c r="BP313" s="61"/>
      <c r="BQ313" s="61"/>
      <c r="BR313" s="61"/>
      <c r="BS313" s="61"/>
      <c r="BT313" s="61"/>
      <c r="BU313" s="61"/>
      <c r="BV313" s="61"/>
      <c r="BW313" s="61"/>
      <c r="BX313" s="61"/>
      <c r="BY313" s="61"/>
      <c r="BZ313" s="61"/>
      <c r="CA313" s="61"/>
      <c r="CB313" s="61"/>
      <c r="CC313" s="61"/>
      <c r="CD313" s="61"/>
      <c r="CE313" s="61"/>
      <c r="CF313" s="61"/>
      <c r="CG313" s="61"/>
      <c r="CH313" s="61"/>
      <c r="CI313" s="61"/>
      <c r="CJ313" s="61"/>
      <c r="CK313" s="61"/>
      <c r="CL313" s="61"/>
      <c r="CM313" s="61"/>
      <c r="CN313" s="61"/>
      <c r="CO313" s="61"/>
      <c r="CP313" s="61"/>
      <c r="CQ313" s="61"/>
      <c r="CR313" s="61"/>
      <c r="CS313" s="61"/>
      <c r="CT313" s="61"/>
      <c r="CU313" s="61"/>
      <c r="CV313" s="61"/>
      <c r="CW313" s="61"/>
      <c r="CX313" s="61"/>
      <c r="CY313" s="61"/>
      <c r="CZ313" s="61"/>
      <c r="DA313" s="61"/>
      <c r="DB313" s="61"/>
      <c r="DC313" s="61"/>
      <c r="DD313" s="61"/>
      <c r="DE313" s="61"/>
      <c r="DF313" s="61"/>
      <c r="DG313" s="61"/>
      <c r="DH313" s="61"/>
      <c r="DI313" s="61"/>
      <c r="DJ313" s="61"/>
      <c r="DK313" s="61"/>
      <c r="DL313" s="61"/>
      <c r="DM313" s="61"/>
      <c r="DN313" s="61"/>
      <c r="DO313" s="61"/>
      <c r="DP313" s="61"/>
      <c r="DQ313" s="61"/>
      <c r="DR313" s="61"/>
      <c r="DS313" s="61"/>
      <c r="DT313" s="61"/>
      <c r="DU313" s="61"/>
      <c r="DV313" s="61"/>
      <c r="DW313" s="61"/>
      <c r="DX313" s="61"/>
      <c r="DY313" s="61"/>
      <c r="DZ313" s="61"/>
      <c r="EA313" s="61"/>
      <c r="EB313" s="61"/>
      <c r="EC313" s="61"/>
      <c r="ED313" s="61"/>
      <c r="EE313" s="61"/>
      <c r="EF313" s="61"/>
      <c r="EG313" s="61"/>
      <c r="EH313" s="61"/>
      <c r="EI313" s="61"/>
      <c r="EJ313" s="61"/>
      <c r="EK313" s="61"/>
      <c r="EL313" s="61"/>
      <c r="EM313" s="61"/>
      <c r="EN313" s="61"/>
      <c r="EO313" s="61"/>
      <c r="EP313" s="61"/>
      <c r="EQ313" s="61"/>
      <c r="ER313" s="61"/>
      <c r="ES313" s="61"/>
      <c r="ET313" s="61"/>
      <c r="EU313" s="61"/>
      <c r="EV313" s="61"/>
      <c r="EW313" s="61"/>
      <c r="EX313" s="61"/>
      <c r="EY313" s="61"/>
      <c r="EZ313" s="61"/>
      <c r="FA313" s="61"/>
      <c r="FB313" s="61"/>
      <c r="FC313" s="61"/>
      <c r="FD313" s="61"/>
      <c r="FE313" s="61"/>
      <c r="FF313" s="61"/>
      <c r="FG313" s="61"/>
      <c r="FH313" s="61"/>
      <c r="FI313" s="61"/>
      <c r="FJ313" s="61"/>
      <c r="FK313" s="61"/>
      <c r="FL313" s="61"/>
      <c r="FM313" s="61"/>
      <c r="FN313" s="61"/>
      <c r="FO313" s="61"/>
      <c r="FP313" s="61"/>
      <c r="FQ313" s="61"/>
      <c r="FR313" s="61"/>
      <c r="FS313" s="61"/>
      <c r="FT313" s="61"/>
      <c r="FU313" s="61"/>
      <c r="FV313" s="61"/>
      <c r="FW313" s="61"/>
      <c r="FX313" s="61"/>
      <c r="FY313" s="61"/>
      <c r="FZ313" s="61"/>
      <c r="GA313" s="61"/>
      <c r="GB313" s="61"/>
      <c r="GC313" s="61"/>
      <c r="GD313" s="61"/>
      <c r="GE313" s="61"/>
      <c r="GF313" s="61"/>
      <c r="GG313" s="61"/>
      <c r="GH313" s="61"/>
      <c r="GI313" s="61"/>
      <c r="GJ313" s="61"/>
      <c r="GK313" s="61"/>
      <c r="GL313" s="61"/>
      <c r="GM313" s="61"/>
      <c r="GN313" s="61"/>
      <c r="GO313" s="61"/>
      <c r="GP313" s="61"/>
      <c r="GQ313" s="61"/>
      <c r="GR313" s="61"/>
      <c r="GS313" s="61"/>
      <c r="GT313" s="61"/>
      <c r="GU313" s="61"/>
      <c r="GV313" s="61"/>
      <c r="GW313" s="61"/>
      <c r="GX313" s="61"/>
      <c r="GY313" s="61"/>
      <c r="GZ313" s="61"/>
      <c r="HA313" s="61"/>
      <c r="HB313" s="61"/>
      <c r="HC313" s="61"/>
      <c r="HD313" s="61"/>
      <c r="HE313" s="61"/>
      <c r="HF313" s="61"/>
      <c r="HG313" s="61"/>
      <c r="HH313" s="61"/>
      <c r="HI313" s="61"/>
      <c r="HJ313" s="61"/>
      <c r="HK313" s="61"/>
      <c r="HL313" s="61"/>
      <c r="HM313" s="61"/>
      <c r="HN313" s="61"/>
      <c r="HO313" s="61"/>
      <c r="HP313" s="61"/>
      <c r="HQ313" s="61"/>
      <c r="HR313" s="61"/>
      <c r="HS313" s="61"/>
      <c r="HT313" s="61"/>
      <c r="HU313" s="61"/>
      <c r="HV313" s="61"/>
      <c r="HW313" s="61"/>
      <c r="HX313" s="61"/>
      <c r="HY313" s="61"/>
      <c r="HZ313" s="61"/>
      <c r="IA313" s="61"/>
      <c r="IB313" s="61"/>
      <c r="IC313" s="61"/>
      <c r="ID313" s="61"/>
      <c r="IE313" s="61"/>
      <c r="IF313" s="61"/>
      <c r="IG313" s="61"/>
      <c r="IH313" s="61"/>
      <c r="II313" s="61"/>
      <c r="IJ313" s="61"/>
      <c r="IK313" s="61"/>
      <c r="IL313" s="61"/>
      <c r="IM313" s="61"/>
      <c r="IN313" s="61"/>
      <c r="IO313" s="61"/>
      <c r="IP313" s="61"/>
      <c r="IQ313" s="61"/>
      <c r="IR313" s="61"/>
      <c r="IS313" s="61"/>
      <c r="IT313" s="61"/>
      <c r="IU313" s="61"/>
      <c r="IV313" s="61"/>
    </row>
    <row r="314" spans="1:256" ht="15" hidden="1">
      <c r="A314" s="253">
        <v>854</v>
      </c>
      <c r="B314" s="256" t="s">
        <v>179</v>
      </c>
      <c r="C314" s="41" t="s">
        <v>30</v>
      </c>
      <c r="D314" s="83">
        <f t="shared" ref="D314:P315" si="135">D317+D323+D326+D329+D335+D338+D320+D332</f>
        <v>43036861</v>
      </c>
      <c r="E314" s="84">
        <f t="shared" si="135"/>
        <v>32708831</v>
      </c>
      <c r="F314" s="84">
        <f t="shared" si="135"/>
        <v>27352419</v>
      </c>
      <c r="G314" s="84">
        <f t="shared" si="135"/>
        <v>23475609</v>
      </c>
      <c r="H314" s="84">
        <f t="shared" si="135"/>
        <v>3876810</v>
      </c>
      <c r="I314" s="84">
        <f t="shared" si="135"/>
        <v>402000</v>
      </c>
      <c r="J314" s="84">
        <f t="shared" si="135"/>
        <v>118353</v>
      </c>
      <c r="K314" s="84">
        <f t="shared" si="135"/>
        <v>4836059</v>
      </c>
      <c r="L314" s="84">
        <f t="shared" si="135"/>
        <v>0</v>
      </c>
      <c r="M314" s="84">
        <f t="shared" si="135"/>
        <v>10328030</v>
      </c>
      <c r="N314" s="84">
        <f t="shared" si="135"/>
        <v>10328030</v>
      </c>
      <c r="O314" s="84">
        <f t="shared" si="135"/>
        <v>6567086</v>
      </c>
      <c r="P314" s="84">
        <f t="shared" si="135"/>
        <v>0</v>
      </c>
      <c r="Q314" s="50"/>
      <c r="R314" s="50"/>
      <c r="S314" s="51"/>
      <c r="T314" s="51"/>
      <c r="U314" s="51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  <c r="BV314" s="52"/>
      <c r="BW314" s="52"/>
      <c r="BX314" s="52"/>
      <c r="BY314" s="52"/>
      <c r="BZ314" s="52"/>
      <c r="CA314" s="52"/>
      <c r="CB314" s="52"/>
      <c r="CC314" s="52"/>
      <c r="CD314" s="52"/>
      <c r="CE314" s="52"/>
      <c r="CF314" s="52"/>
      <c r="CG314" s="52"/>
      <c r="CH314" s="52"/>
      <c r="CI314" s="52"/>
      <c r="CJ314" s="52"/>
      <c r="CK314" s="52"/>
      <c r="CL314" s="52"/>
      <c r="CM314" s="52"/>
      <c r="CN314" s="52"/>
      <c r="CO314" s="52"/>
      <c r="CP314" s="52"/>
      <c r="CQ314" s="52"/>
      <c r="CR314" s="52"/>
      <c r="CS314" s="52"/>
      <c r="CT314" s="52"/>
      <c r="CU314" s="52"/>
      <c r="CV314" s="52"/>
      <c r="CW314" s="52"/>
      <c r="CX314" s="52"/>
      <c r="CY314" s="52"/>
      <c r="CZ314" s="52"/>
      <c r="DA314" s="52"/>
      <c r="DB314" s="52"/>
      <c r="DC314" s="52"/>
      <c r="DD314" s="52"/>
      <c r="DE314" s="52"/>
      <c r="DF314" s="52"/>
      <c r="DG314" s="52"/>
      <c r="DH314" s="52"/>
      <c r="DI314" s="52"/>
      <c r="DJ314" s="52"/>
      <c r="DK314" s="52"/>
      <c r="DL314" s="52"/>
      <c r="DM314" s="52"/>
      <c r="DN314" s="52"/>
      <c r="DO314" s="52"/>
      <c r="DP314" s="52"/>
      <c r="DQ314" s="52"/>
      <c r="DR314" s="52"/>
      <c r="DS314" s="52"/>
      <c r="DT314" s="52"/>
      <c r="DU314" s="52"/>
      <c r="DV314" s="52"/>
      <c r="DW314" s="52"/>
      <c r="DX314" s="52"/>
      <c r="DY314" s="52"/>
      <c r="DZ314" s="52"/>
      <c r="EA314" s="52"/>
      <c r="EB314" s="52"/>
      <c r="EC314" s="52"/>
      <c r="ED314" s="52"/>
      <c r="EE314" s="52"/>
      <c r="EF314" s="52"/>
      <c r="EG314" s="52"/>
      <c r="EH314" s="52"/>
      <c r="EI314" s="52"/>
      <c r="EJ314" s="52"/>
      <c r="EK314" s="52"/>
      <c r="EL314" s="52"/>
      <c r="EM314" s="52"/>
      <c r="EN314" s="52"/>
      <c r="EO314" s="52"/>
      <c r="EP314" s="52"/>
      <c r="EQ314" s="52"/>
      <c r="ER314" s="52"/>
      <c r="ES314" s="52"/>
      <c r="ET314" s="52"/>
      <c r="EU314" s="52"/>
      <c r="EV314" s="52"/>
      <c r="EW314" s="52"/>
      <c r="EX314" s="52"/>
      <c r="EY314" s="52"/>
      <c r="EZ314" s="52"/>
      <c r="FA314" s="52"/>
      <c r="FB314" s="52"/>
      <c r="FC314" s="52"/>
      <c r="FD314" s="52"/>
      <c r="FE314" s="52"/>
      <c r="FF314" s="52"/>
      <c r="FG314" s="52"/>
      <c r="FH314" s="52"/>
      <c r="FI314" s="52"/>
      <c r="FJ314" s="52"/>
      <c r="FK314" s="52"/>
      <c r="FL314" s="52"/>
      <c r="FM314" s="52"/>
      <c r="FN314" s="52"/>
      <c r="FO314" s="52"/>
      <c r="FP314" s="52"/>
      <c r="FQ314" s="52"/>
      <c r="FR314" s="52"/>
      <c r="FS314" s="52"/>
      <c r="FT314" s="52"/>
      <c r="FU314" s="52"/>
      <c r="FV314" s="52"/>
      <c r="FW314" s="52"/>
      <c r="FX314" s="52"/>
      <c r="FY314" s="52"/>
      <c r="FZ314" s="52"/>
      <c r="GA314" s="52"/>
      <c r="GB314" s="52"/>
      <c r="GC314" s="52"/>
      <c r="GD314" s="52"/>
      <c r="GE314" s="52"/>
      <c r="GF314" s="52"/>
      <c r="GG314" s="52"/>
      <c r="GH314" s="52"/>
      <c r="GI314" s="52"/>
      <c r="GJ314" s="52"/>
      <c r="GK314" s="52"/>
      <c r="GL314" s="52"/>
      <c r="GM314" s="52"/>
      <c r="GN314" s="52"/>
      <c r="GO314" s="52"/>
      <c r="GP314" s="52"/>
      <c r="GQ314" s="52"/>
      <c r="GR314" s="52"/>
      <c r="GS314" s="52"/>
      <c r="GT314" s="52"/>
      <c r="GU314" s="52"/>
      <c r="GV314" s="52"/>
      <c r="GW314" s="52"/>
      <c r="GX314" s="52"/>
      <c r="GY314" s="52"/>
      <c r="GZ314" s="52"/>
      <c r="HA314" s="52"/>
      <c r="HB314" s="52"/>
      <c r="HC314" s="52"/>
      <c r="HD314" s="52"/>
      <c r="HE314" s="52"/>
      <c r="HF314" s="52"/>
      <c r="HG314" s="52"/>
      <c r="HH314" s="52"/>
      <c r="HI314" s="52"/>
      <c r="HJ314" s="52"/>
      <c r="HK314" s="52"/>
      <c r="HL314" s="52"/>
      <c r="HM314" s="52"/>
      <c r="HN314" s="52"/>
      <c r="HO314" s="52"/>
      <c r="HP314" s="52"/>
      <c r="HQ314" s="52"/>
      <c r="HR314" s="52"/>
      <c r="HS314" s="52"/>
      <c r="HT314" s="52"/>
      <c r="HU314" s="52"/>
      <c r="HV314" s="52"/>
      <c r="HW314" s="52"/>
      <c r="HX314" s="52"/>
      <c r="HY314" s="52"/>
      <c r="HZ314" s="52"/>
      <c r="IA314" s="52"/>
      <c r="IB314" s="52"/>
      <c r="IC314" s="52"/>
      <c r="ID314" s="52"/>
      <c r="IE314" s="52"/>
      <c r="IF314" s="52"/>
      <c r="IG314" s="52"/>
      <c r="IH314" s="52"/>
      <c r="II314" s="52"/>
      <c r="IJ314" s="52"/>
      <c r="IK314" s="52"/>
      <c r="IL314" s="52"/>
      <c r="IM314" s="52"/>
      <c r="IN314" s="52"/>
      <c r="IO314" s="52"/>
      <c r="IP314" s="52"/>
      <c r="IQ314" s="52"/>
      <c r="IR314" s="52"/>
      <c r="IS314" s="52"/>
      <c r="IT314" s="52"/>
      <c r="IU314" s="52"/>
      <c r="IV314" s="52"/>
    </row>
    <row r="315" spans="1:256" ht="15" hidden="1">
      <c r="A315" s="254"/>
      <c r="B315" s="257"/>
      <c r="C315" s="41" t="s">
        <v>31</v>
      </c>
      <c r="D315" s="83">
        <f t="shared" si="135"/>
        <v>0</v>
      </c>
      <c r="E315" s="84">
        <f t="shared" si="135"/>
        <v>0</v>
      </c>
      <c r="F315" s="84">
        <f t="shared" si="135"/>
        <v>0</v>
      </c>
      <c r="G315" s="84">
        <f t="shared" si="135"/>
        <v>0</v>
      </c>
      <c r="H315" s="84">
        <f t="shared" si="135"/>
        <v>0</v>
      </c>
      <c r="I315" s="84">
        <f t="shared" si="135"/>
        <v>0</v>
      </c>
      <c r="J315" s="84">
        <f t="shared" si="135"/>
        <v>0</v>
      </c>
      <c r="K315" s="84">
        <f t="shared" si="135"/>
        <v>0</v>
      </c>
      <c r="L315" s="84">
        <f t="shared" si="135"/>
        <v>0</v>
      </c>
      <c r="M315" s="84">
        <f t="shared" si="135"/>
        <v>0</v>
      </c>
      <c r="N315" s="84">
        <f t="shared" si="135"/>
        <v>0</v>
      </c>
      <c r="O315" s="84">
        <f t="shared" si="135"/>
        <v>0</v>
      </c>
      <c r="P315" s="84">
        <f t="shared" si="135"/>
        <v>0</v>
      </c>
      <c r="Q315" s="50"/>
      <c r="R315" s="50"/>
      <c r="S315" s="51"/>
      <c r="T315" s="51"/>
      <c r="U315" s="51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  <c r="BV315" s="52"/>
      <c r="BW315" s="52"/>
      <c r="BX315" s="52"/>
      <c r="BY315" s="52"/>
      <c r="BZ315" s="52"/>
      <c r="CA315" s="52"/>
      <c r="CB315" s="52"/>
      <c r="CC315" s="52"/>
      <c r="CD315" s="52"/>
      <c r="CE315" s="52"/>
      <c r="CF315" s="52"/>
      <c r="CG315" s="52"/>
      <c r="CH315" s="52"/>
      <c r="CI315" s="52"/>
      <c r="CJ315" s="52"/>
      <c r="CK315" s="52"/>
      <c r="CL315" s="52"/>
      <c r="CM315" s="52"/>
      <c r="CN315" s="52"/>
      <c r="CO315" s="52"/>
      <c r="CP315" s="52"/>
      <c r="CQ315" s="52"/>
      <c r="CR315" s="52"/>
      <c r="CS315" s="52"/>
      <c r="CT315" s="52"/>
      <c r="CU315" s="52"/>
      <c r="CV315" s="52"/>
      <c r="CW315" s="52"/>
      <c r="CX315" s="52"/>
      <c r="CY315" s="52"/>
      <c r="CZ315" s="52"/>
      <c r="DA315" s="52"/>
      <c r="DB315" s="52"/>
      <c r="DC315" s="52"/>
      <c r="DD315" s="52"/>
      <c r="DE315" s="52"/>
      <c r="DF315" s="52"/>
      <c r="DG315" s="52"/>
      <c r="DH315" s="52"/>
      <c r="DI315" s="52"/>
      <c r="DJ315" s="52"/>
      <c r="DK315" s="52"/>
      <c r="DL315" s="52"/>
      <c r="DM315" s="52"/>
      <c r="DN315" s="52"/>
      <c r="DO315" s="52"/>
      <c r="DP315" s="52"/>
      <c r="DQ315" s="52"/>
      <c r="DR315" s="52"/>
      <c r="DS315" s="52"/>
      <c r="DT315" s="52"/>
      <c r="DU315" s="52"/>
      <c r="DV315" s="52"/>
      <c r="DW315" s="52"/>
      <c r="DX315" s="52"/>
      <c r="DY315" s="52"/>
      <c r="DZ315" s="52"/>
      <c r="EA315" s="52"/>
      <c r="EB315" s="52"/>
      <c r="EC315" s="52"/>
      <c r="ED315" s="52"/>
      <c r="EE315" s="52"/>
      <c r="EF315" s="52"/>
      <c r="EG315" s="52"/>
      <c r="EH315" s="52"/>
      <c r="EI315" s="52"/>
      <c r="EJ315" s="52"/>
      <c r="EK315" s="52"/>
      <c r="EL315" s="52"/>
      <c r="EM315" s="52"/>
      <c r="EN315" s="52"/>
      <c r="EO315" s="52"/>
      <c r="EP315" s="52"/>
      <c r="EQ315" s="52"/>
      <c r="ER315" s="52"/>
      <c r="ES315" s="52"/>
      <c r="ET315" s="52"/>
      <c r="EU315" s="52"/>
      <c r="EV315" s="52"/>
      <c r="EW315" s="52"/>
      <c r="EX315" s="52"/>
      <c r="EY315" s="52"/>
      <c r="EZ315" s="52"/>
      <c r="FA315" s="52"/>
      <c r="FB315" s="52"/>
      <c r="FC315" s="52"/>
      <c r="FD315" s="52"/>
      <c r="FE315" s="52"/>
      <c r="FF315" s="52"/>
      <c r="FG315" s="52"/>
      <c r="FH315" s="52"/>
      <c r="FI315" s="52"/>
      <c r="FJ315" s="52"/>
      <c r="FK315" s="52"/>
      <c r="FL315" s="52"/>
      <c r="FM315" s="52"/>
      <c r="FN315" s="52"/>
      <c r="FO315" s="52"/>
      <c r="FP315" s="52"/>
      <c r="FQ315" s="52"/>
      <c r="FR315" s="52"/>
      <c r="FS315" s="52"/>
      <c r="FT315" s="52"/>
      <c r="FU315" s="52"/>
      <c r="FV315" s="52"/>
      <c r="FW315" s="52"/>
      <c r="FX315" s="52"/>
      <c r="FY315" s="52"/>
      <c r="FZ315" s="52"/>
      <c r="GA315" s="52"/>
      <c r="GB315" s="52"/>
      <c r="GC315" s="52"/>
      <c r="GD315" s="52"/>
      <c r="GE315" s="52"/>
      <c r="GF315" s="52"/>
      <c r="GG315" s="52"/>
      <c r="GH315" s="52"/>
      <c r="GI315" s="52"/>
      <c r="GJ315" s="52"/>
      <c r="GK315" s="52"/>
      <c r="GL315" s="52"/>
      <c r="GM315" s="52"/>
      <c r="GN315" s="52"/>
      <c r="GO315" s="52"/>
      <c r="GP315" s="52"/>
      <c r="GQ315" s="52"/>
      <c r="GR315" s="52"/>
      <c r="GS315" s="52"/>
      <c r="GT315" s="52"/>
      <c r="GU315" s="52"/>
      <c r="GV315" s="52"/>
      <c r="GW315" s="52"/>
      <c r="GX315" s="52"/>
      <c r="GY315" s="52"/>
      <c r="GZ315" s="52"/>
      <c r="HA315" s="52"/>
      <c r="HB315" s="52"/>
      <c r="HC315" s="52"/>
      <c r="HD315" s="52"/>
      <c r="HE315" s="52"/>
      <c r="HF315" s="52"/>
      <c r="HG315" s="52"/>
      <c r="HH315" s="52"/>
      <c r="HI315" s="52"/>
      <c r="HJ315" s="52"/>
      <c r="HK315" s="52"/>
      <c r="HL315" s="52"/>
      <c r="HM315" s="52"/>
      <c r="HN315" s="52"/>
      <c r="HO315" s="52"/>
      <c r="HP315" s="52"/>
      <c r="HQ315" s="52"/>
      <c r="HR315" s="52"/>
      <c r="HS315" s="52"/>
      <c r="HT315" s="52"/>
      <c r="HU315" s="52"/>
      <c r="HV315" s="52"/>
      <c r="HW315" s="52"/>
      <c r="HX315" s="52"/>
      <c r="HY315" s="52"/>
      <c r="HZ315" s="52"/>
      <c r="IA315" s="52"/>
      <c r="IB315" s="52"/>
      <c r="IC315" s="52"/>
      <c r="ID315" s="52"/>
      <c r="IE315" s="52"/>
      <c r="IF315" s="52"/>
      <c r="IG315" s="52"/>
      <c r="IH315" s="52"/>
      <c r="II315" s="52"/>
      <c r="IJ315" s="52"/>
      <c r="IK315" s="52"/>
      <c r="IL315" s="52"/>
      <c r="IM315" s="52"/>
      <c r="IN315" s="52"/>
      <c r="IO315" s="52"/>
      <c r="IP315" s="52"/>
      <c r="IQ315" s="52"/>
      <c r="IR315" s="52"/>
      <c r="IS315" s="52"/>
      <c r="IT315" s="52"/>
      <c r="IU315" s="52"/>
      <c r="IV315" s="52"/>
    </row>
    <row r="316" spans="1:256" ht="15" hidden="1">
      <c r="A316" s="255"/>
      <c r="B316" s="258"/>
      <c r="C316" s="41" t="s">
        <v>32</v>
      </c>
      <c r="D316" s="83">
        <f>D314+D315</f>
        <v>43036861</v>
      </c>
      <c r="E316" s="84">
        <f t="shared" ref="E316:P316" si="136">E314+E315</f>
        <v>32708831</v>
      </c>
      <c r="F316" s="84">
        <f t="shared" si="136"/>
        <v>27352419</v>
      </c>
      <c r="G316" s="84">
        <f t="shared" si="136"/>
        <v>23475609</v>
      </c>
      <c r="H316" s="84">
        <f t="shared" si="136"/>
        <v>3876810</v>
      </c>
      <c r="I316" s="84">
        <f t="shared" si="136"/>
        <v>402000</v>
      </c>
      <c r="J316" s="84">
        <f t="shared" si="136"/>
        <v>118353</v>
      </c>
      <c r="K316" s="84">
        <f t="shared" si="136"/>
        <v>4836059</v>
      </c>
      <c r="L316" s="84">
        <f t="shared" si="136"/>
        <v>0</v>
      </c>
      <c r="M316" s="84">
        <f t="shared" si="136"/>
        <v>10328030</v>
      </c>
      <c r="N316" s="84">
        <f t="shared" si="136"/>
        <v>10328030</v>
      </c>
      <c r="O316" s="84">
        <f t="shared" si="136"/>
        <v>6567086</v>
      </c>
      <c r="P316" s="84">
        <f t="shared" si="136"/>
        <v>0</v>
      </c>
      <c r="Q316" s="50"/>
      <c r="R316" s="50"/>
      <c r="S316" s="51"/>
      <c r="T316" s="51"/>
      <c r="U316" s="51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  <c r="BV316" s="52"/>
      <c r="BW316" s="52"/>
      <c r="BX316" s="52"/>
      <c r="BY316" s="52"/>
      <c r="BZ316" s="52"/>
      <c r="CA316" s="52"/>
      <c r="CB316" s="52"/>
      <c r="CC316" s="52"/>
      <c r="CD316" s="52"/>
      <c r="CE316" s="52"/>
      <c r="CF316" s="52"/>
      <c r="CG316" s="52"/>
      <c r="CH316" s="52"/>
      <c r="CI316" s="52"/>
      <c r="CJ316" s="52"/>
      <c r="CK316" s="52"/>
      <c r="CL316" s="52"/>
      <c r="CM316" s="52"/>
      <c r="CN316" s="52"/>
      <c r="CO316" s="52"/>
      <c r="CP316" s="52"/>
      <c r="CQ316" s="52"/>
      <c r="CR316" s="52"/>
      <c r="CS316" s="52"/>
      <c r="CT316" s="52"/>
      <c r="CU316" s="52"/>
      <c r="CV316" s="52"/>
      <c r="CW316" s="52"/>
      <c r="CX316" s="52"/>
      <c r="CY316" s="52"/>
      <c r="CZ316" s="52"/>
      <c r="DA316" s="52"/>
      <c r="DB316" s="52"/>
      <c r="DC316" s="52"/>
      <c r="DD316" s="52"/>
      <c r="DE316" s="52"/>
      <c r="DF316" s="52"/>
      <c r="DG316" s="52"/>
      <c r="DH316" s="52"/>
      <c r="DI316" s="52"/>
      <c r="DJ316" s="52"/>
      <c r="DK316" s="52"/>
      <c r="DL316" s="52"/>
      <c r="DM316" s="52"/>
      <c r="DN316" s="52"/>
      <c r="DO316" s="52"/>
      <c r="DP316" s="52"/>
      <c r="DQ316" s="52"/>
      <c r="DR316" s="52"/>
      <c r="DS316" s="52"/>
      <c r="DT316" s="52"/>
      <c r="DU316" s="52"/>
      <c r="DV316" s="52"/>
      <c r="DW316" s="52"/>
      <c r="DX316" s="52"/>
      <c r="DY316" s="52"/>
      <c r="DZ316" s="52"/>
      <c r="EA316" s="52"/>
      <c r="EB316" s="52"/>
      <c r="EC316" s="52"/>
      <c r="ED316" s="52"/>
      <c r="EE316" s="52"/>
      <c r="EF316" s="52"/>
      <c r="EG316" s="52"/>
      <c r="EH316" s="52"/>
      <c r="EI316" s="52"/>
      <c r="EJ316" s="52"/>
      <c r="EK316" s="52"/>
      <c r="EL316" s="52"/>
      <c r="EM316" s="52"/>
      <c r="EN316" s="52"/>
      <c r="EO316" s="52"/>
      <c r="EP316" s="52"/>
      <c r="EQ316" s="52"/>
      <c r="ER316" s="52"/>
      <c r="ES316" s="52"/>
      <c r="ET316" s="52"/>
      <c r="EU316" s="52"/>
      <c r="EV316" s="52"/>
      <c r="EW316" s="52"/>
      <c r="EX316" s="52"/>
      <c r="EY316" s="52"/>
      <c r="EZ316" s="52"/>
      <c r="FA316" s="52"/>
      <c r="FB316" s="52"/>
      <c r="FC316" s="52"/>
      <c r="FD316" s="52"/>
      <c r="FE316" s="52"/>
      <c r="FF316" s="52"/>
      <c r="FG316" s="52"/>
      <c r="FH316" s="52"/>
      <c r="FI316" s="52"/>
      <c r="FJ316" s="52"/>
      <c r="FK316" s="52"/>
      <c r="FL316" s="52"/>
      <c r="FM316" s="52"/>
      <c r="FN316" s="52"/>
      <c r="FO316" s="52"/>
      <c r="FP316" s="52"/>
      <c r="FQ316" s="52"/>
      <c r="FR316" s="52"/>
      <c r="FS316" s="52"/>
      <c r="FT316" s="52"/>
      <c r="FU316" s="52"/>
      <c r="FV316" s="52"/>
      <c r="FW316" s="52"/>
      <c r="FX316" s="52"/>
      <c r="FY316" s="52"/>
      <c r="FZ316" s="52"/>
      <c r="GA316" s="52"/>
      <c r="GB316" s="52"/>
      <c r="GC316" s="52"/>
      <c r="GD316" s="52"/>
      <c r="GE316" s="52"/>
      <c r="GF316" s="52"/>
      <c r="GG316" s="52"/>
      <c r="GH316" s="52"/>
      <c r="GI316" s="52"/>
      <c r="GJ316" s="52"/>
      <c r="GK316" s="52"/>
      <c r="GL316" s="52"/>
      <c r="GM316" s="52"/>
      <c r="GN316" s="52"/>
      <c r="GO316" s="52"/>
      <c r="GP316" s="52"/>
      <c r="GQ316" s="52"/>
      <c r="GR316" s="52"/>
      <c r="GS316" s="52"/>
      <c r="GT316" s="52"/>
      <c r="GU316" s="52"/>
      <c r="GV316" s="52"/>
      <c r="GW316" s="52"/>
      <c r="GX316" s="52"/>
      <c r="GY316" s="52"/>
      <c r="GZ316" s="52"/>
      <c r="HA316" s="52"/>
      <c r="HB316" s="52"/>
      <c r="HC316" s="52"/>
      <c r="HD316" s="52"/>
      <c r="HE316" s="52"/>
      <c r="HF316" s="52"/>
      <c r="HG316" s="52"/>
      <c r="HH316" s="52"/>
      <c r="HI316" s="52"/>
      <c r="HJ316" s="52"/>
      <c r="HK316" s="52"/>
      <c r="HL316" s="52"/>
      <c r="HM316" s="52"/>
      <c r="HN316" s="52"/>
      <c r="HO316" s="52"/>
      <c r="HP316" s="52"/>
      <c r="HQ316" s="52"/>
      <c r="HR316" s="52"/>
      <c r="HS316" s="52"/>
      <c r="HT316" s="52"/>
      <c r="HU316" s="52"/>
      <c r="HV316" s="52"/>
      <c r="HW316" s="52"/>
      <c r="HX316" s="52"/>
      <c r="HY316" s="52"/>
      <c r="HZ316" s="52"/>
      <c r="IA316" s="52"/>
      <c r="IB316" s="52"/>
      <c r="IC316" s="52"/>
      <c r="ID316" s="52"/>
      <c r="IE316" s="52"/>
      <c r="IF316" s="52"/>
      <c r="IG316" s="52"/>
      <c r="IH316" s="52"/>
      <c r="II316" s="52"/>
      <c r="IJ316" s="52"/>
      <c r="IK316" s="52"/>
      <c r="IL316" s="52"/>
      <c r="IM316" s="52"/>
      <c r="IN316" s="52"/>
      <c r="IO316" s="52"/>
      <c r="IP316" s="52"/>
      <c r="IQ316" s="52"/>
      <c r="IR316" s="52"/>
      <c r="IS316" s="52"/>
      <c r="IT316" s="52"/>
      <c r="IU316" s="52"/>
      <c r="IV316" s="52"/>
    </row>
    <row r="317" spans="1:256" hidden="1">
      <c r="A317" s="247">
        <v>85403</v>
      </c>
      <c r="B317" s="250" t="s">
        <v>180</v>
      </c>
      <c r="C317" s="39" t="s">
        <v>30</v>
      </c>
      <c r="D317" s="81">
        <f t="shared" ref="D317:D339" si="137">E317+M317</f>
        <v>30936020</v>
      </c>
      <c r="E317" s="82">
        <f t="shared" ref="E317:E339" si="138">F317+I317+J317+K317+L317</f>
        <v>20712990</v>
      </c>
      <c r="F317" s="82">
        <f t="shared" ref="F317:F339" si="139">G317+H317</f>
        <v>20198523</v>
      </c>
      <c r="G317" s="82">
        <v>17282335</v>
      </c>
      <c r="H317" s="82">
        <v>2916188</v>
      </c>
      <c r="I317" s="82">
        <v>0</v>
      </c>
      <c r="J317" s="82">
        <v>64990</v>
      </c>
      <c r="K317" s="82">
        <v>449477</v>
      </c>
      <c r="L317" s="82">
        <v>0</v>
      </c>
      <c r="M317" s="82">
        <f t="shared" ref="M317:M339" si="140">N317+P317</f>
        <v>10223030</v>
      </c>
      <c r="N317" s="82">
        <v>10223030</v>
      </c>
      <c r="O317" s="82">
        <v>6567086</v>
      </c>
      <c r="P317" s="82">
        <v>0</v>
      </c>
      <c r="Q317" s="59"/>
      <c r="R317" s="59"/>
      <c r="S317" s="60"/>
      <c r="T317" s="60"/>
      <c r="U317" s="60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61"/>
      <c r="BN317" s="61"/>
      <c r="BO317" s="61"/>
      <c r="BP317" s="61"/>
      <c r="BQ317" s="61"/>
      <c r="BR317" s="61"/>
      <c r="BS317" s="61"/>
      <c r="BT317" s="61"/>
      <c r="BU317" s="61"/>
      <c r="BV317" s="61"/>
      <c r="BW317" s="61"/>
      <c r="BX317" s="61"/>
      <c r="BY317" s="61"/>
      <c r="BZ317" s="61"/>
      <c r="CA317" s="61"/>
      <c r="CB317" s="61"/>
      <c r="CC317" s="61"/>
      <c r="CD317" s="61"/>
      <c r="CE317" s="61"/>
      <c r="CF317" s="61"/>
      <c r="CG317" s="61"/>
      <c r="CH317" s="61"/>
      <c r="CI317" s="61"/>
      <c r="CJ317" s="61"/>
      <c r="CK317" s="61"/>
      <c r="CL317" s="61"/>
      <c r="CM317" s="61"/>
      <c r="CN317" s="61"/>
      <c r="CO317" s="61"/>
      <c r="CP317" s="61"/>
      <c r="CQ317" s="61"/>
      <c r="CR317" s="61"/>
      <c r="CS317" s="61"/>
      <c r="CT317" s="61"/>
      <c r="CU317" s="61"/>
      <c r="CV317" s="61"/>
      <c r="CW317" s="61"/>
      <c r="CX317" s="61"/>
      <c r="CY317" s="61"/>
      <c r="CZ317" s="61"/>
      <c r="DA317" s="61"/>
      <c r="DB317" s="61"/>
      <c r="DC317" s="61"/>
      <c r="DD317" s="61"/>
      <c r="DE317" s="61"/>
      <c r="DF317" s="61"/>
      <c r="DG317" s="61"/>
      <c r="DH317" s="61"/>
      <c r="DI317" s="61"/>
      <c r="DJ317" s="61"/>
      <c r="DK317" s="61"/>
      <c r="DL317" s="61"/>
      <c r="DM317" s="61"/>
      <c r="DN317" s="61"/>
      <c r="DO317" s="61"/>
      <c r="DP317" s="61"/>
      <c r="DQ317" s="61"/>
      <c r="DR317" s="61"/>
      <c r="DS317" s="61"/>
      <c r="DT317" s="61"/>
      <c r="DU317" s="61"/>
      <c r="DV317" s="61"/>
      <c r="DW317" s="61"/>
      <c r="DX317" s="61"/>
      <c r="DY317" s="61"/>
      <c r="DZ317" s="61"/>
      <c r="EA317" s="61"/>
      <c r="EB317" s="61"/>
      <c r="EC317" s="61"/>
      <c r="ED317" s="61"/>
      <c r="EE317" s="61"/>
      <c r="EF317" s="61"/>
      <c r="EG317" s="61"/>
      <c r="EH317" s="61"/>
      <c r="EI317" s="61"/>
      <c r="EJ317" s="61"/>
      <c r="EK317" s="61"/>
      <c r="EL317" s="61"/>
      <c r="EM317" s="61"/>
      <c r="EN317" s="61"/>
      <c r="EO317" s="61"/>
      <c r="EP317" s="61"/>
      <c r="EQ317" s="61"/>
      <c r="ER317" s="61"/>
      <c r="ES317" s="61"/>
      <c r="ET317" s="61"/>
      <c r="EU317" s="61"/>
      <c r="EV317" s="61"/>
      <c r="EW317" s="61"/>
      <c r="EX317" s="61"/>
      <c r="EY317" s="61"/>
      <c r="EZ317" s="61"/>
      <c r="FA317" s="61"/>
      <c r="FB317" s="61"/>
      <c r="FC317" s="61"/>
      <c r="FD317" s="61"/>
      <c r="FE317" s="61"/>
      <c r="FF317" s="61"/>
      <c r="FG317" s="61"/>
      <c r="FH317" s="61"/>
      <c r="FI317" s="61"/>
      <c r="FJ317" s="61"/>
      <c r="FK317" s="61"/>
      <c r="FL317" s="61"/>
      <c r="FM317" s="61"/>
      <c r="FN317" s="61"/>
      <c r="FO317" s="61"/>
      <c r="FP317" s="61"/>
      <c r="FQ317" s="61"/>
      <c r="FR317" s="61"/>
      <c r="FS317" s="61"/>
      <c r="FT317" s="61"/>
      <c r="FU317" s="61"/>
      <c r="FV317" s="61"/>
      <c r="FW317" s="61"/>
      <c r="FX317" s="61"/>
      <c r="FY317" s="61"/>
      <c r="FZ317" s="61"/>
      <c r="GA317" s="61"/>
      <c r="GB317" s="61"/>
      <c r="GC317" s="61"/>
      <c r="GD317" s="61"/>
      <c r="GE317" s="61"/>
      <c r="GF317" s="61"/>
      <c r="GG317" s="61"/>
      <c r="GH317" s="61"/>
      <c r="GI317" s="61"/>
      <c r="GJ317" s="61"/>
      <c r="GK317" s="61"/>
      <c r="GL317" s="61"/>
      <c r="GM317" s="61"/>
      <c r="GN317" s="61"/>
      <c r="GO317" s="61"/>
      <c r="GP317" s="61"/>
      <c r="GQ317" s="61"/>
      <c r="GR317" s="61"/>
      <c r="GS317" s="61"/>
      <c r="GT317" s="61"/>
      <c r="GU317" s="61"/>
      <c r="GV317" s="61"/>
      <c r="GW317" s="61"/>
      <c r="GX317" s="61"/>
      <c r="GY317" s="61"/>
      <c r="GZ317" s="61"/>
      <c r="HA317" s="61"/>
      <c r="HB317" s="61"/>
      <c r="HC317" s="61"/>
      <c r="HD317" s="61"/>
      <c r="HE317" s="61"/>
      <c r="HF317" s="61"/>
      <c r="HG317" s="61"/>
      <c r="HH317" s="61"/>
      <c r="HI317" s="61"/>
      <c r="HJ317" s="61"/>
      <c r="HK317" s="61"/>
      <c r="HL317" s="61"/>
      <c r="HM317" s="61"/>
      <c r="HN317" s="61"/>
      <c r="HO317" s="61"/>
      <c r="HP317" s="61"/>
      <c r="HQ317" s="61"/>
      <c r="HR317" s="61"/>
      <c r="HS317" s="61"/>
      <c r="HT317" s="61"/>
      <c r="HU317" s="61"/>
      <c r="HV317" s="61"/>
      <c r="HW317" s="61"/>
      <c r="HX317" s="61"/>
      <c r="HY317" s="61"/>
      <c r="HZ317" s="61"/>
      <c r="IA317" s="61"/>
      <c r="IB317" s="61"/>
      <c r="IC317" s="61"/>
      <c r="ID317" s="61"/>
      <c r="IE317" s="61"/>
      <c r="IF317" s="61"/>
      <c r="IG317" s="61"/>
      <c r="IH317" s="61"/>
      <c r="II317" s="61"/>
      <c r="IJ317" s="61"/>
      <c r="IK317" s="61"/>
      <c r="IL317" s="61"/>
      <c r="IM317" s="61"/>
      <c r="IN317" s="61"/>
      <c r="IO317" s="61"/>
      <c r="IP317" s="61"/>
      <c r="IQ317" s="61"/>
      <c r="IR317" s="61"/>
      <c r="IS317" s="61"/>
      <c r="IT317" s="61"/>
      <c r="IU317" s="61"/>
      <c r="IV317" s="61"/>
    </row>
    <row r="318" spans="1:256" hidden="1">
      <c r="A318" s="248"/>
      <c r="B318" s="251"/>
      <c r="C318" s="39" t="s">
        <v>31</v>
      </c>
      <c r="D318" s="81">
        <f t="shared" si="137"/>
        <v>0</v>
      </c>
      <c r="E318" s="82">
        <f t="shared" si="138"/>
        <v>0</v>
      </c>
      <c r="F318" s="82">
        <f t="shared" si="139"/>
        <v>0</v>
      </c>
      <c r="G318" s="82"/>
      <c r="H318" s="82"/>
      <c r="I318" s="82"/>
      <c r="J318" s="82"/>
      <c r="K318" s="82"/>
      <c r="L318" s="82"/>
      <c r="M318" s="82">
        <f t="shared" si="140"/>
        <v>0</v>
      </c>
      <c r="N318" s="82"/>
      <c r="O318" s="82"/>
      <c r="P318" s="82"/>
      <c r="Q318" s="59"/>
      <c r="R318" s="59"/>
      <c r="S318" s="60"/>
      <c r="T318" s="60"/>
      <c r="U318" s="60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1"/>
      <c r="DE318" s="61"/>
      <c r="DF318" s="61"/>
      <c r="DG318" s="61"/>
      <c r="DH318" s="61"/>
      <c r="DI318" s="61"/>
      <c r="DJ318" s="61"/>
      <c r="DK318" s="61"/>
      <c r="DL318" s="61"/>
      <c r="DM318" s="61"/>
      <c r="DN318" s="61"/>
      <c r="DO318" s="61"/>
      <c r="DP318" s="61"/>
      <c r="DQ318" s="61"/>
      <c r="DR318" s="61"/>
      <c r="DS318" s="61"/>
      <c r="DT318" s="61"/>
      <c r="DU318" s="61"/>
      <c r="DV318" s="61"/>
      <c r="DW318" s="61"/>
      <c r="DX318" s="61"/>
      <c r="DY318" s="61"/>
      <c r="DZ318" s="61"/>
      <c r="EA318" s="61"/>
      <c r="EB318" s="61"/>
      <c r="EC318" s="61"/>
      <c r="ED318" s="61"/>
      <c r="EE318" s="61"/>
      <c r="EF318" s="61"/>
      <c r="EG318" s="61"/>
      <c r="EH318" s="61"/>
      <c r="EI318" s="61"/>
      <c r="EJ318" s="61"/>
      <c r="EK318" s="61"/>
      <c r="EL318" s="61"/>
      <c r="EM318" s="61"/>
      <c r="EN318" s="61"/>
      <c r="EO318" s="61"/>
      <c r="EP318" s="61"/>
      <c r="EQ318" s="61"/>
      <c r="ER318" s="61"/>
      <c r="ES318" s="61"/>
      <c r="ET318" s="61"/>
      <c r="EU318" s="61"/>
      <c r="EV318" s="61"/>
      <c r="EW318" s="61"/>
      <c r="EX318" s="61"/>
      <c r="EY318" s="61"/>
      <c r="EZ318" s="61"/>
      <c r="FA318" s="61"/>
      <c r="FB318" s="61"/>
      <c r="FC318" s="61"/>
      <c r="FD318" s="61"/>
      <c r="FE318" s="61"/>
      <c r="FF318" s="61"/>
      <c r="FG318" s="61"/>
      <c r="FH318" s="61"/>
      <c r="FI318" s="61"/>
      <c r="FJ318" s="61"/>
      <c r="FK318" s="61"/>
      <c r="FL318" s="61"/>
      <c r="FM318" s="61"/>
      <c r="FN318" s="61"/>
      <c r="FO318" s="61"/>
      <c r="FP318" s="61"/>
      <c r="FQ318" s="61"/>
      <c r="FR318" s="61"/>
      <c r="FS318" s="61"/>
      <c r="FT318" s="61"/>
      <c r="FU318" s="61"/>
      <c r="FV318" s="61"/>
      <c r="FW318" s="61"/>
      <c r="FX318" s="61"/>
      <c r="FY318" s="61"/>
      <c r="FZ318" s="61"/>
      <c r="GA318" s="61"/>
      <c r="GB318" s="61"/>
      <c r="GC318" s="61"/>
      <c r="GD318" s="61"/>
      <c r="GE318" s="61"/>
      <c r="GF318" s="61"/>
      <c r="GG318" s="61"/>
      <c r="GH318" s="61"/>
      <c r="GI318" s="61"/>
      <c r="GJ318" s="61"/>
      <c r="GK318" s="61"/>
      <c r="GL318" s="61"/>
      <c r="GM318" s="61"/>
      <c r="GN318" s="61"/>
      <c r="GO318" s="61"/>
      <c r="GP318" s="61"/>
      <c r="GQ318" s="61"/>
      <c r="GR318" s="61"/>
      <c r="GS318" s="61"/>
      <c r="GT318" s="61"/>
      <c r="GU318" s="61"/>
      <c r="GV318" s="61"/>
      <c r="GW318" s="61"/>
      <c r="GX318" s="61"/>
      <c r="GY318" s="61"/>
      <c r="GZ318" s="61"/>
      <c r="HA318" s="61"/>
      <c r="HB318" s="61"/>
      <c r="HC318" s="61"/>
      <c r="HD318" s="61"/>
      <c r="HE318" s="61"/>
      <c r="HF318" s="61"/>
      <c r="HG318" s="61"/>
      <c r="HH318" s="61"/>
      <c r="HI318" s="61"/>
      <c r="HJ318" s="61"/>
      <c r="HK318" s="61"/>
      <c r="HL318" s="61"/>
      <c r="HM318" s="61"/>
      <c r="HN318" s="61"/>
      <c r="HO318" s="61"/>
      <c r="HP318" s="61"/>
      <c r="HQ318" s="61"/>
      <c r="HR318" s="61"/>
      <c r="HS318" s="61"/>
      <c r="HT318" s="61"/>
      <c r="HU318" s="61"/>
      <c r="HV318" s="61"/>
      <c r="HW318" s="61"/>
      <c r="HX318" s="61"/>
      <c r="HY318" s="61"/>
      <c r="HZ318" s="61"/>
      <c r="IA318" s="61"/>
      <c r="IB318" s="61"/>
      <c r="IC318" s="61"/>
      <c r="ID318" s="61"/>
      <c r="IE318" s="61"/>
      <c r="IF318" s="61"/>
      <c r="IG318" s="61"/>
      <c r="IH318" s="61"/>
      <c r="II318" s="61"/>
      <c r="IJ318" s="61"/>
      <c r="IK318" s="61"/>
      <c r="IL318" s="61"/>
      <c r="IM318" s="61"/>
      <c r="IN318" s="61"/>
      <c r="IO318" s="61"/>
      <c r="IP318" s="61"/>
      <c r="IQ318" s="61"/>
      <c r="IR318" s="61"/>
      <c r="IS318" s="61"/>
      <c r="IT318" s="61"/>
      <c r="IU318" s="61"/>
      <c r="IV318" s="61"/>
    </row>
    <row r="319" spans="1:256" hidden="1">
      <c r="A319" s="249"/>
      <c r="B319" s="252"/>
      <c r="C319" s="39" t="s">
        <v>32</v>
      </c>
      <c r="D319" s="81">
        <f t="shared" ref="D319:O319" si="141">D317+D318</f>
        <v>30936020</v>
      </c>
      <c r="E319" s="82">
        <f t="shared" si="141"/>
        <v>20712990</v>
      </c>
      <c r="F319" s="82">
        <f t="shared" si="141"/>
        <v>20198523</v>
      </c>
      <c r="G319" s="82">
        <f t="shared" si="141"/>
        <v>17282335</v>
      </c>
      <c r="H319" s="82">
        <f t="shared" si="141"/>
        <v>2916188</v>
      </c>
      <c r="I319" s="82">
        <f t="shared" si="141"/>
        <v>0</v>
      </c>
      <c r="J319" s="82">
        <f t="shared" si="141"/>
        <v>64990</v>
      </c>
      <c r="K319" s="82">
        <f t="shared" si="141"/>
        <v>449477</v>
      </c>
      <c r="L319" s="82">
        <f t="shared" si="141"/>
        <v>0</v>
      </c>
      <c r="M319" s="82">
        <f t="shared" si="141"/>
        <v>10223030</v>
      </c>
      <c r="N319" s="82">
        <f t="shared" si="141"/>
        <v>10223030</v>
      </c>
      <c r="O319" s="82">
        <f t="shared" si="141"/>
        <v>6567086</v>
      </c>
      <c r="P319" s="82">
        <f>P317+P318</f>
        <v>0</v>
      </c>
      <c r="Q319" s="59"/>
      <c r="R319" s="59"/>
      <c r="S319" s="60"/>
      <c r="T319" s="60"/>
      <c r="U319" s="60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61"/>
      <c r="BN319" s="61"/>
      <c r="BO319" s="61"/>
      <c r="BP319" s="61"/>
      <c r="BQ319" s="61"/>
      <c r="BR319" s="61"/>
      <c r="BS319" s="61"/>
      <c r="BT319" s="61"/>
      <c r="BU319" s="61"/>
      <c r="BV319" s="61"/>
      <c r="BW319" s="61"/>
      <c r="BX319" s="61"/>
      <c r="BY319" s="61"/>
      <c r="BZ319" s="61"/>
      <c r="CA319" s="61"/>
      <c r="CB319" s="61"/>
      <c r="CC319" s="61"/>
      <c r="CD319" s="61"/>
      <c r="CE319" s="61"/>
      <c r="CF319" s="61"/>
      <c r="CG319" s="61"/>
      <c r="CH319" s="61"/>
      <c r="CI319" s="61"/>
      <c r="CJ319" s="61"/>
      <c r="CK319" s="61"/>
      <c r="CL319" s="61"/>
      <c r="CM319" s="61"/>
      <c r="CN319" s="61"/>
      <c r="CO319" s="61"/>
      <c r="CP319" s="61"/>
      <c r="CQ319" s="61"/>
      <c r="CR319" s="61"/>
      <c r="CS319" s="61"/>
      <c r="CT319" s="61"/>
      <c r="CU319" s="61"/>
      <c r="CV319" s="61"/>
      <c r="CW319" s="61"/>
      <c r="CX319" s="61"/>
      <c r="CY319" s="61"/>
      <c r="CZ319" s="61"/>
      <c r="DA319" s="61"/>
      <c r="DB319" s="61"/>
      <c r="DC319" s="61"/>
      <c r="DD319" s="61"/>
      <c r="DE319" s="61"/>
      <c r="DF319" s="61"/>
      <c r="DG319" s="61"/>
      <c r="DH319" s="61"/>
      <c r="DI319" s="61"/>
      <c r="DJ319" s="61"/>
      <c r="DK319" s="61"/>
      <c r="DL319" s="61"/>
      <c r="DM319" s="61"/>
      <c r="DN319" s="61"/>
      <c r="DO319" s="61"/>
      <c r="DP319" s="61"/>
      <c r="DQ319" s="61"/>
      <c r="DR319" s="61"/>
      <c r="DS319" s="61"/>
      <c r="DT319" s="61"/>
      <c r="DU319" s="61"/>
      <c r="DV319" s="61"/>
      <c r="DW319" s="61"/>
      <c r="DX319" s="61"/>
      <c r="DY319" s="61"/>
      <c r="DZ319" s="61"/>
      <c r="EA319" s="61"/>
      <c r="EB319" s="61"/>
      <c r="EC319" s="61"/>
      <c r="ED319" s="61"/>
      <c r="EE319" s="61"/>
      <c r="EF319" s="61"/>
      <c r="EG319" s="61"/>
      <c r="EH319" s="61"/>
      <c r="EI319" s="61"/>
      <c r="EJ319" s="61"/>
      <c r="EK319" s="61"/>
      <c r="EL319" s="61"/>
      <c r="EM319" s="61"/>
      <c r="EN319" s="61"/>
      <c r="EO319" s="61"/>
      <c r="EP319" s="61"/>
      <c r="EQ319" s="61"/>
      <c r="ER319" s="61"/>
      <c r="ES319" s="61"/>
      <c r="ET319" s="61"/>
      <c r="EU319" s="61"/>
      <c r="EV319" s="61"/>
      <c r="EW319" s="61"/>
      <c r="EX319" s="61"/>
      <c r="EY319" s="61"/>
      <c r="EZ319" s="61"/>
      <c r="FA319" s="61"/>
      <c r="FB319" s="61"/>
      <c r="FC319" s="61"/>
      <c r="FD319" s="61"/>
      <c r="FE319" s="61"/>
      <c r="FF319" s="61"/>
      <c r="FG319" s="61"/>
      <c r="FH319" s="61"/>
      <c r="FI319" s="61"/>
      <c r="FJ319" s="61"/>
      <c r="FK319" s="61"/>
      <c r="FL319" s="61"/>
      <c r="FM319" s="61"/>
      <c r="FN319" s="61"/>
      <c r="FO319" s="61"/>
      <c r="FP319" s="61"/>
      <c r="FQ319" s="61"/>
      <c r="FR319" s="61"/>
      <c r="FS319" s="61"/>
      <c r="FT319" s="61"/>
      <c r="FU319" s="61"/>
      <c r="FV319" s="61"/>
      <c r="FW319" s="61"/>
      <c r="FX319" s="61"/>
      <c r="FY319" s="61"/>
      <c r="FZ319" s="61"/>
      <c r="GA319" s="61"/>
      <c r="GB319" s="61"/>
      <c r="GC319" s="61"/>
      <c r="GD319" s="61"/>
      <c r="GE319" s="61"/>
      <c r="GF319" s="61"/>
      <c r="GG319" s="61"/>
      <c r="GH319" s="61"/>
      <c r="GI319" s="61"/>
      <c r="GJ319" s="61"/>
      <c r="GK319" s="61"/>
      <c r="GL319" s="61"/>
      <c r="GM319" s="61"/>
      <c r="GN319" s="61"/>
      <c r="GO319" s="61"/>
      <c r="GP319" s="61"/>
      <c r="GQ319" s="61"/>
      <c r="GR319" s="61"/>
      <c r="GS319" s="61"/>
      <c r="GT319" s="61"/>
      <c r="GU319" s="61"/>
      <c r="GV319" s="61"/>
      <c r="GW319" s="61"/>
      <c r="GX319" s="61"/>
      <c r="GY319" s="61"/>
      <c r="GZ319" s="61"/>
      <c r="HA319" s="61"/>
      <c r="HB319" s="61"/>
      <c r="HC319" s="61"/>
      <c r="HD319" s="61"/>
      <c r="HE319" s="61"/>
      <c r="HF319" s="61"/>
      <c r="HG319" s="61"/>
      <c r="HH319" s="61"/>
      <c r="HI319" s="61"/>
      <c r="HJ319" s="61"/>
      <c r="HK319" s="61"/>
      <c r="HL319" s="61"/>
      <c r="HM319" s="61"/>
      <c r="HN319" s="61"/>
      <c r="HO319" s="61"/>
      <c r="HP319" s="61"/>
      <c r="HQ319" s="61"/>
      <c r="HR319" s="61"/>
      <c r="HS319" s="61"/>
      <c r="HT319" s="61"/>
      <c r="HU319" s="61"/>
      <c r="HV319" s="61"/>
      <c r="HW319" s="61"/>
      <c r="HX319" s="61"/>
      <c r="HY319" s="61"/>
      <c r="HZ319" s="61"/>
      <c r="IA319" s="61"/>
      <c r="IB319" s="61"/>
      <c r="IC319" s="61"/>
      <c r="ID319" s="61"/>
      <c r="IE319" s="61"/>
      <c r="IF319" s="61"/>
      <c r="IG319" s="61"/>
      <c r="IH319" s="61"/>
      <c r="II319" s="61"/>
      <c r="IJ319" s="61"/>
      <c r="IK319" s="61"/>
      <c r="IL319" s="61"/>
      <c r="IM319" s="61"/>
      <c r="IN319" s="61"/>
      <c r="IO319" s="61"/>
      <c r="IP319" s="61"/>
      <c r="IQ319" s="61"/>
      <c r="IR319" s="61"/>
      <c r="IS319" s="61"/>
      <c r="IT319" s="61"/>
      <c r="IU319" s="61"/>
      <c r="IV319" s="61"/>
    </row>
    <row r="320" spans="1:256" hidden="1">
      <c r="A320" s="247">
        <v>85404</v>
      </c>
      <c r="B320" s="250" t="s">
        <v>181</v>
      </c>
      <c r="C320" s="39" t="s">
        <v>30</v>
      </c>
      <c r="D320" s="81">
        <f t="shared" si="137"/>
        <v>1510718</v>
      </c>
      <c r="E320" s="82">
        <f t="shared" si="138"/>
        <v>1510718</v>
      </c>
      <c r="F320" s="82">
        <f t="shared" si="139"/>
        <v>1510718</v>
      </c>
      <c r="G320" s="82">
        <v>1369550</v>
      </c>
      <c r="H320" s="82">
        <f>1510718-194899-26518-4838-1062203-81092</f>
        <v>141168</v>
      </c>
      <c r="I320" s="82">
        <v>0</v>
      </c>
      <c r="J320" s="82">
        <v>0</v>
      </c>
      <c r="K320" s="82">
        <v>0</v>
      </c>
      <c r="L320" s="82">
        <v>0</v>
      </c>
      <c r="M320" s="82">
        <f t="shared" si="140"/>
        <v>0</v>
      </c>
      <c r="N320" s="82">
        <v>0</v>
      </c>
      <c r="O320" s="82">
        <v>0</v>
      </c>
      <c r="P320" s="82">
        <v>0</v>
      </c>
      <c r="Q320" s="59"/>
      <c r="R320" s="59"/>
      <c r="S320" s="60"/>
      <c r="T320" s="60"/>
      <c r="U320" s="60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T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  <c r="BL320" s="61"/>
      <c r="BM320" s="61"/>
      <c r="BN320" s="61"/>
      <c r="BO320" s="61"/>
      <c r="BP320" s="61"/>
      <c r="BQ320" s="61"/>
      <c r="BR320" s="61"/>
      <c r="BS320" s="61"/>
      <c r="BT320" s="61"/>
      <c r="BU320" s="61"/>
      <c r="BV320" s="61"/>
      <c r="BW320" s="61"/>
      <c r="BX320" s="61"/>
      <c r="BY320" s="61"/>
      <c r="BZ320" s="61"/>
      <c r="CA320" s="61"/>
      <c r="CB320" s="61"/>
      <c r="CC320" s="61"/>
      <c r="CD320" s="61"/>
      <c r="CE320" s="61"/>
      <c r="CF320" s="61"/>
      <c r="CG320" s="61"/>
      <c r="CH320" s="61"/>
      <c r="CI320" s="61"/>
      <c r="CJ320" s="61"/>
      <c r="CK320" s="61"/>
      <c r="CL320" s="61"/>
      <c r="CM320" s="61"/>
      <c r="CN320" s="61"/>
      <c r="CO320" s="61"/>
      <c r="CP320" s="61"/>
      <c r="CQ320" s="61"/>
      <c r="CR320" s="61"/>
      <c r="CS320" s="61"/>
      <c r="CT320" s="61"/>
      <c r="CU320" s="61"/>
      <c r="CV320" s="61"/>
      <c r="CW320" s="61"/>
      <c r="CX320" s="61"/>
      <c r="CY320" s="61"/>
      <c r="CZ320" s="61"/>
      <c r="DA320" s="61"/>
      <c r="DB320" s="61"/>
      <c r="DC320" s="61"/>
      <c r="DD320" s="61"/>
      <c r="DE320" s="61"/>
      <c r="DF320" s="61"/>
      <c r="DG320" s="61"/>
      <c r="DH320" s="61"/>
      <c r="DI320" s="61"/>
      <c r="DJ320" s="61"/>
      <c r="DK320" s="61"/>
      <c r="DL320" s="61"/>
      <c r="DM320" s="61"/>
      <c r="DN320" s="61"/>
      <c r="DO320" s="61"/>
      <c r="DP320" s="61"/>
      <c r="DQ320" s="61"/>
      <c r="DR320" s="61"/>
      <c r="DS320" s="61"/>
      <c r="DT320" s="61"/>
      <c r="DU320" s="61"/>
      <c r="DV320" s="61"/>
      <c r="DW320" s="61"/>
      <c r="DX320" s="61"/>
      <c r="DY320" s="61"/>
      <c r="DZ320" s="61"/>
      <c r="EA320" s="61"/>
      <c r="EB320" s="61"/>
      <c r="EC320" s="61"/>
      <c r="ED320" s="61"/>
      <c r="EE320" s="61"/>
      <c r="EF320" s="61"/>
      <c r="EG320" s="61"/>
      <c r="EH320" s="61"/>
      <c r="EI320" s="61"/>
      <c r="EJ320" s="61"/>
      <c r="EK320" s="61"/>
      <c r="EL320" s="61"/>
      <c r="EM320" s="61"/>
      <c r="EN320" s="61"/>
      <c r="EO320" s="61"/>
      <c r="EP320" s="61"/>
      <c r="EQ320" s="61"/>
      <c r="ER320" s="61"/>
      <c r="ES320" s="61"/>
      <c r="ET320" s="61"/>
      <c r="EU320" s="61"/>
      <c r="EV320" s="61"/>
      <c r="EW320" s="61"/>
      <c r="EX320" s="61"/>
      <c r="EY320" s="61"/>
      <c r="EZ320" s="61"/>
      <c r="FA320" s="61"/>
      <c r="FB320" s="61"/>
      <c r="FC320" s="61"/>
      <c r="FD320" s="61"/>
      <c r="FE320" s="61"/>
      <c r="FF320" s="61"/>
      <c r="FG320" s="61"/>
      <c r="FH320" s="61"/>
      <c r="FI320" s="61"/>
      <c r="FJ320" s="61"/>
      <c r="FK320" s="61"/>
      <c r="FL320" s="61"/>
      <c r="FM320" s="61"/>
      <c r="FN320" s="61"/>
      <c r="FO320" s="61"/>
      <c r="FP320" s="61"/>
      <c r="FQ320" s="61"/>
      <c r="FR320" s="61"/>
      <c r="FS320" s="61"/>
      <c r="FT320" s="61"/>
      <c r="FU320" s="61"/>
      <c r="FV320" s="61"/>
      <c r="FW320" s="61"/>
      <c r="FX320" s="61"/>
      <c r="FY320" s="61"/>
      <c r="FZ320" s="61"/>
      <c r="GA320" s="61"/>
      <c r="GB320" s="61"/>
      <c r="GC320" s="61"/>
      <c r="GD320" s="61"/>
      <c r="GE320" s="61"/>
      <c r="GF320" s="61"/>
      <c r="GG320" s="61"/>
      <c r="GH320" s="61"/>
      <c r="GI320" s="61"/>
      <c r="GJ320" s="61"/>
      <c r="GK320" s="61"/>
      <c r="GL320" s="61"/>
      <c r="GM320" s="61"/>
      <c r="GN320" s="61"/>
      <c r="GO320" s="61"/>
      <c r="GP320" s="61"/>
      <c r="GQ320" s="61"/>
      <c r="GR320" s="61"/>
      <c r="GS320" s="61"/>
      <c r="GT320" s="61"/>
      <c r="GU320" s="61"/>
      <c r="GV320" s="61"/>
      <c r="GW320" s="61"/>
      <c r="GX320" s="61"/>
      <c r="GY320" s="61"/>
      <c r="GZ320" s="61"/>
      <c r="HA320" s="61"/>
      <c r="HB320" s="61"/>
      <c r="HC320" s="61"/>
      <c r="HD320" s="61"/>
      <c r="HE320" s="61"/>
      <c r="HF320" s="61"/>
      <c r="HG320" s="61"/>
      <c r="HH320" s="61"/>
      <c r="HI320" s="61"/>
      <c r="HJ320" s="61"/>
      <c r="HK320" s="61"/>
      <c r="HL320" s="61"/>
      <c r="HM320" s="61"/>
      <c r="HN320" s="61"/>
      <c r="HO320" s="61"/>
      <c r="HP320" s="61"/>
      <c r="HQ320" s="61"/>
      <c r="HR320" s="61"/>
      <c r="HS320" s="61"/>
      <c r="HT320" s="61"/>
      <c r="HU320" s="61"/>
      <c r="HV320" s="61"/>
      <c r="HW320" s="61"/>
      <c r="HX320" s="61"/>
      <c r="HY320" s="61"/>
      <c r="HZ320" s="61"/>
      <c r="IA320" s="61"/>
      <c r="IB320" s="61"/>
      <c r="IC320" s="61"/>
      <c r="ID320" s="61"/>
      <c r="IE320" s="61"/>
      <c r="IF320" s="61"/>
      <c r="IG320" s="61"/>
      <c r="IH320" s="61"/>
      <c r="II320" s="61"/>
      <c r="IJ320" s="61"/>
      <c r="IK320" s="61"/>
      <c r="IL320" s="61"/>
      <c r="IM320" s="61"/>
      <c r="IN320" s="61"/>
      <c r="IO320" s="61"/>
      <c r="IP320" s="61"/>
      <c r="IQ320" s="61"/>
      <c r="IR320" s="61"/>
      <c r="IS320" s="61"/>
      <c r="IT320" s="61"/>
      <c r="IU320" s="61"/>
      <c r="IV320" s="61"/>
    </row>
    <row r="321" spans="1:256" hidden="1">
      <c r="A321" s="248"/>
      <c r="B321" s="251"/>
      <c r="C321" s="39" t="s">
        <v>31</v>
      </c>
      <c r="D321" s="81">
        <f t="shared" si="137"/>
        <v>0</v>
      </c>
      <c r="E321" s="82">
        <f t="shared" si="138"/>
        <v>0</v>
      </c>
      <c r="F321" s="82">
        <f t="shared" si="139"/>
        <v>0</v>
      </c>
      <c r="G321" s="82"/>
      <c r="H321" s="82"/>
      <c r="I321" s="82"/>
      <c r="J321" s="82"/>
      <c r="K321" s="82"/>
      <c r="L321" s="82"/>
      <c r="M321" s="82">
        <f t="shared" si="140"/>
        <v>0</v>
      </c>
      <c r="N321" s="82"/>
      <c r="O321" s="82"/>
      <c r="P321" s="82"/>
      <c r="Q321" s="59"/>
      <c r="R321" s="59"/>
      <c r="S321" s="60"/>
      <c r="T321" s="60"/>
      <c r="U321" s="60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61"/>
      <c r="BN321" s="61"/>
      <c r="BO321" s="61"/>
      <c r="BP321" s="61"/>
      <c r="BQ321" s="61"/>
      <c r="BR321" s="61"/>
      <c r="BS321" s="61"/>
      <c r="BT321" s="61"/>
      <c r="BU321" s="61"/>
      <c r="BV321" s="61"/>
      <c r="BW321" s="61"/>
      <c r="BX321" s="61"/>
      <c r="BY321" s="61"/>
      <c r="BZ321" s="61"/>
      <c r="CA321" s="61"/>
      <c r="CB321" s="61"/>
      <c r="CC321" s="61"/>
      <c r="CD321" s="61"/>
      <c r="CE321" s="61"/>
      <c r="CF321" s="61"/>
      <c r="CG321" s="61"/>
      <c r="CH321" s="61"/>
      <c r="CI321" s="61"/>
      <c r="CJ321" s="61"/>
      <c r="CK321" s="61"/>
      <c r="CL321" s="61"/>
      <c r="CM321" s="61"/>
      <c r="CN321" s="61"/>
      <c r="CO321" s="61"/>
      <c r="CP321" s="61"/>
      <c r="CQ321" s="61"/>
      <c r="CR321" s="61"/>
      <c r="CS321" s="61"/>
      <c r="CT321" s="61"/>
      <c r="CU321" s="61"/>
      <c r="CV321" s="61"/>
      <c r="CW321" s="61"/>
      <c r="CX321" s="61"/>
      <c r="CY321" s="61"/>
      <c r="CZ321" s="61"/>
      <c r="DA321" s="61"/>
      <c r="DB321" s="61"/>
      <c r="DC321" s="61"/>
      <c r="DD321" s="61"/>
      <c r="DE321" s="61"/>
      <c r="DF321" s="61"/>
      <c r="DG321" s="61"/>
      <c r="DH321" s="61"/>
      <c r="DI321" s="61"/>
      <c r="DJ321" s="61"/>
      <c r="DK321" s="61"/>
      <c r="DL321" s="61"/>
      <c r="DM321" s="61"/>
      <c r="DN321" s="61"/>
      <c r="DO321" s="61"/>
      <c r="DP321" s="61"/>
      <c r="DQ321" s="61"/>
      <c r="DR321" s="61"/>
      <c r="DS321" s="61"/>
      <c r="DT321" s="61"/>
      <c r="DU321" s="61"/>
      <c r="DV321" s="61"/>
      <c r="DW321" s="61"/>
      <c r="DX321" s="61"/>
      <c r="DY321" s="61"/>
      <c r="DZ321" s="61"/>
      <c r="EA321" s="61"/>
      <c r="EB321" s="61"/>
      <c r="EC321" s="61"/>
      <c r="ED321" s="61"/>
      <c r="EE321" s="61"/>
      <c r="EF321" s="61"/>
      <c r="EG321" s="61"/>
      <c r="EH321" s="61"/>
      <c r="EI321" s="61"/>
      <c r="EJ321" s="61"/>
      <c r="EK321" s="61"/>
      <c r="EL321" s="61"/>
      <c r="EM321" s="61"/>
      <c r="EN321" s="61"/>
      <c r="EO321" s="61"/>
      <c r="EP321" s="61"/>
      <c r="EQ321" s="61"/>
      <c r="ER321" s="61"/>
      <c r="ES321" s="61"/>
      <c r="ET321" s="61"/>
      <c r="EU321" s="61"/>
      <c r="EV321" s="61"/>
      <c r="EW321" s="61"/>
      <c r="EX321" s="61"/>
      <c r="EY321" s="61"/>
      <c r="EZ321" s="61"/>
      <c r="FA321" s="61"/>
      <c r="FB321" s="61"/>
      <c r="FC321" s="61"/>
      <c r="FD321" s="61"/>
      <c r="FE321" s="61"/>
      <c r="FF321" s="61"/>
      <c r="FG321" s="61"/>
      <c r="FH321" s="61"/>
      <c r="FI321" s="61"/>
      <c r="FJ321" s="61"/>
      <c r="FK321" s="61"/>
      <c r="FL321" s="61"/>
      <c r="FM321" s="61"/>
      <c r="FN321" s="61"/>
      <c r="FO321" s="61"/>
      <c r="FP321" s="61"/>
      <c r="FQ321" s="61"/>
      <c r="FR321" s="61"/>
      <c r="FS321" s="61"/>
      <c r="FT321" s="61"/>
      <c r="FU321" s="61"/>
      <c r="FV321" s="61"/>
      <c r="FW321" s="61"/>
      <c r="FX321" s="61"/>
      <c r="FY321" s="61"/>
      <c r="FZ321" s="61"/>
      <c r="GA321" s="61"/>
      <c r="GB321" s="61"/>
      <c r="GC321" s="61"/>
      <c r="GD321" s="61"/>
      <c r="GE321" s="61"/>
      <c r="GF321" s="61"/>
      <c r="GG321" s="61"/>
      <c r="GH321" s="61"/>
      <c r="GI321" s="61"/>
      <c r="GJ321" s="61"/>
      <c r="GK321" s="61"/>
      <c r="GL321" s="61"/>
      <c r="GM321" s="61"/>
      <c r="GN321" s="61"/>
      <c r="GO321" s="61"/>
      <c r="GP321" s="61"/>
      <c r="GQ321" s="61"/>
      <c r="GR321" s="61"/>
      <c r="GS321" s="61"/>
      <c r="GT321" s="61"/>
      <c r="GU321" s="61"/>
      <c r="GV321" s="61"/>
      <c r="GW321" s="61"/>
      <c r="GX321" s="61"/>
      <c r="GY321" s="61"/>
      <c r="GZ321" s="61"/>
      <c r="HA321" s="61"/>
      <c r="HB321" s="61"/>
      <c r="HC321" s="61"/>
      <c r="HD321" s="61"/>
      <c r="HE321" s="61"/>
      <c r="HF321" s="61"/>
      <c r="HG321" s="61"/>
      <c r="HH321" s="61"/>
      <c r="HI321" s="61"/>
      <c r="HJ321" s="61"/>
      <c r="HK321" s="61"/>
      <c r="HL321" s="61"/>
      <c r="HM321" s="61"/>
      <c r="HN321" s="61"/>
      <c r="HO321" s="61"/>
      <c r="HP321" s="61"/>
      <c r="HQ321" s="61"/>
      <c r="HR321" s="61"/>
      <c r="HS321" s="61"/>
      <c r="HT321" s="61"/>
      <c r="HU321" s="61"/>
      <c r="HV321" s="61"/>
      <c r="HW321" s="61"/>
      <c r="HX321" s="61"/>
      <c r="HY321" s="61"/>
      <c r="HZ321" s="61"/>
      <c r="IA321" s="61"/>
      <c r="IB321" s="61"/>
      <c r="IC321" s="61"/>
      <c r="ID321" s="61"/>
      <c r="IE321" s="61"/>
      <c r="IF321" s="61"/>
      <c r="IG321" s="61"/>
      <c r="IH321" s="61"/>
      <c r="II321" s="61"/>
      <c r="IJ321" s="61"/>
      <c r="IK321" s="61"/>
      <c r="IL321" s="61"/>
      <c r="IM321" s="61"/>
      <c r="IN321" s="61"/>
      <c r="IO321" s="61"/>
      <c r="IP321" s="61"/>
      <c r="IQ321" s="61"/>
      <c r="IR321" s="61"/>
      <c r="IS321" s="61"/>
      <c r="IT321" s="61"/>
      <c r="IU321" s="61"/>
      <c r="IV321" s="61"/>
    </row>
    <row r="322" spans="1:256" hidden="1">
      <c r="A322" s="249"/>
      <c r="B322" s="252"/>
      <c r="C322" s="39" t="s">
        <v>32</v>
      </c>
      <c r="D322" s="81">
        <f>D320+D321</f>
        <v>1510718</v>
      </c>
      <c r="E322" s="82">
        <f t="shared" ref="E322:P322" si="142">E320+E321</f>
        <v>1510718</v>
      </c>
      <c r="F322" s="82">
        <f t="shared" si="142"/>
        <v>1510718</v>
      </c>
      <c r="G322" s="82">
        <f t="shared" si="142"/>
        <v>1369550</v>
      </c>
      <c r="H322" s="82">
        <f t="shared" si="142"/>
        <v>141168</v>
      </c>
      <c r="I322" s="82">
        <f t="shared" si="142"/>
        <v>0</v>
      </c>
      <c r="J322" s="82">
        <f t="shared" si="142"/>
        <v>0</v>
      </c>
      <c r="K322" s="82">
        <f t="shared" si="142"/>
        <v>0</v>
      </c>
      <c r="L322" s="82">
        <f t="shared" si="142"/>
        <v>0</v>
      </c>
      <c r="M322" s="82">
        <f t="shared" si="142"/>
        <v>0</v>
      </c>
      <c r="N322" s="82">
        <f t="shared" si="142"/>
        <v>0</v>
      </c>
      <c r="O322" s="82">
        <f t="shared" si="142"/>
        <v>0</v>
      </c>
      <c r="P322" s="82">
        <f t="shared" si="142"/>
        <v>0</v>
      </c>
      <c r="Q322" s="59"/>
      <c r="R322" s="59"/>
      <c r="S322" s="60"/>
      <c r="T322" s="60"/>
      <c r="U322" s="60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  <c r="BN322" s="61"/>
      <c r="BO322" s="61"/>
      <c r="BP322" s="61"/>
      <c r="BQ322" s="61"/>
      <c r="BR322" s="61"/>
      <c r="BS322" s="61"/>
      <c r="BT322" s="61"/>
      <c r="BU322" s="61"/>
      <c r="BV322" s="61"/>
      <c r="BW322" s="61"/>
      <c r="BX322" s="61"/>
      <c r="BY322" s="61"/>
      <c r="BZ322" s="61"/>
      <c r="CA322" s="61"/>
      <c r="CB322" s="61"/>
      <c r="CC322" s="61"/>
      <c r="CD322" s="61"/>
      <c r="CE322" s="61"/>
      <c r="CF322" s="61"/>
      <c r="CG322" s="61"/>
      <c r="CH322" s="61"/>
      <c r="CI322" s="61"/>
      <c r="CJ322" s="61"/>
      <c r="CK322" s="61"/>
      <c r="CL322" s="61"/>
      <c r="CM322" s="61"/>
      <c r="CN322" s="61"/>
      <c r="CO322" s="61"/>
      <c r="CP322" s="61"/>
      <c r="CQ322" s="61"/>
      <c r="CR322" s="61"/>
      <c r="CS322" s="61"/>
      <c r="CT322" s="61"/>
      <c r="CU322" s="61"/>
      <c r="CV322" s="61"/>
      <c r="CW322" s="61"/>
      <c r="CX322" s="61"/>
      <c r="CY322" s="61"/>
      <c r="CZ322" s="61"/>
      <c r="DA322" s="61"/>
      <c r="DB322" s="61"/>
      <c r="DC322" s="61"/>
      <c r="DD322" s="61"/>
      <c r="DE322" s="61"/>
      <c r="DF322" s="61"/>
      <c r="DG322" s="61"/>
      <c r="DH322" s="61"/>
      <c r="DI322" s="61"/>
      <c r="DJ322" s="61"/>
      <c r="DK322" s="61"/>
      <c r="DL322" s="61"/>
      <c r="DM322" s="61"/>
      <c r="DN322" s="61"/>
      <c r="DO322" s="61"/>
      <c r="DP322" s="61"/>
      <c r="DQ322" s="61"/>
      <c r="DR322" s="61"/>
      <c r="DS322" s="61"/>
      <c r="DT322" s="61"/>
      <c r="DU322" s="61"/>
      <c r="DV322" s="61"/>
      <c r="DW322" s="61"/>
      <c r="DX322" s="61"/>
      <c r="DY322" s="61"/>
      <c r="DZ322" s="61"/>
      <c r="EA322" s="61"/>
      <c r="EB322" s="61"/>
      <c r="EC322" s="61"/>
      <c r="ED322" s="61"/>
      <c r="EE322" s="61"/>
      <c r="EF322" s="61"/>
      <c r="EG322" s="61"/>
      <c r="EH322" s="61"/>
      <c r="EI322" s="61"/>
      <c r="EJ322" s="61"/>
      <c r="EK322" s="61"/>
      <c r="EL322" s="61"/>
      <c r="EM322" s="61"/>
      <c r="EN322" s="61"/>
      <c r="EO322" s="61"/>
      <c r="EP322" s="61"/>
      <c r="EQ322" s="61"/>
      <c r="ER322" s="61"/>
      <c r="ES322" s="61"/>
      <c r="ET322" s="61"/>
      <c r="EU322" s="61"/>
      <c r="EV322" s="61"/>
      <c r="EW322" s="61"/>
      <c r="EX322" s="61"/>
      <c r="EY322" s="61"/>
      <c r="EZ322" s="61"/>
      <c r="FA322" s="61"/>
      <c r="FB322" s="61"/>
      <c r="FC322" s="61"/>
      <c r="FD322" s="61"/>
      <c r="FE322" s="61"/>
      <c r="FF322" s="61"/>
      <c r="FG322" s="61"/>
      <c r="FH322" s="61"/>
      <c r="FI322" s="61"/>
      <c r="FJ322" s="61"/>
      <c r="FK322" s="61"/>
      <c r="FL322" s="61"/>
      <c r="FM322" s="61"/>
      <c r="FN322" s="61"/>
      <c r="FO322" s="61"/>
      <c r="FP322" s="61"/>
      <c r="FQ322" s="61"/>
      <c r="FR322" s="61"/>
      <c r="FS322" s="61"/>
      <c r="FT322" s="61"/>
      <c r="FU322" s="61"/>
      <c r="FV322" s="61"/>
      <c r="FW322" s="61"/>
      <c r="FX322" s="61"/>
      <c r="FY322" s="61"/>
      <c r="FZ322" s="61"/>
      <c r="GA322" s="61"/>
      <c r="GB322" s="61"/>
      <c r="GC322" s="61"/>
      <c r="GD322" s="61"/>
      <c r="GE322" s="61"/>
      <c r="GF322" s="61"/>
      <c r="GG322" s="61"/>
      <c r="GH322" s="61"/>
      <c r="GI322" s="61"/>
      <c r="GJ322" s="61"/>
      <c r="GK322" s="61"/>
      <c r="GL322" s="61"/>
      <c r="GM322" s="61"/>
      <c r="GN322" s="61"/>
      <c r="GO322" s="61"/>
      <c r="GP322" s="61"/>
      <c r="GQ322" s="61"/>
      <c r="GR322" s="61"/>
      <c r="GS322" s="61"/>
      <c r="GT322" s="61"/>
      <c r="GU322" s="61"/>
      <c r="GV322" s="61"/>
      <c r="GW322" s="61"/>
      <c r="GX322" s="61"/>
      <c r="GY322" s="61"/>
      <c r="GZ322" s="61"/>
      <c r="HA322" s="61"/>
      <c r="HB322" s="61"/>
      <c r="HC322" s="61"/>
      <c r="HD322" s="61"/>
      <c r="HE322" s="61"/>
      <c r="HF322" s="61"/>
      <c r="HG322" s="61"/>
      <c r="HH322" s="61"/>
      <c r="HI322" s="61"/>
      <c r="HJ322" s="61"/>
      <c r="HK322" s="61"/>
      <c r="HL322" s="61"/>
      <c r="HM322" s="61"/>
      <c r="HN322" s="61"/>
      <c r="HO322" s="61"/>
      <c r="HP322" s="61"/>
      <c r="HQ322" s="61"/>
      <c r="HR322" s="61"/>
      <c r="HS322" s="61"/>
      <c r="HT322" s="61"/>
      <c r="HU322" s="61"/>
      <c r="HV322" s="61"/>
      <c r="HW322" s="61"/>
      <c r="HX322" s="61"/>
      <c r="HY322" s="61"/>
      <c r="HZ322" s="61"/>
      <c r="IA322" s="61"/>
      <c r="IB322" s="61"/>
      <c r="IC322" s="61"/>
      <c r="ID322" s="61"/>
      <c r="IE322" s="61"/>
      <c r="IF322" s="61"/>
      <c r="IG322" s="61"/>
      <c r="IH322" s="61"/>
      <c r="II322" s="61"/>
      <c r="IJ322" s="61"/>
      <c r="IK322" s="61"/>
      <c r="IL322" s="61"/>
      <c r="IM322" s="61"/>
      <c r="IN322" s="61"/>
      <c r="IO322" s="61"/>
      <c r="IP322" s="61"/>
      <c r="IQ322" s="61"/>
      <c r="IR322" s="61"/>
      <c r="IS322" s="61"/>
      <c r="IT322" s="61"/>
      <c r="IU322" s="61"/>
      <c r="IV322" s="61"/>
    </row>
    <row r="323" spans="1:256" hidden="1">
      <c r="A323" s="247">
        <v>85407</v>
      </c>
      <c r="B323" s="250" t="s">
        <v>182</v>
      </c>
      <c r="C323" s="39" t="s">
        <v>30</v>
      </c>
      <c r="D323" s="81">
        <f t="shared" si="137"/>
        <v>3703364</v>
      </c>
      <c r="E323" s="82">
        <f t="shared" si="138"/>
        <v>3703364</v>
      </c>
      <c r="F323" s="82">
        <f t="shared" si="139"/>
        <v>3692501</v>
      </c>
      <c r="G323" s="82">
        <v>3546650</v>
      </c>
      <c r="H323" s="82">
        <f>3703364-10863-502359-39316-9937-2770834-224204</f>
        <v>145851</v>
      </c>
      <c r="I323" s="82">
        <v>0</v>
      </c>
      <c r="J323" s="82">
        <v>10863</v>
      </c>
      <c r="K323" s="82">
        <v>0</v>
      </c>
      <c r="L323" s="82">
        <v>0</v>
      </c>
      <c r="M323" s="82">
        <f t="shared" si="140"/>
        <v>0</v>
      </c>
      <c r="N323" s="82">
        <v>0</v>
      </c>
      <c r="O323" s="82">
        <v>0</v>
      </c>
      <c r="P323" s="82">
        <v>0</v>
      </c>
      <c r="Q323" s="59"/>
      <c r="R323" s="59"/>
      <c r="S323" s="60"/>
      <c r="T323" s="60"/>
      <c r="U323" s="60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T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  <c r="BL323" s="61"/>
      <c r="BM323" s="61"/>
      <c r="BN323" s="61"/>
      <c r="BO323" s="61"/>
      <c r="BP323" s="61"/>
      <c r="BQ323" s="61"/>
      <c r="BR323" s="61"/>
      <c r="BS323" s="61"/>
      <c r="BT323" s="61"/>
      <c r="BU323" s="61"/>
      <c r="BV323" s="61"/>
      <c r="BW323" s="61"/>
      <c r="BX323" s="61"/>
      <c r="BY323" s="61"/>
      <c r="BZ323" s="61"/>
      <c r="CA323" s="61"/>
      <c r="CB323" s="61"/>
      <c r="CC323" s="61"/>
      <c r="CD323" s="61"/>
      <c r="CE323" s="61"/>
      <c r="CF323" s="61"/>
      <c r="CG323" s="61"/>
      <c r="CH323" s="61"/>
      <c r="CI323" s="61"/>
      <c r="CJ323" s="61"/>
      <c r="CK323" s="61"/>
      <c r="CL323" s="61"/>
      <c r="CM323" s="61"/>
      <c r="CN323" s="61"/>
      <c r="CO323" s="61"/>
      <c r="CP323" s="61"/>
      <c r="CQ323" s="61"/>
      <c r="CR323" s="61"/>
      <c r="CS323" s="61"/>
      <c r="CT323" s="61"/>
      <c r="CU323" s="61"/>
      <c r="CV323" s="61"/>
      <c r="CW323" s="61"/>
      <c r="CX323" s="61"/>
      <c r="CY323" s="61"/>
      <c r="CZ323" s="61"/>
      <c r="DA323" s="61"/>
      <c r="DB323" s="61"/>
      <c r="DC323" s="61"/>
      <c r="DD323" s="61"/>
      <c r="DE323" s="61"/>
      <c r="DF323" s="61"/>
      <c r="DG323" s="61"/>
      <c r="DH323" s="61"/>
      <c r="DI323" s="61"/>
      <c r="DJ323" s="61"/>
      <c r="DK323" s="61"/>
      <c r="DL323" s="61"/>
      <c r="DM323" s="61"/>
      <c r="DN323" s="61"/>
      <c r="DO323" s="61"/>
      <c r="DP323" s="61"/>
      <c r="DQ323" s="61"/>
      <c r="DR323" s="61"/>
      <c r="DS323" s="61"/>
      <c r="DT323" s="61"/>
      <c r="DU323" s="61"/>
      <c r="DV323" s="61"/>
      <c r="DW323" s="61"/>
      <c r="DX323" s="61"/>
      <c r="DY323" s="61"/>
      <c r="DZ323" s="61"/>
      <c r="EA323" s="61"/>
      <c r="EB323" s="61"/>
      <c r="EC323" s="61"/>
      <c r="ED323" s="61"/>
      <c r="EE323" s="61"/>
      <c r="EF323" s="61"/>
      <c r="EG323" s="61"/>
      <c r="EH323" s="61"/>
      <c r="EI323" s="61"/>
      <c r="EJ323" s="61"/>
      <c r="EK323" s="61"/>
      <c r="EL323" s="61"/>
      <c r="EM323" s="61"/>
      <c r="EN323" s="61"/>
      <c r="EO323" s="61"/>
      <c r="EP323" s="61"/>
      <c r="EQ323" s="61"/>
      <c r="ER323" s="61"/>
      <c r="ES323" s="61"/>
      <c r="ET323" s="61"/>
      <c r="EU323" s="61"/>
      <c r="EV323" s="61"/>
      <c r="EW323" s="61"/>
      <c r="EX323" s="61"/>
      <c r="EY323" s="61"/>
      <c r="EZ323" s="61"/>
      <c r="FA323" s="61"/>
      <c r="FB323" s="61"/>
      <c r="FC323" s="61"/>
      <c r="FD323" s="61"/>
      <c r="FE323" s="61"/>
      <c r="FF323" s="61"/>
      <c r="FG323" s="61"/>
      <c r="FH323" s="61"/>
      <c r="FI323" s="61"/>
      <c r="FJ323" s="61"/>
      <c r="FK323" s="61"/>
      <c r="FL323" s="61"/>
      <c r="FM323" s="61"/>
      <c r="FN323" s="61"/>
      <c r="FO323" s="61"/>
      <c r="FP323" s="61"/>
      <c r="FQ323" s="61"/>
      <c r="FR323" s="61"/>
      <c r="FS323" s="61"/>
      <c r="FT323" s="61"/>
      <c r="FU323" s="61"/>
      <c r="FV323" s="61"/>
      <c r="FW323" s="61"/>
      <c r="FX323" s="61"/>
      <c r="FY323" s="61"/>
      <c r="FZ323" s="61"/>
      <c r="GA323" s="61"/>
      <c r="GB323" s="61"/>
      <c r="GC323" s="61"/>
      <c r="GD323" s="61"/>
      <c r="GE323" s="61"/>
      <c r="GF323" s="61"/>
      <c r="GG323" s="61"/>
      <c r="GH323" s="61"/>
      <c r="GI323" s="61"/>
      <c r="GJ323" s="61"/>
      <c r="GK323" s="61"/>
      <c r="GL323" s="61"/>
      <c r="GM323" s="61"/>
      <c r="GN323" s="61"/>
      <c r="GO323" s="61"/>
      <c r="GP323" s="61"/>
      <c r="GQ323" s="61"/>
      <c r="GR323" s="61"/>
      <c r="GS323" s="61"/>
      <c r="GT323" s="61"/>
      <c r="GU323" s="61"/>
      <c r="GV323" s="61"/>
      <c r="GW323" s="61"/>
      <c r="GX323" s="61"/>
      <c r="GY323" s="61"/>
      <c r="GZ323" s="61"/>
      <c r="HA323" s="61"/>
      <c r="HB323" s="61"/>
      <c r="HC323" s="61"/>
      <c r="HD323" s="61"/>
      <c r="HE323" s="61"/>
      <c r="HF323" s="61"/>
      <c r="HG323" s="61"/>
      <c r="HH323" s="61"/>
      <c r="HI323" s="61"/>
      <c r="HJ323" s="61"/>
      <c r="HK323" s="61"/>
      <c r="HL323" s="61"/>
      <c r="HM323" s="61"/>
      <c r="HN323" s="61"/>
      <c r="HO323" s="61"/>
      <c r="HP323" s="61"/>
      <c r="HQ323" s="61"/>
      <c r="HR323" s="61"/>
      <c r="HS323" s="61"/>
      <c r="HT323" s="61"/>
      <c r="HU323" s="61"/>
      <c r="HV323" s="61"/>
      <c r="HW323" s="61"/>
      <c r="HX323" s="61"/>
      <c r="HY323" s="61"/>
      <c r="HZ323" s="61"/>
      <c r="IA323" s="61"/>
      <c r="IB323" s="61"/>
      <c r="IC323" s="61"/>
      <c r="ID323" s="61"/>
      <c r="IE323" s="61"/>
      <c r="IF323" s="61"/>
      <c r="IG323" s="61"/>
      <c r="IH323" s="61"/>
      <c r="II323" s="61"/>
      <c r="IJ323" s="61"/>
      <c r="IK323" s="61"/>
      <c r="IL323" s="61"/>
      <c r="IM323" s="61"/>
      <c r="IN323" s="61"/>
      <c r="IO323" s="61"/>
      <c r="IP323" s="61"/>
      <c r="IQ323" s="61"/>
      <c r="IR323" s="61"/>
      <c r="IS323" s="61"/>
      <c r="IT323" s="61"/>
      <c r="IU323" s="61"/>
      <c r="IV323" s="61"/>
    </row>
    <row r="324" spans="1:256" hidden="1">
      <c r="A324" s="248"/>
      <c r="B324" s="251"/>
      <c r="C324" s="39" t="s">
        <v>31</v>
      </c>
      <c r="D324" s="81">
        <f t="shared" si="137"/>
        <v>0</v>
      </c>
      <c r="E324" s="82">
        <f t="shared" si="138"/>
        <v>0</v>
      </c>
      <c r="F324" s="82">
        <f t="shared" si="139"/>
        <v>0</v>
      </c>
      <c r="G324" s="82"/>
      <c r="H324" s="82"/>
      <c r="I324" s="82"/>
      <c r="J324" s="82"/>
      <c r="K324" s="82"/>
      <c r="L324" s="82"/>
      <c r="M324" s="82">
        <f t="shared" si="140"/>
        <v>0</v>
      </c>
      <c r="N324" s="82"/>
      <c r="O324" s="82"/>
      <c r="P324" s="82"/>
      <c r="Q324" s="59"/>
      <c r="R324" s="59"/>
      <c r="S324" s="60"/>
      <c r="T324" s="60"/>
      <c r="U324" s="60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T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  <c r="BL324" s="61"/>
      <c r="BM324" s="61"/>
      <c r="BN324" s="61"/>
      <c r="BO324" s="61"/>
      <c r="BP324" s="61"/>
      <c r="BQ324" s="61"/>
      <c r="BR324" s="61"/>
      <c r="BS324" s="61"/>
      <c r="BT324" s="61"/>
      <c r="BU324" s="61"/>
      <c r="BV324" s="61"/>
      <c r="BW324" s="61"/>
      <c r="BX324" s="61"/>
      <c r="BY324" s="61"/>
      <c r="BZ324" s="61"/>
      <c r="CA324" s="61"/>
      <c r="CB324" s="61"/>
      <c r="CC324" s="61"/>
      <c r="CD324" s="61"/>
      <c r="CE324" s="61"/>
      <c r="CF324" s="61"/>
      <c r="CG324" s="61"/>
      <c r="CH324" s="61"/>
      <c r="CI324" s="61"/>
      <c r="CJ324" s="61"/>
      <c r="CK324" s="61"/>
      <c r="CL324" s="61"/>
      <c r="CM324" s="61"/>
      <c r="CN324" s="61"/>
      <c r="CO324" s="61"/>
      <c r="CP324" s="61"/>
      <c r="CQ324" s="61"/>
      <c r="CR324" s="61"/>
      <c r="CS324" s="61"/>
      <c r="CT324" s="61"/>
      <c r="CU324" s="61"/>
      <c r="CV324" s="61"/>
      <c r="CW324" s="61"/>
      <c r="CX324" s="61"/>
      <c r="CY324" s="61"/>
      <c r="CZ324" s="61"/>
      <c r="DA324" s="61"/>
      <c r="DB324" s="61"/>
      <c r="DC324" s="61"/>
      <c r="DD324" s="61"/>
      <c r="DE324" s="61"/>
      <c r="DF324" s="61"/>
      <c r="DG324" s="61"/>
      <c r="DH324" s="61"/>
      <c r="DI324" s="61"/>
      <c r="DJ324" s="61"/>
      <c r="DK324" s="61"/>
      <c r="DL324" s="61"/>
      <c r="DM324" s="61"/>
      <c r="DN324" s="61"/>
      <c r="DO324" s="61"/>
      <c r="DP324" s="61"/>
      <c r="DQ324" s="61"/>
      <c r="DR324" s="61"/>
      <c r="DS324" s="61"/>
      <c r="DT324" s="61"/>
      <c r="DU324" s="61"/>
      <c r="DV324" s="61"/>
      <c r="DW324" s="61"/>
      <c r="DX324" s="61"/>
      <c r="DY324" s="61"/>
      <c r="DZ324" s="61"/>
      <c r="EA324" s="61"/>
      <c r="EB324" s="61"/>
      <c r="EC324" s="61"/>
      <c r="ED324" s="61"/>
      <c r="EE324" s="61"/>
      <c r="EF324" s="61"/>
      <c r="EG324" s="61"/>
      <c r="EH324" s="61"/>
      <c r="EI324" s="61"/>
      <c r="EJ324" s="61"/>
      <c r="EK324" s="61"/>
      <c r="EL324" s="61"/>
      <c r="EM324" s="61"/>
      <c r="EN324" s="61"/>
      <c r="EO324" s="61"/>
      <c r="EP324" s="61"/>
      <c r="EQ324" s="61"/>
      <c r="ER324" s="61"/>
      <c r="ES324" s="61"/>
      <c r="ET324" s="61"/>
      <c r="EU324" s="61"/>
      <c r="EV324" s="61"/>
      <c r="EW324" s="61"/>
      <c r="EX324" s="61"/>
      <c r="EY324" s="61"/>
      <c r="EZ324" s="61"/>
      <c r="FA324" s="61"/>
      <c r="FB324" s="61"/>
      <c r="FC324" s="61"/>
      <c r="FD324" s="61"/>
      <c r="FE324" s="61"/>
      <c r="FF324" s="61"/>
      <c r="FG324" s="61"/>
      <c r="FH324" s="61"/>
      <c r="FI324" s="61"/>
      <c r="FJ324" s="61"/>
      <c r="FK324" s="61"/>
      <c r="FL324" s="61"/>
      <c r="FM324" s="61"/>
      <c r="FN324" s="61"/>
      <c r="FO324" s="61"/>
      <c r="FP324" s="61"/>
      <c r="FQ324" s="61"/>
      <c r="FR324" s="61"/>
      <c r="FS324" s="61"/>
      <c r="FT324" s="61"/>
      <c r="FU324" s="61"/>
      <c r="FV324" s="61"/>
      <c r="FW324" s="61"/>
      <c r="FX324" s="61"/>
      <c r="FY324" s="61"/>
      <c r="FZ324" s="61"/>
      <c r="GA324" s="61"/>
      <c r="GB324" s="61"/>
      <c r="GC324" s="61"/>
      <c r="GD324" s="61"/>
      <c r="GE324" s="61"/>
      <c r="GF324" s="61"/>
      <c r="GG324" s="61"/>
      <c r="GH324" s="61"/>
      <c r="GI324" s="61"/>
      <c r="GJ324" s="61"/>
      <c r="GK324" s="61"/>
      <c r="GL324" s="61"/>
      <c r="GM324" s="61"/>
      <c r="GN324" s="61"/>
      <c r="GO324" s="61"/>
      <c r="GP324" s="61"/>
      <c r="GQ324" s="61"/>
      <c r="GR324" s="61"/>
      <c r="GS324" s="61"/>
      <c r="GT324" s="61"/>
      <c r="GU324" s="61"/>
      <c r="GV324" s="61"/>
      <c r="GW324" s="61"/>
      <c r="GX324" s="61"/>
      <c r="GY324" s="61"/>
      <c r="GZ324" s="61"/>
      <c r="HA324" s="61"/>
      <c r="HB324" s="61"/>
      <c r="HC324" s="61"/>
      <c r="HD324" s="61"/>
      <c r="HE324" s="61"/>
      <c r="HF324" s="61"/>
      <c r="HG324" s="61"/>
      <c r="HH324" s="61"/>
      <c r="HI324" s="61"/>
      <c r="HJ324" s="61"/>
      <c r="HK324" s="61"/>
      <c r="HL324" s="61"/>
      <c r="HM324" s="61"/>
      <c r="HN324" s="61"/>
      <c r="HO324" s="61"/>
      <c r="HP324" s="61"/>
      <c r="HQ324" s="61"/>
      <c r="HR324" s="61"/>
      <c r="HS324" s="61"/>
      <c r="HT324" s="61"/>
      <c r="HU324" s="61"/>
      <c r="HV324" s="61"/>
      <c r="HW324" s="61"/>
      <c r="HX324" s="61"/>
      <c r="HY324" s="61"/>
      <c r="HZ324" s="61"/>
      <c r="IA324" s="61"/>
      <c r="IB324" s="61"/>
      <c r="IC324" s="61"/>
      <c r="ID324" s="61"/>
      <c r="IE324" s="61"/>
      <c r="IF324" s="61"/>
      <c r="IG324" s="61"/>
      <c r="IH324" s="61"/>
      <c r="II324" s="61"/>
      <c r="IJ324" s="61"/>
      <c r="IK324" s="61"/>
      <c r="IL324" s="61"/>
      <c r="IM324" s="61"/>
      <c r="IN324" s="61"/>
      <c r="IO324" s="61"/>
      <c r="IP324" s="61"/>
      <c r="IQ324" s="61"/>
      <c r="IR324" s="61"/>
      <c r="IS324" s="61"/>
      <c r="IT324" s="61"/>
      <c r="IU324" s="61"/>
      <c r="IV324" s="61"/>
    </row>
    <row r="325" spans="1:256" hidden="1">
      <c r="A325" s="249"/>
      <c r="B325" s="252"/>
      <c r="C325" s="39" t="s">
        <v>32</v>
      </c>
      <c r="D325" s="81">
        <f t="shared" ref="D325:O325" si="143">D323+D324</f>
        <v>3703364</v>
      </c>
      <c r="E325" s="82">
        <f t="shared" si="143"/>
        <v>3703364</v>
      </c>
      <c r="F325" s="82">
        <f t="shared" si="143"/>
        <v>3692501</v>
      </c>
      <c r="G325" s="82">
        <f t="shared" si="143"/>
        <v>3546650</v>
      </c>
      <c r="H325" s="82">
        <f t="shared" si="143"/>
        <v>145851</v>
      </c>
      <c r="I325" s="82">
        <f t="shared" si="143"/>
        <v>0</v>
      </c>
      <c r="J325" s="82">
        <f t="shared" si="143"/>
        <v>10863</v>
      </c>
      <c r="K325" s="82">
        <f t="shared" si="143"/>
        <v>0</v>
      </c>
      <c r="L325" s="82">
        <f t="shared" si="143"/>
        <v>0</v>
      </c>
      <c r="M325" s="82">
        <f t="shared" si="143"/>
        <v>0</v>
      </c>
      <c r="N325" s="82">
        <f t="shared" si="143"/>
        <v>0</v>
      </c>
      <c r="O325" s="82">
        <f t="shared" si="143"/>
        <v>0</v>
      </c>
      <c r="P325" s="82">
        <f>P323+P324</f>
        <v>0</v>
      </c>
      <c r="Q325" s="59"/>
      <c r="R325" s="59"/>
      <c r="S325" s="60"/>
      <c r="T325" s="60"/>
      <c r="U325" s="60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T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  <c r="BL325" s="61"/>
      <c r="BM325" s="61"/>
      <c r="BN325" s="61"/>
      <c r="BO325" s="61"/>
      <c r="BP325" s="61"/>
      <c r="BQ325" s="61"/>
      <c r="BR325" s="61"/>
      <c r="BS325" s="61"/>
      <c r="BT325" s="61"/>
      <c r="BU325" s="61"/>
      <c r="BV325" s="61"/>
      <c r="BW325" s="61"/>
      <c r="BX325" s="61"/>
      <c r="BY325" s="61"/>
      <c r="BZ325" s="61"/>
      <c r="CA325" s="61"/>
      <c r="CB325" s="61"/>
      <c r="CC325" s="61"/>
      <c r="CD325" s="61"/>
      <c r="CE325" s="61"/>
      <c r="CF325" s="61"/>
      <c r="CG325" s="61"/>
      <c r="CH325" s="61"/>
      <c r="CI325" s="61"/>
      <c r="CJ325" s="61"/>
      <c r="CK325" s="61"/>
      <c r="CL325" s="61"/>
      <c r="CM325" s="61"/>
      <c r="CN325" s="61"/>
      <c r="CO325" s="61"/>
      <c r="CP325" s="61"/>
      <c r="CQ325" s="61"/>
      <c r="CR325" s="61"/>
      <c r="CS325" s="61"/>
      <c r="CT325" s="61"/>
      <c r="CU325" s="61"/>
      <c r="CV325" s="61"/>
      <c r="CW325" s="61"/>
      <c r="CX325" s="61"/>
      <c r="CY325" s="61"/>
      <c r="CZ325" s="61"/>
      <c r="DA325" s="61"/>
      <c r="DB325" s="61"/>
      <c r="DC325" s="61"/>
      <c r="DD325" s="61"/>
      <c r="DE325" s="61"/>
      <c r="DF325" s="61"/>
      <c r="DG325" s="61"/>
      <c r="DH325" s="61"/>
      <c r="DI325" s="61"/>
      <c r="DJ325" s="61"/>
      <c r="DK325" s="61"/>
      <c r="DL325" s="61"/>
      <c r="DM325" s="61"/>
      <c r="DN325" s="61"/>
      <c r="DO325" s="61"/>
      <c r="DP325" s="61"/>
      <c r="DQ325" s="61"/>
      <c r="DR325" s="61"/>
      <c r="DS325" s="61"/>
      <c r="DT325" s="61"/>
      <c r="DU325" s="61"/>
      <c r="DV325" s="61"/>
      <c r="DW325" s="61"/>
      <c r="DX325" s="61"/>
      <c r="DY325" s="61"/>
      <c r="DZ325" s="61"/>
      <c r="EA325" s="61"/>
      <c r="EB325" s="61"/>
      <c r="EC325" s="61"/>
      <c r="ED325" s="61"/>
      <c r="EE325" s="61"/>
      <c r="EF325" s="61"/>
      <c r="EG325" s="61"/>
      <c r="EH325" s="61"/>
      <c r="EI325" s="61"/>
      <c r="EJ325" s="61"/>
      <c r="EK325" s="61"/>
      <c r="EL325" s="61"/>
      <c r="EM325" s="61"/>
      <c r="EN325" s="61"/>
      <c r="EO325" s="61"/>
      <c r="EP325" s="61"/>
      <c r="EQ325" s="61"/>
      <c r="ER325" s="61"/>
      <c r="ES325" s="61"/>
      <c r="ET325" s="61"/>
      <c r="EU325" s="61"/>
      <c r="EV325" s="61"/>
      <c r="EW325" s="61"/>
      <c r="EX325" s="61"/>
      <c r="EY325" s="61"/>
      <c r="EZ325" s="61"/>
      <c r="FA325" s="61"/>
      <c r="FB325" s="61"/>
      <c r="FC325" s="61"/>
      <c r="FD325" s="61"/>
      <c r="FE325" s="61"/>
      <c r="FF325" s="61"/>
      <c r="FG325" s="61"/>
      <c r="FH325" s="61"/>
      <c r="FI325" s="61"/>
      <c r="FJ325" s="61"/>
      <c r="FK325" s="61"/>
      <c r="FL325" s="61"/>
      <c r="FM325" s="61"/>
      <c r="FN325" s="61"/>
      <c r="FO325" s="61"/>
      <c r="FP325" s="61"/>
      <c r="FQ325" s="61"/>
      <c r="FR325" s="61"/>
      <c r="FS325" s="61"/>
      <c r="FT325" s="61"/>
      <c r="FU325" s="61"/>
      <c r="FV325" s="61"/>
      <c r="FW325" s="61"/>
      <c r="FX325" s="61"/>
      <c r="FY325" s="61"/>
      <c r="FZ325" s="61"/>
      <c r="GA325" s="61"/>
      <c r="GB325" s="61"/>
      <c r="GC325" s="61"/>
      <c r="GD325" s="61"/>
      <c r="GE325" s="61"/>
      <c r="GF325" s="61"/>
      <c r="GG325" s="61"/>
      <c r="GH325" s="61"/>
      <c r="GI325" s="61"/>
      <c r="GJ325" s="61"/>
      <c r="GK325" s="61"/>
      <c r="GL325" s="61"/>
      <c r="GM325" s="61"/>
      <c r="GN325" s="61"/>
      <c r="GO325" s="61"/>
      <c r="GP325" s="61"/>
      <c r="GQ325" s="61"/>
      <c r="GR325" s="61"/>
      <c r="GS325" s="61"/>
      <c r="GT325" s="61"/>
      <c r="GU325" s="61"/>
      <c r="GV325" s="61"/>
      <c r="GW325" s="61"/>
      <c r="GX325" s="61"/>
      <c r="GY325" s="61"/>
      <c r="GZ325" s="61"/>
      <c r="HA325" s="61"/>
      <c r="HB325" s="61"/>
      <c r="HC325" s="61"/>
      <c r="HD325" s="61"/>
      <c r="HE325" s="61"/>
      <c r="HF325" s="61"/>
      <c r="HG325" s="61"/>
      <c r="HH325" s="61"/>
      <c r="HI325" s="61"/>
      <c r="HJ325" s="61"/>
      <c r="HK325" s="61"/>
      <c r="HL325" s="61"/>
      <c r="HM325" s="61"/>
      <c r="HN325" s="61"/>
      <c r="HO325" s="61"/>
      <c r="HP325" s="61"/>
      <c r="HQ325" s="61"/>
      <c r="HR325" s="61"/>
      <c r="HS325" s="61"/>
      <c r="HT325" s="61"/>
      <c r="HU325" s="61"/>
      <c r="HV325" s="61"/>
      <c r="HW325" s="61"/>
      <c r="HX325" s="61"/>
      <c r="HY325" s="61"/>
      <c r="HZ325" s="61"/>
      <c r="IA325" s="61"/>
      <c r="IB325" s="61"/>
      <c r="IC325" s="61"/>
      <c r="ID325" s="61"/>
      <c r="IE325" s="61"/>
      <c r="IF325" s="61"/>
      <c r="IG325" s="61"/>
      <c r="IH325" s="61"/>
      <c r="II325" s="61"/>
      <c r="IJ325" s="61"/>
      <c r="IK325" s="61"/>
      <c r="IL325" s="61"/>
      <c r="IM325" s="61"/>
      <c r="IN325" s="61"/>
      <c r="IO325" s="61"/>
      <c r="IP325" s="61"/>
      <c r="IQ325" s="61"/>
      <c r="IR325" s="61"/>
      <c r="IS325" s="61"/>
      <c r="IT325" s="61"/>
      <c r="IU325" s="61"/>
      <c r="IV325" s="61"/>
    </row>
    <row r="326" spans="1:256" hidden="1">
      <c r="A326" s="247">
        <v>85410</v>
      </c>
      <c r="B326" s="250" t="s">
        <v>183</v>
      </c>
      <c r="C326" s="39" t="s">
        <v>30</v>
      </c>
      <c r="D326" s="81">
        <f t="shared" si="137"/>
        <v>1572286</v>
      </c>
      <c r="E326" s="82">
        <f t="shared" si="138"/>
        <v>1572286</v>
      </c>
      <c r="F326" s="82">
        <f t="shared" si="139"/>
        <v>1569786</v>
      </c>
      <c r="G326" s="82">
        <v>1277074</v>
      </c>
      <c r="H326" s="82">
        <f>1572286-2500-482762-28120-180695-15522-2040-535404-32531</f>
        <v>292712</v>
      </c>
      <c r="I326" s="82">
        <v>0</v>
      </c>
      <c r="J326" s="82">
        <v>2500</v>
      </c>
      <c r="K326" s="82">
        <v>0</v>
      </c>
      <c r="L326" s="82">
        <v>0</v>
      </c>
      <c r="M326" s="82">
        <f t="shared" si="140"/>
        <v>0</v>
      </c>
      <c r="N326" s="82">
        <v>0</v>
      </c>
      <c r="O326" s="82">
        <v>0</v>
      </c>
      <c r="P326" s="82">
        <v>0</v>
      </c>
      <c r="Q326" s="59"/>
      <c r="R326" s="59"/>
      <c r="S326" s="60"/>
      <c r="T326" s="60"/>
      <c r="U326" s="60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T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  <c r="BL326" s="61"/>
      <c r="BM326" s="61"/>
      <c r="BN326" s="61"/>
      <c r="BO326" s="61"/>
      <c r="BP326" s="61"/>
      <c r="BQ326" s="61"/>
      <c r="BR326" s="61"/>
      <c r="BS326" s="61"/>
      <c r="BT326" s="61"/>
      <c r="BU326" s="61"/>
      <c r="BV326" s="61"/>
      <c r="BW326" s="61"/>
      <c r="BX326" s="61"/>
      <c r="BY326" s="61"/>
      <c r="BZ326" s="61"/>
      <c r="CA326" s="61"/>
      <c r="CB326" s="61"/>
      <c r="CC326" s="61"/>
      <c r="CD326" s="61"/>
      <c r="CE326" s="61"/>
      <c r="CF326" s="61"/>
      <c r="CG326" s="61"/>
      <c r="CH326" s="61"/>
      <c r="CI326" s="61"/>
      <c r="CJ326" s="61"/>
      <c r="CK326" s="61"/>
      <c r="CL326" s="61"/>
      <c r="CM326" s="61"/>
      <c r="CN326" s="61"/>
      <c r="CO326" s="61"/>
      <c r="CP326" s="61"/>
      <c r="CQ326" s="61"/>
      <c r="CR326" s="61"/>
      <c r="CS326" s="61"/>
      <c r="CT326" s="61"/>
      <c r="CU326" s="61"/>
      <c r="CV326" s="61"/>
      <c r="CW326" s="61"/>
      <c r="CX326" s="61"/>
      <c r="CY326" s="61"/>
      <c r="CZ326" s="61"/>
      <c r="DA326" s="61"/>
      <c r="DB326" s="61"/>
      <c r="DC326" s="61"/>
      <c r="DD326" s="61"/>
      <c r="DE326" s="61"/>
      <c r="DF326" s="61"/>
      <c r="DG326" s="61"/>
      <c r="DH326" s="61"/>
      <c r="DI326" s="61"/>
      <c r="DJ326" s="61"/>
      <c r="DK326" s="61"/>
      <c r="DL326" s="61"/>
      <c r="DM326" s="61"/>
      <c r="DN326" s="61"/>
      <c r="DO326" s="61"/>
      <c r="DP326" s="61"/>
      <c r="DQ326" s="61"/>
      <c r="DR326" s="61"/>
      <c r="DS326" s="61"/>
      <c r="DT326" s="61"/>
      <c r="DU326" s="61"/>
      <c r="DV326" s="61"/>
      <c r="DW326" s="61"/>
      <c r="DX326" s="61"/>
      <c r="DY326" s="61"/>
      <c r="DZ326" s="61"/>
      <c r="EA326" s="61"/>
      <c r="EB326" s="61"/>
      <c r="EC326" s="61"/>
      <c r="ED326" s="61"/>
      <c r="EE326" s="61"/>
      <c r="EF326" s="61"/>
      <c r="EG326" s="61"/>
      <c r="EH326" s="61"/>
      <c r="EI326" s="61"/>
      <c r="EJ326" s="61"/>
      <c r="EK326" s="61"/>
      <c r="EL326" s="61"/>
      <c r="EM326" s="61"/>
      <c r="EN326" s="61"/>
      <c r="EO326" s="61"/>
      <c r="EP326" s="61"/>
      <c r="EQ326" s="61"/>
      <c r="ER326" s="61"/>
      <c r="ES326" s="61"/>
      <c r="ET326" s="61"/>
      <c r="EU326" s="61"/>
      <c r="EV326" s="61"/>
      <c r="EW326" s="61"/>
      <c r="EX326" s="61"/>
      <c r="EY326" s="61"/>
      <c r="EZ326" s="61"/>
      <c r="FA326" s="61"/>
      <c r="FB326" s="61"/>
      <c r="FC326" s="61"/>
      <c r="FD326" s="61"/>
      <c r="FE326" s="61"/>
      <c r="FF326" s="61"/>
      <c r="FG326" s="61"/>
      <c r="FH326" s="61"/>
      <c r="FI326" s="61"/>
      <c r="FJ326" s="61"/>
      <c r="FK326" s="61"/>
      <c r="FL326" s="61"/>
      <c r="FM326" s="61"/>
      <c r="FN326" s="61"/>
      <c r="FO326" s="61"/>
      <c r="FP326" s="61"/>
      <c r="FQ326" s="61"/>
      <c r="FR326" s="61"/>
      <c r="FS326" s="61"/>
      <c r="FT326" s="61"/>
      <c r="FU326" s="61"/>
      <c r="FV326" s="61"/>
      <c r="FW326" s="61"/>
      <c r="FX326" s="61"/>
      <c r="FY326" s="61"/>
      <c r="FZ326" s="61"/>
      <c r="GA326" s="61"/>
      <c r="GB326" s="61"/>
      <c r="GC326" s="61"/>
      <c r="GD326" s="61"/>
      <c r="GE326" s="61"/>
      <c r="GF326" s="61"/>
      <c r="GG326" s="61"/>
      <c r="GH326" s="61"/>
      <c r="GI326" s="61"/>
      <c r="GJ326" s="61"/>
      <c r="GK326" s="61"/>
      <c r="GL326" s="61"/>
      <c r="GM326" s="61"/>
      <c r="GN326" s="61"/>
      <c r="GO326" s="61"/>
      <c r="GP326" s="61"/>
      <c r="GQ326" s="61"/>
      <c r="GR326" s="61"/>
      <c r="GS326" s="61"/>
      <c r="GT326" s="61"/>
      <c r="GU326" s="61"/>
      <c r="GV326" s="61"/>
      <c r="GW326" s="61"/>
      <c r="GX326" s="61"/>
      <c r="GY326" s="61"/>
      <c r="GZ326" s="61"/>
      <c r="HA326" s="61"/>
      <c r="HB326" s="61"/>
      <c r="HC326" s="61"/>
      <c r="HD326" s="61"/>
      <c r="HE326" s="61"/>
      <c r="HF326" s="61"/>
      <c r="HG326" s="61"/>
      <c r="HH326" s="61"/>
      <c r="HI326" s="61"/>
      <c r="HJ326" s="61"/>
      <c r="HK326" s="61"/>
      <c r="HL326" s="61"/>
      <c r="HM326" s="61"/>
      <c r="HN326" s="61"/>
      <c r="HO326" s="61"/>
      <c r="HP326" s="61"/>
      <c r="HQ326" s="61"/>
      <c r="HR326" s="61"/>
      <c r="HS326" s="61"/>
      <c r="HT326" s="61"/>
      <c r="HU326" s="61"/>
      <c r="HV326" s="61"/>
      <c r="HW326" s="61"/>
      <c r="HX326" s="61"/>
      <c r="HY326" s="61"/>
      <c r="HZ326" s="61"/>
      <c r="IA326" s="61"/>
      <c r="IB326" s="61"/>
      <c r="IC326" s="61"/>
      <c r="ID326" s="61"/>
      <c r="IE326" s="61"/>
      <c r="IF326" s="61"/>
      <c r="IG326" s="61"/>
      <c r="IH326" s="61"/>
      <c r="II326" s="61"/>
      <c r="IJ326" s="61"/>
      <c r="IK326" s="61"/>
      <c r="IL326" s="61"/>
      <c r="IM326" s="61"/>
      <c r="IN326" s="61"/>
      <c r="IO326" s="61"/>
      <c r="IP326" s="61"/>
      <c r="IQ326" s="61"/>
      <c r="IR326" s="61"/>
      <c r="IS326" s="61"/>
      <c r="IT326" s="61"/>
      <c r="IU326" s="61"/>
      <c r="IV326" s="61"/>
    </row>
    <row r="327" spans="1:256" hidden="1">
      <c r="A327" s="248"/>
      <c r="B327" s="251"/>
      <c r="C327" s="39" t="s">
        <v>31</v>
      </c>
      <c r="D327" s="81">
        <f t="shared" si="137"/>
        <v>0</v>
      </c>
      <c r="E327" s="82">
        <f t="shared" si="138"/>
        <v>0</v>
      </c>
      <c r="F327" s="82">
        <f t="shared" si="139"/>
        <v>0</v>
      </c>
      <c r="G327" s="82"/>
      <c r="H327" s="82"/>
      <c r="I327" s="82"/>
      <c r="J327" s="82"/>
      <c r="K327" s="82"/>
      <c r="L327" s="82"/>
      <c r="M327" s="82">
        <f t="shared" si="140"/>
        <v>0</v>
      </c>
      <c r="N327" s="82"/>
      <c r="O327" s="82"/>
      <c r="P327" s="82"/>
      <c r="Q327" s="59"/>
      <c r="R327" s="59"/>
      <c r="S327" s="60"/>
      <c r="T327" s="60"/>
      <c r="U327" s="60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  <c r="BL327" s="61"/>
      <c r="BM327" s="61"/>
      <c r="BN327" s="61"/>
      <c r="BO327" s="61"/>
      <c r="BP327" s="61"/>
      <c r="BQ327" s="61"/>
      <c r="BR327" s="61"/>
      <c r="BS327" s="61"/>
      <c r="BT327" s="61"/>
      <c r="BU327" s="61"/>
      <c r="BV327" s="61"/>
      <c r="BW327" s="61"/>
      <c r="BX327" s="61"/>
      <c r="BY327" s="61"/>
      <c r="BZ327" s="61"/>
      <c r="CA327" s="61"/>
      <c r="CB327" s="61"/>
      <c r="CC327" s="61"/>
      <c r="CD327" s="61"/>
      <c r="CE327" s="61"/>
      <c r="CF327" s="61"/>
      <c r="CG327" s="61"/>
      <c r="CH327" s="61"/>
      <c r="CI327" s="61"/>
      <c r="CJ327" s="61"/>
      <c r="CK327" s="61"/>
      <c r="CL327" s="61"/>
      <c r="CM327" s="61"/>
      <c r="CN327" s="61"/>
      <c r="CO327" s="61"/>
      <c r="CP327" s="61"/>
      <c r="CQ327" s="61"/>
      <c r="CR327" s="61"/>
      <c r="CS327" s="61"/>
      <c r="CT327" s="61"/>
      <c r="CU327" s="61"/>
      <c r="CV327" s="61"/>
      <c r="CW327" s="61"/>
      <c r="CX327" s="61"/>
      <c r="CY327" s="61"/>
      <c r="CZ327" s="61"/>
      <c r="DA327" s="61"/>
      <c r="DB327" s="61"/>
      <c r="DC327" s="61"/>
      <c r="DD327" s="61"/>
      <c r="DE327" s="61"/>
      <c r="DF327" s="61"/>
      <c r="DG327" s="61"/>
      <c r="DH327" s="61"/>
      <c r="DI327" s="61"/>
      <c r="DJ327" s="61"/>
      <c r="DK327" s="61"/>
      <c r="DL327" s="61"/>
      <c r="DM327" s="61"/>
      <c r="DN327" s="61"/>
      <c r="DO327" s="61"/>
      <c r="DP327" s="61"/>
      <c r="DQ327" s="61"/>
      <c r="DR327" s="61"/>
      <c r="DS327" s="61"/>
      <c r="DT327" s="61"/>
      <c r="DU327" s="61"/>
      <c r="DV327" s="61"/>
      <c r="DW327" s="61"/>
      <c r="DX327" s="61"/>
      <c r="DY327" s="61"/>
      <c r="DZ327" s="61"/>
      <c r="EA327" s="61"/>
      <c r="EB327" s="61"/>
      <c r="EC327" s="61"/>
      <c r="ED327" s="61"/>
      <c r="EE327" s="61"/>
      <c r="EF327" s="61"/>
      <c r="EG327" s="61"/>
      <c r="EH327" s="61"/>
      <c r="EI327" s="61"/>
      <c r="EJ327" s="61"/>
      <c r="EK327" s="61"/>
      <c r="EL327" s="61"/>
      <c r="EM327" s="61"/>
      <c r="EN327" s="61"/>
      <c r="EO327" s="61"/>
      <c r="EP327" s="61"/>
      <c r="EQ327" s="61"/>
      <c r="ER327" s="61"/>
      <c r="ES327" s="61"/>
      <c r="ET327" s="61"/>
      <c r="EU327" s="61"/>
      <c r="EV327" s="61"/>
      <c r="EW327" s="61"/>
      <c r="EX327" s="61"/>
      <c r="EY327" s="61"/>
      <c r="EZ327" s="61"/>
      <c r="FA327" s="61"/>
      <c r="FB327" s="61"/>
      <c r="FC327" s="61"/>
      <c r="FD327" s="61"/>
      <c r="FE327" s="61"/>
      <c r="FF327" s="61"/>
      <c r="FG327" s="61"/>
      <c r="FH327" s="61"/>
      <c r="FI327" s="61"/>
      <c r="FJ327" s="61"/>
      <c r="FK327" s="61"/>
      <c r="FL327" s="61"/>
      <c r="FM327" s="61"/>
      <c r="FN327" s="61"/>
      <c r="FO327" s="61"/>
      <c r="FP327" s="61"/>
      <c r="FQ327" s="61"/>
      <c r="FR327" s="61"/>
      <c r="FS327" s="61"/>
      <c r="FT327" s="61"/>
      <c r="FU327" s="61"/>
      <c r="FV327" s="61"/>
      <c r="FW327" s="61"/>
      <c r="FX327" s="61"/>
      <c r="FY327" s="61"/>
      <c r="FZ327" s="61"/>
      <c r="GA327" s="61"/>
      <c r="GB327" s="61"/>
      <c r="GC327" s="61"/>
      <c r="GD327" s="61"/>
      <c r="GE327" s="61"/>
      <c r="GF327" s="61"/>
      <c r="GG327" s="61"/>
      <c r="GH327" s="61"/>
      <c r="GI327" s="61"/>
      <c r="GJ327" s="61"/>
      <c r="GK327" s="61"/>
      <c r="GL327" s="61"/>
      <c r="GM327" s="61"/>
      <c r="GN327" s="61"/>
      <c r="GO327" s="61"/>
      <c r="GP327" s="61"/>
      <c r="GQ327" s="61"/>
      <c r="GR327" s="61"/>
      <c r="GS327" s="61"/>
      <c r="GT327" s="61"/>
      <c r="GU327" s="61"/>
      <c r="GV327" s="61"/>
      <c r="GW327" s="61"/>
      <c r="GX327" s="61"/>
      <c r="GY327" s="61"/>
      <c r="GZ327" s="61"/>
      <c r="HA327" s="61"/>
      <c r="HB327" s="61"/>
      <c r="HC327" s="61"/>
      <c r="HD327" s="61"/>
      <c r="HE327" s="61"/>
      <c r="HF327" s="61"/>
      <c r="HG327" s="61"/>
      <c r="HH327" s="61"/>
      <c r="HI327" s="61"/>
      <c r="HJ327" s="61"/>
      <c r="HK327" s="61"/>
      <c r="HL327" s="61"/>
      <c r="HM327" s="61"/>
      <c r="HN327" s="61"/>
      <c r="HO327" s="61"/>
      <c r="HP327" s="61"/>
      <c r="HQ327" s="61"/>
      <c r="HR327" s="61"/>
      <c r="HS327" s="61"/>
      <c r="HT327" s="61"/>
      <c r="HU327" s="61"/>
      <c r="HV327" s="61"/>
      <c r="HW327" s="61"/>
      <c r="HX327" s="61"/>
      <c r="HY327" s="61"/>
      <c r="HZ327" s="61"/>
      <c r="IA327" s="61"/>
      <c r="IB327" s="61"/>
      <c r="IC327" s="61"/>
      <c r="ID327" s="61"/>
      <c r="IE327" s="61"/>
      <c r="IF327" s="61"/>
      <c r="IG327" s="61"/>
      <c r="IH327" s="61"/>
      <c r="II327" s="61"/>
      <c r="IJ327" s="61"/>
      <c r="IK327" s="61"/>
      <c r="IL327" s="61"/>
      <c r="IM327" s="61"/>
      <c r="IN327" s="61"/>
      <c r="IO327" s="61"/>
      <c r="IP327" s="61"/>
      <c r="IQ327" s="61"/>
      <c r="IR327" s="61"/>
      <c r="IS327" s="61"/>
      <c r="IT327" s="61"/>
      <c r="IU327" s="61"/>
      <c r="IV327" s="61"/>
    </row>
    <row r="328" spans="1:256" hidden="1">
      <c r="A328" s="249"/>
      <c r="B328" s="252"/>
      <c r="C328" s="39" t="s">
        <v>32</v>
      </c>
      <c r="D328" s="81">
        <f>D326+D327</f>
        <v>1572286</v>
      </c>
      <c r="E328" s="82">
        <f t="shared" ref="E328:P328" si="144">E326+E327</f>
        <v>1572286</v>
      </c>
      <c r="F328" s="82">
        <f t="shared" si="144"/>
        <v>1569786</v>
      </c>
      <c r="G328" s="82">
        <f t="shared" si="144"/>
        <v>1277074</v>
      </c>
      <c r="H328" s="82">
        <f t="shared" si="144"/>
        <v>292712</v>
      </c>
      <c r="I328" s="82">
        <f t="shared" si="144"/>
        <v>0</v>
      </c>
      <c r="J328" s="82">
        <f t="shared" si="144"/>
        <v>2500</v>
      </c>
      <c r="K328" s="82">
        <f t="shared" si="144"/>
        <v>0</v>
      </c>
      <c r="L328" s="82">
        <f t="shared" si="144"/>
        <v>0</v>
      </c>
      <c r="M328" s="82">
        <f t="shared" si="144"/>
        <v>0</v>
      </c>
      <c r="N328" s="82">
        <f t="shared" si="144"/>
        <v>0</v>
      </c>
      <c r="O328" s="82">
        <f t="shared" si="144"/>
        <v>0</v>
      </c>
      <c r="P328" s="82">
        <f t="shared" si="144"/>
        <v>0</v>
      </c>
      <c r="Q328" s="59"/>
      <c r="R328" s="59"/>
      <c r="S328" s="60"/>
      <c r="T328" s="60"/>
      <c r="U328" s="60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61"/>
      <c r="BN328" s="61"/>
      <c r="BO328" s="61"/>
      <c r="BP328" s="61"/>
      <c r="BQ328" s="61"/>
      <c r="BR328" s="61"/>
      <c r="BS328" s="61"/>
      <c r="BT328" s="61"/>
      <c r="BU328" s="61"/>
      <c r="BV328" s="61"/>
      <c r="BW328" s="61"/>
      <c r="BX328" s="61"/>
      <c r="BY328" s="61"/>
      <c r="BZ328" s="61"/>
      <c r="CA328" s="61"/>
      <c r="CB328" s="61"/>
      <c r="CC328" s="61"/>
      <c r="CD328" s="61"/>
      <c r="CE328" s="61"/>
      <c r="CF328" s="61"/>
      <c r="CG328" s="61"/>
      <c r="CH328" s="61"/>
      <c r="CI328" s="61"/>
      <c r="CJ328" s="61"/>
      <c r="CK328" s="61"/>
      <c r="CL328" s="61"/>
      <c r="CM328" s="61"/>
      <c r="CN328" s="61"/>
      <c r="CO328" s="61"/>
      <c r="CP328" s="61"/>
      <c r="CQ328" s="61"/>
      <c r="CR328" s="61"/>
      <c r="CS328" s="61"/>
      <c r="CT328" s="61"/>
      <c r="CU328" s="61"/>
      <c r="CV328" s="61"/>
      <c r="CW328" s="61"/>
      <c r="CX328" s="61"/>
      <c r="CY328" s="61"/>
      <c r="CZ328" s="61"/>
      <c r="DA328" s="61"/>
      <c r="DB328" s="61"/>
      <c r="DC328" s="61"/>
      <c r="DD328" s="61"/>
      <c r="DE328" s="61"/>
      <c r="DF328" s="61"/>
      <c r="DG328" s="61"/>
      <c r="DH328" s="61"/>
      <c r="DI328" s="61"/>
      <c r="DJ328" s="61"/>
      <c r="DK328" s="61"/>
      <c r="DL328" s="61"/>
      <c r="DM328" s="61"/>
      <c r="DN328" s="61"/>
      <c r="DO328" s="61"/>
      <c r="DP328" s="61"/>
      <c r="DQ328" s="61"/>
      <c r="DR328" s="61"/>
      <c r="DS328" s="61"/>
      <c r="DT328" s="61"/>
      <c r="DU328" s="61"/>
      <c r="DV328" s="61"/>
      <c r="DW328" s="61"/>
      <c r="DX328" s="61"/>
      <c r="DY328" s="61"/>
      <c r="DZ328" s="61"/>
      <c r="EA328" s="61"/>
      <c r="EB328" s="61"/>
      <c r="EC328" s="61"/>
      <c r="ED328" s="61"/>
      <c r="EE328" s="61"/>
      <c r="EF328" s="61"/>
      <c r="EG328" s="61"/>
      <c r="EH328" s="61"/>
      <c r="EI328" s="61"/>
      <c r="EJ328" s="61"/>
      <c r="EK328" s="61"/>
      <c r="EL328" s="61"/>
      <c r="EM328" s="61"/>
      <c r="EN328" s="61"/>
      <c r="EO328" s="61"/>
      <c r="EP328" s="61"/>
      <c r="EQ328" s="61"/>
      <c r="ER328" s="61"/>
      <c r="ES328" s="61"/>
      <c r="ET328" s="61"/>
      <c r="EU328" s="61"/>
      <c r="EV328" s="61"/>
      <c r="EW328" s="61"/>
      <c r="EX328" s="61"/>
      <c r="EY328" s="61"/>
      <c r="EZ328" s="61"/>
      <c r="FA328" s="61"/>
      <c r="FB328" s="61"/>
      <c r="FC328" s="61"/>
      <c r="FD328" s="61"/>
      <c r="FE328" s="61"/>
      <c r="FF328" s="61"/>
      <c r="FG328" s="61"/>
      <c r="FH328" s="61"/>
      <c r="FI328" s="61"/>
      <c r="FJ328" s="61"/>
      <c r="FK328" s="61"/>
      <c r="FL328" s="61"/>
      <c r="FM328" s="61"/>
      <c r="FN328" s="61"/>
      <c r="FO328" s="61"/>
      <c r="FP328" s="61"/>
      <c r="FQ328" s="61"/>
      <c r="FR328" s="61"/>
      <c r="FS328" s="61"/>
      <c r="FT328" s="61"/>
      <c r="FU328" s="61"/>
      <c r="FV328" s="61"/>
      <c r="FW328" s="61"/>
      <c r="FX328" s="61"/>
      <c r="FY328" s="61"/>
      <c r="FZ328" s="61"/>
      <c r="GA328" s="61"/>
      <c r="GB328" s="61"/>
      <c r="GC328" s="61"/>
      <c r="GD328" s="61"/>
      <c r="GE328" s="61"/>
      <c r="GF328" s="61"/>
      <c r="GG328" s="61"/>
      <c r="GH328" s="61"/>
      <c r="GI328" s="61"/>
      <c r="GJ328" s="61"/>
      <c r="GK328" s="61"/>
      <c r="GL328" s="61"/>
      <c r="GM328" s="61"/>
      <c r="GN328" s="61"/>
      <c r="GO328" s="61"/>
      <c r="GP328" s="61"/>
      <c r="GQ328" s="61"/>
      <c r="GR328" s="61"/>
      <c r="GS328" s="61"/>
      <c r="GT328" s="61"/>
      <c r="GU328" s="61"/>
      <c r="GV328" s="61"/>
      <c r="GW328" s="61"/>
      <c r="GX328" s="61"/>
      <c r="GY328" s="61"/>
      <c r="GZ328" s="61"/>
      <c r="HA328" s="61"/>
      <c r="HB328" s="61"/>
      <c r="HC328" s="61"/>
      <c r="HD328" s="61"/>
      <c r="HE328" s="61"/>
      <c r="HF328" s="61"/>
      <c r="HG328" s="61"/>
      <c r="HH328" s="61"/>
      <c r="HI328" s="61"/>
      <c r="HJ328" s="61"/>
      <c r="HK328" s="61"/>
      <c r="HL328" s="61"/>
      <c r="HM328" s="61"/>
      <c r="HN328" s="61"/>
      <c r="HO328" s="61"/>
      <c r="HP328" s="61"/>
      <c r="HQ328" s="61"/>
      <c r="HR328" s="61"/>
      <c r="HS328" s="61"/>
      <c r="HT328" s="61"/>
      <c r="HU328" s="61"/>
      <c r="HV328" s="61"/>
      <c r="HW328" s="61"/>
      <c r="HX328" s="61"/>
      <c r="HY328" s="61"/>
      <c r="HZ328" s="61"/>
      <c r="IA328" s="61"/>
      <c r="IB328" s="61"/>
      <c r="IC328" s="61"/>
      <c r="ID328" s="61"/>
      <c r="IE328" s="61"/>
      <c r="IF328" s="61"/>
      <c r="IG328" s="61"/>
      <c r="IH328" s="61"/>
      <c r="II328" s="61"/>
      <c r="IJ328" s="61"/>
      <c r="IK328" s="61"/>
      <c r="IL328" s="61"/>
      <c r="IM328" s="61"/>
      <c r="IN328" s="61"/>
      <c r="IO328" s="61"/>
      <c r="IP328" s="61"/>
      <c r="IQ328" s="61"/>
      <c r="IR328" s="61"/>
      <c r="IS328" s="61"/>
      <c r="IT328" s="61"/>
      <c r="IU328" s="61"/>
      <c r="IV328" s="61"/>
    </row>
    <row r="329" spans="1:256" hidden="1">
      <c r="A329" s="247">
        <v>85415</v>
      </c>
      <c r="B329" s="250" t="s">
        <v>184</v>
      </c>
      <c r="C329" s="39" t="s">
        <v>30</v>
      </c>
      <c r="D329" s="81">
        <f t="shared" si="137"/>
        <v>207000</v>
      </c>
      <c r="E329" s="82">
        <f t="shared" si="138"/>
        <v>207000</v>
      </c>
      <c r="F329" s="82">
        <f t="shared" si="139"/>
        <v>0</v>
      </c>
      <c r="G329" s="82">
        <v>0</v>
      </c>
      <c r="H329" s="82">
        <v>0</v>
      </c>
      <c r="I329" s="82">
        <v>207000</v>
      </c>
      <c r="J329" s="82">
        <v>0</v>
      </c>
      <c r="K329" s="82">
        <v>0</v>
      </c>
      <c r="L329" s="82">
        <v>0</v>
      </c>
      <c r="M329" s="82">
        <f t="shared" si="140"/>
        <v>0</v>
      </c>
      <c r="N329" s="82">
        <v>0</v>
      </c>
      <c r="O329" s="82">
        <v>0</v>
      </c>
      <c r="P329" s="82">
        <v>0</v>
      </c>
      <c r="Q329" s="45"/>
      <c r="R329" s="45"/>
      <c r="S329" s="40"/>
      <c r="T329" s="40"/>
      <c r="U329" s="40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  <c r="CA329" s="33"/>
      <c r="CB329" s="33"/>
      <c r="CC329" s="33"/>
      <c r="CD329" s="33"/>
      <c r="CE329" s="33"/>
      <c r="CF329" s="33"/>
      <c r="CG329" s="33"/>
      <c r="CH329" s="33"/>
      <c r="CI329" s="33"/>
      <c r="CJ329" s="33"/>
      <c r="CK329" s="33"/>
      <c r="CL329" s="33"/>
      <c r="CM329" s="33"/>
      <c r="CN329" s="33"/>
      <c r="CO329" s="33"/>
      <c r="CP329" s="33"/>
      <c r="CQ329" s="33"/>
      <c r="CR329" s="33"/>
      <c r="CS329" s="33"/>
      <c r="CT329" s="33"/>
      <c r="CU329" s="33"/>
      <c r="CV329" s="33"/>
      <c r="CW329" s="33"/>
      <c r="CX329" s="33"/>
      <c r="CY329" s="33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  <c r="DM329" s="33"/>
      <c r="DN329" s="33"/>
      <c r="DO329" s="33"/>
      <c r="DP329" s="33"/>
      <c r="DQ329" s="33"/>
      <c r="DR329" s="33"/>
      <c r="DS329" s="33"/>
      <c r="DT329" s="33"/>
      <c r="DU329" s="33"/>
      <c r="DV329" s="33"/>
      <c r="DW329" s="33"/>
      <c r="DX329" s="33"/>
      <c r="DY329" s="33"/>
      <c r="DZ329" s="33"/>
      <c r="EA329" s="33"/>
      <c r="EB329" s="33"/>
      <c r="EC329" s="33"/>
      <c r="ED329" s="33"/>
      <c r="EE329" s="33"/>
      <c r="EF329" s="33"/>
      <c r="EG329" s="33"/>
      <c r="EH329" s="33"/>
      <c r="EI329" s="33"/>
      <c r="EJ329" s="33"/>
      <c r="EK329" s="33"/>
      <c r="EL329" s="33"/>
      <c r="EM329" s="33"/>
      <c r="EN329" s="33"/>
      <c r="EO329" s="33"/>
      <c r="EP329" s="33"/>
      <c r="EQ329" s="33"/>
      <c r="ER329" s="33"/>
      <c r="ES329" s="33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  <c r="FP329" s="33"/>
      <c r="FQ329" s="33"/>
      <c r="FR329" s="33"/>
      <c r="FS329" s="33"/>
      <c r="FT329" s="33"/>
      <c r="FU329" s="33"/>
      <c r="FV329" s="33"/>
      <c r="FW329" s="33"/>
      <c r="FX329" s="33"/>
      <c r="FY329" s="33"/>
      <c r="FZ329" s="33"/>
      <c r="GA329" s="33"/>
      <c r="GB329" s="33"/>
      <c r="GC329" s="33"/>
      <c r="GD329" s="33"/>
      <c r="GE329" s="33"/>
      <c r="GF329" s="33"/>
      <c r="GG329" s="33"/>
      <c r="GH329" s="33"/>
      <c r="GI329" s="33"/>
      <c r="GJ329" s="33"/>
      <c r="GK329" s="33"/>
      <c r="GL329" s="33"/>
      <c r="GM329" s="33"/>
      <c r="GN329" s="33"/>
      <c r="GO329" s="33"/>
      <c r="GP329" s="33"/>
      <c r="GQ329" s="33"/>
      <c r="GR329" s="33"/>
      <c r="GS329" s="33"/>
      <c r="GT329" s="33"/>
      <c r="GU329" s="33"/>
      <c r="GV329" s="33"/>
      <c r="GW329" s="33"/>
      <c r="GX329" s="33"/>
      <c r="GY329" s="33"/>
      <c r="GZ329" s="33"/>
      <c r="HA329" s="33"/>
      <c r="HB329" s="33"/>
      <c r="HC329" s="33"/>
      <c r="HD329" s="33"/>
      <c r="HE329" s="33"/>
      <c r="HF329" s="33"/>
      <c r="HG329" s="33"/>
      <c r="HH329" s="33"/>
      <c r="HI329" s="33"/>
      <c r="HJ329" s="33"/>
      <c r="HK329" s="33"/>
      <c r="HL329" s="33"/>
      <c r="HM329" s="33"/>
      <c r="HN329" s="33"/>
      <c r="HO329" s="33"/>
      <c r="HP329" s="33"/>
      <c r="HQ329" s="33"/>
      <c r="HR329" s="33"/>
      <c r="HS329" s="33"/>
      <c r="HT329" s="33"/>
      <c r="HU329" s="33"/>
      <c r="HV329" s="33"/>
      <c r="HW329" s="33"/>
      <c r="HX329" s="33"/>
      <c r="HY329" s="33"/>
      <c r="HZ329" s="33"/>
      <c r="IA329" s="33"/>
      <c r="IB329" s="33"/>
      <c r="IC329" s="33"/>
      <c r="ID329" s="33"/>
      <c r="IE329" s="33"/>
      <c r="IF329" s="33"/>
      <c r="IG329" s="33"/>
      <c r="IH329" s="33"/>
      <c r="II329" s="33"/>
      <c r="IJ329" s="33"/>
      <c r="IK329" s="33"/>
      <c r="IL329" s="33"/>
      <c r="IM329" s="33"/>
      <c r="IN329" s="33"/>
      <c r="IO329" s="33"/>
      <c r="IP329" s="33"/>
      <c r="IQ329" s="33"/>
      <c r="IR329" s="33"/>
      <c r="IS329" s="33"/>
      <c r="IT329" s="33"/>
      <c r="IU329" s="33"/>
      <c r="IV329" s="33"/>
    </row>
    <row r="330" spans="1:256" hidden="1">
      <c r="A330" s="248"/>
      <c r="B330" s="251"/>
      <c r="C330" s="39" t="s">
        <v>31</v>
      </c>
      <c r="D330" s="81">
        <f t="shared" si="137"/>
        <v>0</v>
      </c>
      <c r="E330" s="82">
        <f t="shared" si="138"/>
        <v>0</v>
      </c>
      <c r="F330" s="82">
        <f t="shared" si="139"/>
        <v>0</v>
      </c>
      <c r="G330" s="82"/>
      <c r="H330" s="82"/>
      <c r="I330" s="82"/>
      <c r="J330" s="82"/>
      <c r="K330" s="82"/>
      <c r="L330" s="82"/>
      <c r="M330" s="82">
        <f t="shared" si="140"/>
        <v>0</v>
      </c>
      <c r="N330" s="82"/>
      <c r="O330" s="82"/>
      <c r="P330" s="82"/>
      <c r="Q330" s="45"/>
      <c r="R330" s="45"/>
      <c r="S330" s="40"/>
      <c r="T330" s="40"/>
      <c r="U330" s="40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  <c r="CA330" s="33"/>
      <c r="CB330" s="33"/>
      <c r="CC330" s="33"/>
      <c r="CD330" s="33"/>
      <c r="CE330" s="33"/>
      <c r="CF330" s="33"/>
      <c r="CG330" s="33"/>
      <c r="CH330" s="33"/>
      <c r="CI330" s="33"/>
      <c r="CJ330" s="33"/>
      <c r="CK330" s="33"/>
      <c r="CL330" s="33"/>
      <c r="CM330" s="33"/>
      <c r="CN330" s="33"/>
      <c r="CO330" s="33"/>
      <c r="CP330" s="33"/>
      <c r="CQ330" s="33"/>
      <c r="CR330" s="33"/>
      <c r="CS330" s="33"/>
      <c r="CT330" s="33"/>
      <c r="CU330" s="33"/>
      <c r="CV330" s="33"/>
      <c r="CW330" s="33"/>
      <c r="CX330" s="33"/>
      <c r="CY330" s="33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  <c r="DM330" s="33"/>
      <c r="DN330" s="33"/>
      <c r="DO330" s="33"/>
      <c r="DP330" s="33"/>
      <c r="DQ330" s="33"/>
      <c r="DR330" s="33"/>
      <c r="DS330" s="33"/>
      <c r="DT330" s="33"/>
      <c r="DU330" s="33"/>
      <c r="DV330" s="33"/>
      <c r="DW330" s="33"/>
      <c r="DX330" s="33"/>
      <c r="DY330" s="33"/>
      <c r="DZ330" s="33"/>
      <c r="EA330" s="33"/>
      <c r="EB330" s="33"/>
      <c r="EC330" s="33"/>
      <c r="ED330" s="33"/>
      <c r="EE330" s="33"/>
      <c r="EF330" s="33"/>
      <c r="EG330" s="33"/>
      <c r="EH330" s="33"/>
      <c r="EI330" s="33"/>
      <c r="EJ330" s="33"/>
      <c r="EK330" s="33"/>
      <c r="EL330" s="33"/>
      <c r="EM330" s="33"/>
      <c r="EN330" s="33"/>
      <c r="EO330" s="33"/>
      <c r="EP330" s="33"/>
      <c r="EQ330" s="33"/>
      <c r="ER330" s="33"/>
      <c r="ES330" s="33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  <c r="FP330" s="33"/>
      <c r="FQ330" s="33"/>
      <c r="FR330" s="33"/>
      <c r="FS330" s="33"/>
      <c r="FT330" s="33"/>
      <c r="FU330" s="33"/>
      <c r="FV330" s="33"/>
      <c r="FW330" s="33"/>
      <c r="FX330" s="33"/>
      <c r="FY330" s="33"/>
      <c r="FZ330" s="33"/>
      <c r="GA330" s="33"/>
      <c r="GB330" s="33"/>
      <c r="GC330" s="33"/>
      <c r="GD330" s="33"/>
      <c r="GE330" s="33"/>
      <c r="GF330" s="33"/>
      <c r="GG330" s="33"/>
      <c r="GH330" s="33"/>
      <c r="GI330" s="33"/>
      <c r="GJ330" s="33"/>
      <c r="GK330" s="33"/>
      <c r="GL330" s="33"/>
      <c r="GM330" s="33"/>
      <c r="GN330" s="33"/>
      <c r="GO330" s="33"/>
      <c r="GP330" s="33"/>
      <c r="GQ330" s="33"/>
      <c r="GR330" s="33"/>
      <c r="GS330" s="33"/>
      <c r="GT330" s="33"/>
      <c r="GU330" s="33"/>
      <c r="GV330" s="33"/>
      <c r="GW330" s="33"/>
      <c r="GX330" s="33"/>
      <c r="GY330" s="33"/>
      <c r="GZ330" s="33"/>
      <c r="HA330" s="33"/>
      <c r="HB330" s="33"/>
      <c r="HC330" s="33"/>
      <c r="HD330" s="33"/>
      <c r="HE330" s="33"/>
      <c r="HF330" s="33"/>
      <c r="HG330" s="33"/>
      <c r="HH330" s="33"/>
      <c r="HI330" s="33"/>
      <c r="HJ330" s="33"/>
      <c r="HK330" s="33"/>
      <c r="HL330" s="33"/>
      <c r="HM330" s="33"/>
      <c r="HN330" s="33"/>
      <c r="HO330" s="33"/>
      <c r="HP330" s="33"/>
      <c r="HQ330" s="33"/>
      <c r="HR330" s="33"/>
      <c r="HS330" s="33"/>
      <c r="HT330" s="33"/>
      <c r="HU330" s="33"/>
      <c r="HV330" s="33"/>
      <c r="HW330" s="33"/>
      <c r="HX330" s="33"/>
      <c r="HY330" s="33"/>
      <c r="HZ330" s="33"/>
      <c r="IA330" s="33"/>
      <c r="IB330" s="33"/>
      <c r="IC330" s="33"/>
      <c r="ID330" s="33"/>
      <c r="IE330" s="33"/>
      <c r="IF330" s="33"/>
      <c r="IG330" s="33"/>
      <c r="IH330" s="33"/>
      <c r="II330" s="33"/>
      <c r="IJ330" s="33"/>
      <c r="IK330" s="33"/>
      <c r="IL330" s="33"/>
      <c r="IM330" s="33"/>
      <c r="IN330" s="33"/>
      <c r="IO330" s="33"/>
      <c r="IP330" s="33"/>
      <c r="IQ330" s="33"/>
      <c r="IR330" s="33"/>
      <c r="IS330" s="33"/>
      <c r="IT330" s="33"/>
      <c r="IU330" s="33"/>
      <c r="IV330" s="33"/>
    </row>
    <row r="331" spans="1:256" hidden="1">
      <c r="A331" s="249"/>
      <c r="B331" s="252"/>
      <c r="C331" s="39" t="s">
        <v>32</v>
      </c>
      <c r="D331" s="81">
        <f t="shared" ref="D331:O331" si="145">D329+D330</f>
        <v>207000</v>
      </c>
      <c r="E331" s="82">
        <f t="shared" si="145"/>
        <v>207000</v>
      </c>
      <c r="F331" s="82">
        <f t="shared" si="145"/>
        <v>0</v>
      </c>
      <c r="G331" s="82">
        <f t="shared" si="145"/>
        <v>0</v>
      </c>
      <c r="H331" s="82">
        <f t="shared" si="145"/>
        <v>0</v>
      </c>
      <c r="I331" s="82">
        <f t="shared" si="145"/>
        <v>207000</v>
      </c>
      <c r="J331" s="82">
        <f t="shared" si="145"/>
        <v>0</v>
      </c>
      <c r="K331" s="82">
        <f t="shared" si="145"/>
        <v>0</v>
      </c>
      <c r="L331" s="82">
        <f t="shared" si="145"/>
        <v>0</v>
      </c>
      <c r="M331" s="82">
        <f t="shared" si="145"/>
        <v>0</v>
      </c>
      <c r="N331" s="82">
        <f t="shared" si="145"/>
        <v>0</v>
      </c>
      <c r="O331" s="82">
        <f t="shared" si="145"/>
        <v>0</v>
      </c>
      <c r="P331" s="82">
        <f>P329+P330</f>
        <v>0</v>
      </c>
      <c r="Q331" s="45"/>
      <c r="R331" s="45"/>
      <c r="S331" s="40"/>
      <c r="T331" s="40"/>
      <c r="U331" s="40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  <c r="CA331" s="33"/>
      <c r="CB331" s="33"/>
      <c r="CC331" s="33"/>
      <c r="CD331" s="33"/>
      <c r="CE331" s="33"/>
      <c r="CF331" s="33"/>
      <c r="CG331" s="33"/>
      <c r="CH331" s="33"/>
      <c r="CI331" s="33"/>
      <c r="CJ331" s="33"/>
      <c r="CK331" s="33"/>
      <c r="CL331" s="33"/>
      <c r="CM331" s="33"/>
      <c r="CN331" s="33"/>
      <c r="CO331" s="33"/>
      <c r="CP331" s="33"/>
      <c r="CQ331" s="33"/>
      <c r="CR331" s="33"/>
      <c r="CS331" s="33"/>
      <c r="CT331" s="33"/>
      <c r="CU331" s="33"/>
      <c r="CV331" s="33"/>
      <c r="CW331" s="33"/>
      <c r="CX331" s="33"/>
      <c r="CY331" s="33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  <c r="DM331" s="33"/>
      <c r="DN331" s="33"/>
      <c r="DO331" s="33"/>
      <c r="DP331" s="33"/>
      <c r="DQ331" s="33"/>
      <c r="DR331" s="33"/>
      <c r="DS331" s="33"/>
      <c r="DT331" s="33"/>
      <c r="DU331" s="33"/>
      <c r="DV331" s="33"/>
      <c r="DW331" s="33"/>
      <c r="DX331" s="33"/>
      <c r="DY331" s="33"/>
      <c r="DZ331" s="33"/>
      <c r="EA331" s="33"/>
      <c r="EB331" s="33"/>
      <c r="EC331" s="33"/>
      <c r="ED331" s="33"/>
      <c r="EE331" s="33"/>
      <c r="EF331" s="33"/>
      <c r="EG331" s="33"/>
      <c r="EH331" s="33"/>
      <c r="EI331" s="33"/>
      <c r="EJ331" s="33"/>
      <c r="EK331" s="33"/>
      <c r="EL331" s="33"/>
      <c r="EM331" s="33"/>
      <c r="EN331" s="33"/>
      <c r="EO331" s="33"/>
      <c r="EP331" s="33"/>
      <c r="EQ331" s="33"/>
      <c r="ER331" s="33"/>
      <c r="ES331" s="33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  <c r="FP331" s="33"/>
      <c r="FQ331" s="33"/>
      <c r="FR331" s="33"/>
      <c r="FS331" s="33"/>
      <c r="FT331" s="33"/>
      <c r="FU331" s="33"/>
      <c r="FV331" s="33"/>
      <c r="FW331" s="33"/>
      <c r="FX331" s="33"/>
      <c r="FY331" s="33"/>
      <c r="FZ331" s="33"/>
      <c r="GA331" s="33"/>
      <c r="GB331" s="33"/>
      <c r="GC331" s="33"/>
      <c r="GD331" s="33"/>
      <c r="GE331" s="33"/>
      <c r="GF331" s="33"/>
      <c r="GG331" s="33"/>
      <c r="GH331" s="33"/>
      <c r="GI331" s="33"/>
      <c r="GJ331" s="33"/>
      <c r="GK331" s="33"/>
      <c r="GL331" s="33"/>
      <c r="GM331" s="33"/>
      <c r="GN331" s="33"/>
      <c r="GO331" s="33"/>
      <c r="GP331" s="33"/>
      <c r="GQ331" s="33"/>
      <c r="GR331" s="33"/>
      <c r="GS331" s="33"/>
      <c r="GT331" s="33"/>
      <c r="GU331" s="33"/>
      <c r="GV331" s="33"/>
      <c r="GW331" s="33"/>
      <c r="GX331" s="33"/>
      <c r="GY331" s="33"/>
      <c r="GZ331" s="33"/>
      <c r="HA331" s="33"/>
      <c r="HB331" s="33"/>
      <c r="HC331" s="33"/>
      <c r="HD331" s="33"/>
      <c r="HE331" s="33"/>
      <c r="HF331" s="33"/>
      <c r="HG331" s="33"/>
      <c r="HH331" s="33"/>
      <c r="HI331" s="33"/>
      <c r="HJ331" s="33"/>
      <c r="HK331" s="33"/>
      <c r="HL331" s="33"/>
      <c r="HM331" s="33"/>
      <c r="HN331" s="33"/>
      <c r="HO331" s="33"/>
      <c r="HP331" s="33"/>
      <c r="HQ331" s="33"/>
      <c r="HR331" s="33"/>
      <c r="HS331" s="33"/>
      <c r="HT331" s="33"/>
      <c r="HU331" s="33"/>
      <c r="HV331" s="33"/>
      <c r="HW331" s="33"/>
      <c r="HX331" s="33"/>
      <c r="HY331" s="33"/>
      <c r="HZ331" s="33"/>
      <c r="IA331" s="33"/>
      <c r="IB331" s="33"/>
      <c r="IC331" s="33"/>
      <c r="ID331" s="33"/>
      <c r="IE331" s="33"/>
      <c r="IF331" s="33"/>
      <c r="IG331" s="33"/>
      <c r="IH331" s="33"/>
      <c r="II331" s="33"/>
      <c r="IJ331" s="33"/>
      <c r="IK331" s="33"/>
      <c r="IL331" s="33"/>
      <c r="IM331" s="33"/>
      <c r="IN331" s="33"/>
      <c r="IO331" s="33"/>
      <c r="IP331" s="33"/>
      <c r="IQ331" s="33"/>
      <c r="IR331" s="33"/>
      <c r="IS331" s="33"/>
      <c r="IT331" s="33"/>
      <c r="IU331" s="33"/>
      <c r="IV331" s="33"/>
    </row>
    <row r="332" spans="1:256" hidden="1">
      <c r="A332" s="247">
        <v>85416</v>
      </c>
      <c r="B332" s="250" t="s">
        <v>185</v>
      </c>
      <c r="C332" s="39" t="s">
        <v>30</v>
      </c>
      <c r="D332" s="81">
        <f t="shared" si="137"/>
        <v>4386582</v>
      </c>
      <c r="E332" s="82">
        <f t="shared" si="138"/>
        <v>4386582</v>
      </c>
      <c r="F332" s="82">
        <f t="shared" si="139"/>
        <v>0</v>
      </c>
      <c r="G332" s="82">
        <v>0</v>
      </c>
      <c r="H332" s="82">
        <v>0</v>
      </c>
      <c r="I332" s="82">
        <v>0</v>
      </c>
      <c r="J332" s="82">
        <v>0</v>
      </c>
      <c r="K332" s="82">
        <v>4386582</v>
      </c>
      <c r="L332" s="82">
        <v>0</v>
      </c>
      <c r="M332" s="82">
        <f t="shared" si="140"/>
        <v>0</v>
      </c>
      <c r="N332" s="82">
        <v>0</v>
      </c>
      <c r="O332" s="82">
        <v>0</v>
      </c>
      <c r="P332" s="82">
        <v>0</v>
      </c>
      <c r="Q332" s="45"/>
      <c r="R332" s="45"/>
      <c r="S332" s="40"/>
      <c r="T332" s="40"/>
      <c r="U332" s="40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  <c r="CA332" s="33"/>
      <c r="CB332" s="33"/>
      <c r="CC332" s="33"/>
      <c r="CD332" s="33"/>
      <c r="CE332" s="33"/>
      <c r="CF332" s="33"/>
      <c r="CG332" s="33"/>
      <c r="CH332" s="33"/>
      <c r="CI332" s="33"/>
      <c r="CJ332" s="33"/>
      <c r="CK332" s="33"/>
      <c r="CL332" s="33"/>
      <c r="CM332" s="33"/>
      <c r="CN332" s="33"/>
      <c r="CO332" s="33"/>
      <c r="CP332" s="33"/>
      <c r="CQ332" s="33"/>
      <c r="CR332" s="33"/>
      <c r="CS332" s="33"/>
      <c r="CT332" s="33"/>
      <c r="CU332" s="33"/>
      <c r="CV332" s="33"/>
      <c r="CW332" s="33"/>
      <c r="CX332" s="33"/>
      <c r="CY332" s="33"/>
      <c r="CZ332" s="33"/>
      <c r="DA332" s="33"/>
      <c r="DB332" s="33"/>
      <c r="DC332" s="33"/>
      <c r="DD332" s="33"/>
      <c r="DE332" s="33"/>
      <c r="DF332" s="33"/>
      <c r="DG332" s="33"/>
      <c r="DH332" s="33"/>
      <c r="DI332" s="33"/>
      <c r="DJ332" s="33"/>
      <c r="DK332" s="33"/>
      <c r="DL332" s="33"/>
      <c r="DM332" s="33"/>
      <c r="DN332" s="33"/>
      <c r="DO332" s="33"/>
      <c r="DP332" s="33"/>
      <c r="DQ332" s="33"/>
      <c r="DR332" s="33"/>
      <c r="DS332" s="33"/>
      <c r="DT332" s="33"/>
      <c r="DU332" s="33"/>
      <c r="DV332" s="33"/>
      <c r="DW332" s="33"/>
      <c r="DX332" s="33"/>
      <c r="DY332" s="33"/>
      <c r="DZ332" s="33"/>
      <c r="EA332" s="33"/>
      <c r="EB332" s="33"/>
      <c r="EC332" s="33"/>
      <c r="ED332" s="33"/>
      <c r="EE332" s="33"/>
      <c r="EF332" s="33"/>
      <c r="EG332" s="33"/>
      <c r="EH332" s="33"/>
      <c r="EI332" s="33"/>
      <c r="EJ332" s="33"/>
      <c r="EK332" s="33"/>
      <c r="EL332" s="33"/>
      <c r="EM332" s="33"/>
      <c r="EN332" s="33"/>
      <c r="EO332" s="33"/>
      <c r="EP332" s="33"/>
      <c r="EQ332" s="33"/>
      <c r="ER332" s="33"/>
      <c r="ES332" s="33"/>
      <c r="ET332" s="33"/>
      <c r="EU332" s="33"/>
      <c r="EV332" s="33"/>
      <c r="EW332" s="33"/>
      <c r="EX332" s="33"/>
      <c r="EY332" s="33"/>
      <c r="EZ332" s="33"/>
      <c r="FA332" s="33"/>
      <c r="FB332" s="33"/>
      <c r="FC332" s="33"/>
      <c r="FD332" s="33"/>
      <c r="FE332" s="33"/>
      <c r="FF332" s="33"/>
      <c r="FG332" s="33"/>
      <c r="FH332" s="33"/>
      <c r="FI332" s="33"/>
      <c r="FJ332" s="33"/>
      <c r="FK332" s="33"/>
      <c r="FL332" s="33"/>
      <c r="FM332" s="33"/>
      <c r="FN332" s="33"/>
      <c r="FO332" s="33"/>
      <c r="FP332" s="33"/>
      <c r="FQ332" s="33"/>
      <c r="FR332" s="33"/>
      <c r="FS332" s="33"/>
      <c r="FT332" s="33"/>
      <c r="FU332" s="33"/>
      <c r="FV332" s="33"/>
      <c r="FW332" s="33"/>
      <c r="FX332" s="33"/>
      <c r="FY332" s="33"/>
      <c r="FZ332" s="33"/>
      <c r="GA332" s="33"/>
      <c r="GB332" s="33"/>
      <c r="GC332" s="33"/>
      <c r="GD332" s="33"/>
      <c r="GE332" s="33"/>
      <c r="GF332" s="33"/>
      <c r="GG332" s="33"/>
      <c r="GH332" s="33"/>
      <c r="GI332" s="33"/>
      <c r="GJ332" s="33"/>
      <c r="GK332" s="33"/>
      <c r="GL332" s="33"/>
      <c r="GM332" s="33"/>
      <c r="GN332" s="33"/>
      <c r="GO332" s="33"/>
      <c r="GP332" s="33"/>
      <c r="GQ332" s="33"/>
      <c r="GR332" s="33"/>
      <c r="GS332" s="33"/>
      <c r="GT332" s="33"/>
      <c r="GU332" s="33"/>
      <c r="GV332" s="33"/>
      <c r="GW332" s="33"/>
      <c r="GX332" s="33"/>
      <c r="GY332" s="33"/>
      <c r="GZ332" s="33"/>
      <c r="HA332" s="33"/>
      <c r="HB332" s="33"/>
      <c r="HC332" s="33"/>
      <c r="HD332" s="33"/>
      <c r="HE332" s="33"/>
      <c r="HF332" s="33"/>
      <c r="HG332" s="33"/>
      <c r="HH332" s="33"/>
      <c r="HI332" s="33"/>
      <c r="HJ332" s="33"/>
      <c r="HK332" s="33"/>
      <c r="HL332" s="33"/>
      <c r="HM332" s="33"/>
      <c r="HN332" s="33"/>
      <c r="HO332" s="33"/>
      <c r="HP332" s="33"/>
      <c r="HQ332" s="33"/>
      <c r="HR332" s="33"/>
      <c r="HS332" s="33"/>
      <c r="HT332" s="33"/>
      <c r="HU332" s="33"/>
      <c r="HV332" s="33"/>
      <c r="HW332" s="33"/>
      <c r="HX332" s="33"/>
      <c r="HY332" s="33"/>
      <c r="HZ332" s="33"/>
      <c r="IA332" s="33"/>
      <c r="IB332" s="33"/>
      <c r="IC332" s="33"/>
      <c r="ID332" s="33"/>
      <c r="IE332" s="33"/>
      <c r="IF332" s="33"/>
      <c r="IG332" s="33"/>
      <c r="IH332" s="33"/>
      <c r="II332" s="33"/>
      <c r="IJ332" s="33"/>
      <c r="IK332" s="33"/>
      <c r="IL332" s="33"/>
      <c r="IM332" s="33"/>
      <c r="IN332" s="33"/>
      <c r="IO332" s="33"/>
      <c r="IP332" s="33"/>
      <c r="IQ332" s="33"/>
      <c r="IR332" s="33"/>
      <c r="IS332" s="33"/>
      <c r="IT332" s="33"/>
      <c r="IU332" s="33"/>
      <c r="IV332" s="33"/>
    </row>
    <row r="333" spans="1:256" hidden="1">
      <c r="A333" s="248"/>
      <c r="B333" s="251"/>
      <c r="C333" s="39" t="s">
        <v>31</v>
      </c>
      <c r="D333" s="81">
        <f t="shared" si="137"/>
        <v>0</v>
      </c>
      <c r="E333" s="82">
        <f t="shared" si="138"/>
        <v>0</v>
      </c>
      <c r="F333" s="82">
        <f t="shared" si="139"/>
        <v>0</v>
      </c>
      <c r="G333" s="82"/>
      <c r="H333" s="82"/>
      <c r="I333" s="82"/>
      <c r="J333" s="82"/>
      <c r="K333" s="82"/>
      <c r="L333" s="82"/>
      <c r="M333" s="82">
        <f t="shared" si="140"/>
        <v>0</v>
      </c>
      <c r="N333" s="82"/>
      <c r="O333" s="82"/>
      <c r="P333" s="82"/>
      <c r="Q333" s="45"/>
      <c r="R333" s="45"/>
      <c r="S333" s="40"/>
      <c r="T333" s="40"/>
      <c r="U333" s="40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  <c r="CA333" s="33"/>
      <c r="CB333" s="33"/>
      <c r="CC333" s="33"/>
      <c r="CD333" s="33"/>
      <c r="CE333" s="33"/>
      <c r="CF333" s="33"/>
      <c r="CG333" s="33"/>
      <c r="CH333" s="33"/>
      <c r="CI333" s="33"/>
      <c r="CJ333" s="33"/>
      <c r="CK333" s="33"/>
      <c r="CL333" s="33"/>
      <c r="CM333" s="33"/>
      <c r="CN333" s="33"/>
      <c r="CO333" s="33"/>
      <c r="CP333" s="33"/>
      <c r="CQ333" s="33"/>
      <c r="CR333" s="33"/>
      <c r="CS333" s="33"/>
      <c r="CT333" s="33"/>
      <c r="CU333" s="33"/>
      <c r="CV333" s="33"/>
      <c r="CW333" s="33"/>
      <c r="CX333" s="33"/>
      <c r="CY333" s="33"/>
      <c r="CZ333" s="33"/>
      <c r="DA333" s="33"/>
      <c r="DB333" s="33"/>
      <c r="DC333" s="33"/>
      <c r="DD333" s="33"/>
      <c r="DE333" s="33"/>
      <c r="DF333" s="33"/>
      <c r="DG333" s="33"/>
      <c r="DH333" s="33"/>
      <c r="DI333" s="33"/>
      <c r="DJ333" s="33"/>
      <c r="DK333" s="33"/>
      <c r="DL333" s="33"/>
      <c r="DM333" s="33"/>
      <c r="DN333" s="33"/>
      <c r="DO333" s="33"/>
      <c r="DP333" s="33"/>
      <c r="DQ333" s="33"/>
      <c r="DR333" s="33"/>
      <c r="DS333" s="33"/>
      <c r="DT333" s="33"/>
      <c r="DU333" s="33"/>
      <c r="DV333" s="33"/>
      <c r="DW333" s="33"/>
      <c r="DX333" s="33"/>
      <c r="DY333" s="33"/>
      <c r="DZ333" s="33"/>
      <c r="EA333" s="33"/>
      <c r="EB333" s="33"/>
      <c r="EC333" s="33"/>
      <c r="ED333" s="33"/>
      <c r="EE333" s="33"/>
      <c r="EF333" s="33"/>
      <c r="EG333" s="33"/>
      <c r="EH333" s="33"/>
      <c r="EI333" s="33"/>
      <c r="EJ333" s="33"/>
      <c r="EK333" s="33"/>
      <c r="EL333" s="33"/>
      <c r="EM333" s="33"/>
      <c r="EN333" s="33"/>
      <c r="EO333" s="33"/>
      <c r="EP333" s="33"/>
      <c r="EQ333" s="33"/>
      <c r="ER333" s="33"/>
      <c r="ES333" s="33"/>
      <c r="ET333" s="33"/>
      <c r="EU333" s="33"/>
      <c r="EV333" s="33"/>
      <c r="EW333" s="33"/>
      <c r="EX333" s="33"/>
      <c r="EY333" s="33"/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  <c r="FP333" s="33"/>
      <c r="FQ333" s="33"/>
      <c r="FR333" s="33"/>
      <c r="FS333" s="33"/>
      <c r="FT333" s="33"/>
      <c r="FU333" s="33"/>
      <c r="FV333" s="33"/>
      <c r="FW333" s="33"/>
      <c r="FX333" s="33"/>
      <c r="FY333" s="33"/>
      <c r="FZ333" s="33"/>
      <c r="GA333" s="33"/>
      <c r="GB333" s="33"/>
      <c r="GC333" s="33"/>
      <c r="GD333" s="33"/>
      <c r="GE333" s="33"/>
      <c r="GF333" s="33"/>
      <c r="GG333" s="33"/>
      <c r="GH333" s="33"/>
      <c r="GI333" s="33"/>
      <c r="GJ333" s="33"/>
      <c r="GK333" s="33"/>
      <c r="GL333" s="33"/>
      <c r="GM333" s="33"/>
      <c r="GN333" s="33"/>
      <c r="GO333" s="33"/>
      <c r="GP333" s="33"/>
      <c r="GQ333" s="33"/>
      <c r="GR333" s="33"/>
      <c r="GS333" s="33"/>
      <c r="GT333" s="33"/>
      <c r="GU333" s="33"/>
      <c r="GV333" s="33"/>
      <c r="GW333" s="33"/>
      <c r="GX333" s="33"/>
      <c r="GY333" s="33"/>
      <c r="GZ333" s="33"/>
      <c r="HA333" s="33"/>
      <c r="HB333" s="33"/>
      <c r="HC333" s="33"/>
      <c r="HD333" s="33"/>
      <c r="HE333" s="33"/>
      <c r="HF333" s="33"/>
      <c r="HG333" s="33"/>
      <c r="HH333" s="33"/>
      <c r="HI333" s="33"/>
      <c r="HJ333" s="33"/>
      <c r="HK333" s="33"/>
      <c r="HL333" s="33"/>
      <c r="HM333" s="33"/>
      <c r="HN333" s="33"/>
      <c r="HO333" s="33"/>
      <c r="HP333" s="33"/>
      <c r="HQ333" s="33"/>
      <c r="HR333" s="33"/>
      <c r="HS333" s="33"/>
      <c r="HT333" s="33"/>
      <c r="HU333" s="33"/>
      <c r="HV333" s="33"/>
      <c r="HW333" s="33"/>
      <c r="HX333" s="33"/>
      <c r="HY333" s="33"/>
      <c r="HZ333" s="33"/>
      <c r="IA333" s="33"/>
      <c r="IB333" s="33"/>
      <c r="IC333" s="33"/>
      <c r="ID333" s="33"/>
      <c r="IE333" s="33"/>
      <c r="IF333" s="33"/>
      <c r="IG333" s="33"/>
      <c r="IH333" s="33"/>
      <c r="II333" s="33"/>
      <c r="IJ333" s="33"/>
      <c r="IK333" s="33"/>
      <c r="IL333" s="33"/>
      <c r="IM333" s="33"/>
      <c r="IN333" s="33"/>
      <c r="IO333" s="33"/>
      <c r="IP333" s="33"/>
      <c r="IQ333" s="33"/>
      <c r="IR333" s="33"/>
      <c r="IS333" s="33"/>
      <c r="IT333" s="33"/>
      <c r="IU333" s="33"/>
      <c r="IV333" s="33"/>
    </row>
    <row r="334" spans="1:256" hidden="1">
      <c r="A334" s="249"/>
      <c r="B334" s="252"/>
      <c r="C334" s="39" t="s">
        <v>32</v>
      </c>
      <c r="D334" s="81">
        <f>D332+D333</f>
        <v>4386582</v>
      </c>
      <c r="E334" s="82">
        <f t="shared" ref="E334:P334" si="146">E332+E333</f>
        <v>4386582</v>
      </c>
      <c r="F334" s="82">
        <f t="shared" si="146"/>
        <v>0</v>
      </c>
      <c r="G334" s="82">
        <f t="shared" si="146"/>
        <v>0</v>
      </c>
      <c r="H334" s="82">
        <f t="shared" si="146"/>
        <v>0</v>
      </c>
      <c r="I334" s="82">
        <f t="shared" si="146"/>
        <v>0</v>
      </c>
      <c r="J334" s="82">
        <f t="shared" si="146"/>
        <v>0</v>
      </c>
      <c r="K334" s="82">
        <f t="shared" si="146"/>
        <v>4386582</v>
      </c>
      <c r="L334" s="82">
        <f t="shared" si="146"/>
        <v>0</v>
      </c>
      <c r="M334" s="82">
        <f t="shared" si="146"/>
        <v>0</v>
      </c>
      <c r="N334" s="82">
        <f t="shared" si="146"/>
        <v>0</v>
      </c>
      <c r="O334" s="82">
        <f t="shared" si="146"/>
        <v>0</v>
      </c>
      <c r="P334" s="82">
        <f t="shared" si="146"/>
        <v>0</v>
      </c>
      <c r="Q334" s="45"/>
      <c r="R334" s="45"/>
      <c r="S334" s="40"/>
      <c r="T334" s="40"/>
      <c r="U334" s="40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3"/>
      <c r="CC334" s="33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33"/>
      <c r="DV334" s="33"/>
      <c r="DW334" s="33"/>
      <c r="DX334" s="33"/>
      <c r="DY334" s="33"/>
      <c r="DZ334" s="33"/>
      <c r="EA334" s="33"/>
      <c r="EB334" s="33"/>
      <c r="EC334" s="33"/>
      <c r="ED334" s="33"/>
      <c r="EE334" s="33"/>
      <c r="EF334" s="33"/>
      <c r="EG334" s="33"/>
      <c r="EH334" s="33"/>
      <c r="EI334" s="33"/>
      <c r="EJ334" s="33"/>
      <c r="EK334" s="33"/>
      <c r="EL334" s="33"/>
      <c r="EM334" s="33"/>
      <c r="EN334" s="33"/>
      <c r="EO334" s="33"/>
      <c r="EP334" s="33"/>
      <c r="EQ334" s="33"/>
      <c r="ER334" s="33"/>
      <c r="ES334" s="33"/>
      <c r="ET334" s="33"/>
      <c r="EU334" s="33"/>
      <c r="EV334" s="33"/>
      <c r="EW334" s="33"/>
      <c r="EX334" s="33"/>
      <c r="EY334" s="33"/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  <c r="FP334" s="33"/>
      <c r="FQ334" s="33"/>
      <c r="FR334" s="33"/>
      <c r="FS334" s="33"/>
      <c r="FT334" s="33"/>
      <c r="FU334" s="33"/>
      <c r="FV334" s="33"/>
      <c r="FW334" s="33"/>
      <c r="FX334" s="33"/>
      <c r="FY334" s="33"/>
      <c r="FZ334" s="33"/>
      <c r="GA334" s="33"/>
      <c r="GB334" s="33"/>
      <c r="GC334" s="33"/>
      <c r="GD334" s="33"/>
      <c r="GE334" s="33"/>
      <c r="GF334" s="33"/>
      <c r="GG334" s="33"/>
      <c r="GH334" s="33"/>
      <c r="GI334" s="33"/>
      <c r="GJ334" s="33"/>
      <c r="GK334" s="33"/>
      <c r="GL334" s="33"/>
      <c r="GM334" s="33"/>
      <c r="GN334" s="33"/>
      <c r="GO334" s="33"/>
      <c r="GP334" s="33"/>
      <c r="GQ334" s="33"/>
      <c r="GR334" s="33"/>
      <c r="GS334" s="33"/>
      <c r="GT334" s="33"/>
      <c r="GU334" s="33"/>
      <c r="GV334" s="33"/>
      <c r="GW334" s="33"/>
      <c r="GX334" s="33"/>
      <c r="GY334" s="33"/>
      <c r="GZ334" s="33"/>
      <c r="HA334" s="33"/>
      <c r="HB334" s="33"/>
      <c r="HC334" s="33"/>
      <c r="HD334" s="33"/>
      <c r="HE334" s="33"/>
      <c r="HF334" s="33"/>
      <c r="HG334" s="33"/>
      <c r="HH334" s="33"/>
      <c r="HI334" s="33"/>
      <c r="HJ334" s="33"/>
      <c r="HK334" s="33"/>
      <c r="HL334" s="33"/>
      <c r="HM334" s="33"/>
      <c r="HN334" s="33"/>
      <c r="HO334" s="33"/>
      <c r="HP334" s="33"/>
      <c r="HQ334" s="33"/>
      <c r="HR334" s="33"/>
      <c r="HS334" s="33"/>
      <c r="HT334" s="33"/>
      <c r="HU334" s="33"/>
      <c r="HV334" s="33"/>
      <c r="HW334" s="33"/>
      <c r="HX334" s="33"/>
      <c r="HY334" s="33"/>
      <c r="HZ334" s="33"/>
      <c r="IA334" s="33"/>
      <c r="IB334" s="33"/>
      <c r="IC334" s="33"/>
      <c r="ID334" s="33"/>
      <c r="IE334" s="33"/>
      <c r="IF334" s="33"/>
      <c r="IG334" s="33"/>
      <c r="IH334" s="33"/>
      <c r="II334" s="33"/>
      <c r="IJ334" s="33"/>
      <c r="IK334" s="33"/>
      <c r="IL334" s="33"/>
      <c r="IM334" s="33"/>
      <c r="IN334" s="33"/>
      <c r="IO334" s="33"/>
      <c r="IP334" s="33"/>
      <c r="IQ334" s="33"/>
      <c r="IR334" s="33"/>
      <c r="IS334" s="33"/>
      <c r="IT334" s="33"/>
      <c r="IU334" s="33"/>
      <c r="IV334" s="33"/>
    </row>
    <row r="335" spans="1:256" hidden="1">
      <c r="A335" s="247">
        <v>85446</v>
      </c>
      <c r="B335" s="250" t="s">
        <v>152</v>
      </c>
      <c r="C335" s="39" t="s">
        <v>30</v>
      </c>
      <c r="D335" s="81">
        <f t="shared" si="137"/>
        <v>100000</v>
      </c>
      <c r="E335" s="82">
        <f t="shared" si="138"/>
        <v>100000</v>
      </c>
      <c r="F335" s="82">
        <f t="shared" si="139"/>
        <v>100000</v>
      </c>
      <c r="G335" s="82">
        <v>0</v>
      </c>
      <c r="H335" s="82">
        <v>100000</v>
      </c>
      <c r="I335" s="82">
        <v>0</v>
      </c>
      <c r="J335" s="82">
        <v>0</v>
      </c>
      <c r="K335" s="82">
        <v>0</v>
      </c>
      <c r="L335" s="82">
        <v>0</v>
      </c>
      <c r="M335" s="82">
        <f t="shared" si="140"/>
        <v>0</v>
      </c>
      <c r="N335" s="82">
        <v>0</v>
      </c>
      <c r="O335" s="82">
        <v>0</v>
      </c>
      <c r="P335" s="82">
        <v>0</v>
      </c>
      <c r="Q335" s="59"/>
      <c r="R335" s="59"/>
      <c r="S335" s="60"/>
      <c r="T335" s="60"/>
      <c r="U335" s="60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  <c r="BL335" s="61"/>
      <c r="BM335" s="61"/>
      <c r="BN335" s="61"/>
      <c r="BO335" s="61"/>
      <c r="BP335" s="61"/>
      <c r="BQ335" s="61"/>
      <c r="BR335" s="61"/>
      <c r="BS335" s="61"/>
      <c r="BT335" s="61"/>
      <c r="BU335" s="61"/>
      <c r="BV335" s="61"/>
      <c r="BW335" s="61"/>
      <c r="BX335" s="61"/>
      <c r="BY335" s="61"/>
      <c r="BZ335" s="61"/>
      <c r="CA335" s="61"/>
      <c r="CB335" s="61"/>
      <c r="CC335" s="61"/>
      <c r="CD335" s="61"/>
      <c r="CE335" s="61"/>
      <c r="CF335" s="61"/>
      <c r="CG335" s="61"/>
      <c r="CH335" s="61"/>
      <c r="CI335" s="61"/>
      <c r="CJ335" s="61"/>
      <c r="CK335" s="61"/>
      <c r="CL335" s="61"/>
      <c r="CM335" s="61"/>
      <c r="CN335" s="61"/>
      <c r="CO335" s="61"/>
      <c r="CP335" s="61"/>
      <c r="CQ335" s="61"/>
      <c r="CR335" s="61"/>
      <c r="CS335" s="61"/>
      <c r="CT335" s="61"/>
      <c r="CU335" s="61"/>
      <c r="CV335" s="61"/>
      <c r="CW335" s="61"/>
      <c r="CX335" s="61"/>
      <c r="CY335" s="61"/>
      <c r="CZ335" s="61"/>
      <c r="DA335" s="61"/>
      <c r="DB335" s="61"/>
      <c r="DC335" s="61"/>
      <c r="DD335" s="61"/>
      <c r="DE335" s="61"/>
      <c r="DF335" s="61"/>
      <c r="DG335" s="61"/>
      <c r="DH335" s="61"/>
      <c r="DI335" s="61"/>
      <c r="DJ335" s="61"/>
      <c r="DK335" s="61"/>
      <c r="DL335" s="61"/>
      <c r="DM335" s="61"/>
      <c r="DN335" s="61"/>
      <c r="DO335" s="61"/>
      <c r="DP335" s="61"/>
      <c r="DQ335" s="61"/>
      <c r="DR335" s="61"/>
      <c r="DS335" s="61"/>
      <c r="DT335" s="61"/>
      <c r="DU335" s="61"/>
      <c r="DV335" s="61"/>
      <c r="DW335" s="61"/>
      <c r="DX335" s="61"/>
      <c r="DY335" s="61"/>
      <c r="DZ335" s="61"/>
      <c r="EA335" s="61"/>
      <c r="EB335" s="61"/>
      <c r="EC335" s="61"/>
      <c r="ED335" s="61"/>
      <c r="EE335" s="61"/>
      <c r="EF335" s="61"/>
      <c r="EG335" s="61"/>
      <c r="EH335" s="61"/>
      <c r="EI335" s="61"/>
      <c r="EJ335" s="61"/>
      <c r="EK335" s="61"/>
      <c r="EL335" s="61"/>
      <c r="EM335" s="61"/>
      <c r="EN335" s="61"/>
      <c r="EO335" s="61"/>
      <c r="EP335" s="61"/>
      <c r="EQ335" s="61"/>
      <c r="ER335" s="61"/>
      <c r="ES335" s="61"/>
      <c r="ET335" s="61"/>
      <c r="EU335" s="61"/>
      <c r="EV335" s="61"/>
      <c r="EW335" s="61"/>
      <c r="EX335" s="61"/>
      <c r="EY335" s="61"/>
      <c r="EZ335" s="61"/>
      <c r="FA335" s="61"/>
      <c r="FB335" s="61"/>
      <c r="FC335" s="61"/>
      <c r="FD335" s="61"/>
      <c r="FE335" s="61"/>
      <c r="FF335" s="61"/>
      <c r="FG335" s="61"/>
      <c r="FH335" s="61"/>
      <c r="FI335" s="61"/>
      <c r="FJ335" s="61"/>
      <c r="FK335" s="61"/>
      <c r="FL335" s="61"/>
      <c r="FM335" s="61"/>
      <c r="FN335" s="61"/>
      <c r="FO335" s="61"/>
      <c r="FP335" s="61"/>
      <c r="FQ335" s="61"/>
      <c r="FR335" s="61"/>
      <c r="FS335" s="61"/>
      <c r="FT335" s="61"/>
      <c r="FU335" s="61"/>
      <c r="FV335" s="61"/>
      <c r="FW335" s="61"/>
      <c r="FX335" s="61"/>
      <c r="FY335" s="61"/>
      <c r="FZ335" s="61"/>
      <c r="GA335" s="61"/>
      <c r="GB335" s="61"/>
      <c r="GC335" s="61"/>
      <c r="GD335" s="61"/>
      <c r="GE335" s="61"/>
      <c r="GF335" s="61"/>
      <c r="GG335" s="61"/>
      <c r="GH335" s="61"/>
      <c r="GI335" s="61"/>
      <c r="GJ335" s="61"/>
      <c r="GK335" s="61"/>
      <c r="GL335" s="61"/>
      <c r="GM335" s="61"/>
      <c r="GN335" s="61"/>
      <c r="GO335" s="61"/>
      <c r="GP335" s="61"/>
      <c r="GQ335" s="61"/>
      <c r="GR335" s="61"/>
      <c r="GS335" s="61"/>
      <c r="GT335" s="61"/>
      <c r="GU335" s="61"/>
      <c r="GV335" s="61"/>
      <c r="GW335" s="61"/>
      <c r="GX335" s="61"/>
      <c r="GY335" s="61"/>
      <c r="GZ335" s="61"/>
      <c r="HA335" s="61"/>
      <c r="HB335" s="61"/>
      <c r="HC335" s="61"/>
      <c r="HD335" s="61"/>
      <c r="HE335" s="61"/>
      <c r="HF335" s="61"/>
      <c r="HG335" s="61"/>
      <c r="HH335" s="61"/>
      <c r="HI335" s="61"/>
      <c r="HJ335" s="61"/>
      <c r="HK335" s="61"/>
      <c r="HL335" s="61"/>
      <c r="HM335" s="61"/>
      <c r="HN335" s="61"/>
      <c r="HO335" s="61"/>
      <c r="HP335" s="61"/>
      <c r="HQ335" s="61"/>
      <c r="HR335" s="61"/>
      <c r="HS335" s="61"/>
      <c r="HT335" s="61"/>
      <c r="HU335" s="61"/>
      <c r="HV335" s="61"/>
      <c r="HW335" s="61"/>
      <c r="HX335" s="61"/>
      <c r="HY335" s="61"/>
      <c r="HZ335" s="61"/>
      <c r="IA335" s="61"/>
      <c r="IB335" s="61"/>
      <c r="IC335" s="61"/>
      <c r="ID335" s="61"/>
      <c r="IE335" s="61"/>
      <c r="IF335" s="61"/>
      <c r="IG335" s="61"/>
      <c r="IH335" s="61"/>
      <c r="II335" s="61"/>
      <c r="IJ335" s="61"/>
      <c r="IK335" s="61"/>
      <c r="IL335" s="61"/>
      <c r="IM335" s="61"/>
      <c r="IN335" s="61"/>
      <c r="IO335" s="61"/>
      <c r="IP335" s="61"/>
      <c r="IQ335" s="61"/>
      <c r="IR335" s="61"/>
      <c r="IS335" s="61"/>
      <c r="IT335" s="61"/>
      <c r="IU335" s="61"/>
      <c r="IV335" s="61"/>
    </row>
    <row r="336" spans="1:256" hidden="1">
      <c r="A336" s="248"/>
      <c r="B336" s="251"/>
      <c r="C336" s="39" t="s">
        <v>31</v>
      </c>
      <c r="D336" s="81">
        <f t="shared" si="137"/>
        <v>0</v>
      </c>
      <c r="E336" s="82">
        <f t="shared" si="138"/>
        <v>0</v>
      </c>
      <c r="F336" s="82">
        <f t="shared" si="139"/>
        <v>0</v>
      </c>
      <c r="G336" s="82"/>
      <c r="H336" s="82"/>
      <c r="I336" s="82"/>
      <c r="J336" s="82"/>
      <c r="K336" s="82"/>
      <c r="L336" s="82"/>
      <c r="M336" s="82">
        <f t="shared" si="140"/>
        <v>0</v>
      </c>
      <c r="N336" s="82"/>
      <c r="O336" s="82"/>
      <c r="P336" s="82"/>
      <c r="Q336" s="59"/>
      <c r="R336" s="59"/>
      <c r="S336" s="60"/>
      <c r="T336" s="60"/>
      <c r="U336" s="60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  <c r="BL336" s="61"/>
      <c r="BM336" s="61"/>
      <c r="BN336" s="61"/>
      <c r="BO336" s="61"/>
      <c r="BP336" s="61"/>
      <c r="BQ336" s="61"/>
      <c r="BR336" s="61"/>
      <c r="BS336" s="61"/>
      <c r="BT336" s="61"/>
      <c r="BU336" s="61"/>
      <c r="BV336" s="61"/>
      <c r="BW336" s="61"/>
      <c r="BX336" s="61"/>
      <c r="BY336" s="61"/>
      <c r="BZ336" s="61"/>
      <c r="CA336" s="61"/>
      <c r="CB336" s="61"/>
      <c r="CC336" s="61"/>
      <c r="CD336" s="61"/>
      <c r="CE336" s="61"/>
      <c r="CF336" s="61"/>
      <c r="CG336" s="61"/>
      <c r="CH336" s="61"/>
      <c r="CI336" s="61"/>
      <c r="CJ336" s="61"/>
      <c r="CK336" s="61"/>
      <c r="CL336" s="61"/>
      <c r="CM336" s="61"/>
      <c r="CN336" s="61"/>
      <c r="CO336" s="61"/>
      <c r="CP336" s="61"/>
      <c r="CQ336" s="61"/>
      <c r="CR336" s="61"/>
      <c r="CS336" s="61"/>
      <c r="CT336" s="61"/>
      <c r="CU336" s="61"/>
      <c r="CV336" s="61"/>
      <c r="CW336" s="61"/>
      <c r="CX336" s="61"/>
      <c r="CY336" s="61"/>
      <c r="CZ336" s="61"/>
      <c r="DA336" s="61"/>
      <c r="DB336" s="61"/>
      <c r="DC336" s="61"/>
      <c r="DD336" s="61"/>
      <c r="DE336" s="61"/>
      <c r="DF336" s="61"/>
      <c r="DG336" s="61"/>
      <c r="DH336" s="61"/>
      <c r="DI336" s="61"/>
      <c r="DJ336" s="61"/>
      <c r="DK336" s="61"/>
      <c r="DL336" s="61"/>
      <c r="DM336" s="61"/>
      <c r="DN336" s="61"/>
      <c r="DO336" s="61"/>
      <c r="DP336" s="61"/>
      <c r="DQ336" s="61"/>
      <c r="DR336" s="61"/>
      <c r="DS336" s="61"/>
      <c r="DT336" s="61"/>
      <c r="DU336" s="61"/>
      <c r="DV336" s="61"/>
      <c r="DW336" s="61"/>
      <c r="DX336" s="61"/>
      <c r="DY336" s="61"/>
      <c r="DZ336" s="61"/>
      <c r="EA336" s="61"/>
      <c r="EB336" s="61"/>
      <c r="EC336" s="61"/>
      <c r="ED336" s="61"/>
      <c r="EE336" s="61"/>
      <c r="EF336" s="61"/>
      <c r="EG336" s="61"/>
      <c r="EH336" s="61"/>
      <c r="EI336" s="61"/>
      <c r="EJ336" s="61"/>
      <c r="EK336" s="61"/>
      <c r="EL336" s="61"/>
      <c r="EM336" s="61"/>
      <c r="EN336" s="61"/>
      <c r="EO336" s="61"/>
      <c r="EP336" s="61"/>
      <c r="EQ336" s="61"/>
      <c r="ER336" s="61"/>
      <c r="ES336" s="61"/>
      <c r="ET336" s="61"/>
      <c r="EU336" s="61"/>
      <c r="EV336" s="61"/>
      <c r="EW336" s="61"/>
      <c r="EX336" s="61"/>
      <c r="EY336" s="61"/>
      <c r="EZ336" s="61"/>
      <c r="FA336" s="61"/>
      <c r="FB336" s="61"/>
      <c r="FC336" s="61"/>
      <c r="FD336" s="61"/>
      <c r="FE336" s="61"/>
      <c r="FF336" s="61"/>
      <c r="FG336" s="61"/>
      <c r="FH336" s="61"/>
      <c r="FI336" s="61"/>
      <c r="FJ336" s="61"/>
      <c r="FK336" s="61"/>
      <c r="FL336" s="61"/>
      <c r="FM336" s="61"/>
      <c r="FN336" s="61"/>
      <c r="FO336" s="61"/>
      <c r="FP336" s="61"/>
      <c r="FQ336" s="61"/>
      <c r="FR336" s="61"/>
      <c r="FS336" s="61"/>
      <c r="FT336" s="61"/>
      <c r="FU336" s="61"/>
      <c r="FV336" s="61"/>
      <c r="FW336" s="61"/>
      <c r="FX336" s="61"/>
      <c r="FY336" s="61"/>
      <c r="FZ336" s="61"/>
      <c r="GA336" s="61"/>
      <c r="GB336" s="61"/>
      <c r="GC336" s="61"/>
      <c r="GD336" s="61"/>
      <c r="GE336" s="61"/>
      <c r="GF336" s="61"/>
      <c r="GG336" s="61"/>
      <c r="GH336" s="61"/>
      <c r="GI336" s="61"/>
      <c r="GJ336" s="61"/>
      <c r="GK336" s="61"/>
      <c r="GL336" s="61"/>
      <c r="GM336" s="61"/>
      <c r="GN336" s="61"/>
      <c r="GO336" s="61"/>
      <c r="GP336" s="61"/>
      <c r="GQ336" s="61"/>
      <c r="GR336" s="61"/>
      <c r="GS336" s="61"/>
      <c r="GT336" s="61"/>
      <c r="GU336" s="61"/>
      <c r="GV336" s="61"/>
      <c r="GW336" s="61"/>
      <c r="GX336" s="61"/>
      <c r="GY336" s="61"/>
      <c r="GZ336" s="61"/>
      <c r="HA336" s="61"/>
      <c r="HB336" s="61"/>
      <c r="HC336" s="61"/>
      <c r="HD336" s="61"/>
      <c r="HE336" s="61"/>
      <c r="HF336" s="61"/>
      <c r="HG336" s="61"/>
      <c r="HH336" s="61"/>
      <c r="HI336" s="61"/>
      <c r="HJ336" s="61"/>
      <c r="HK336" s="61"/>
      <c r="HL336" s="61"/>
      <c r="HM336" s="61"/>
      <c r="HN336" s="61"/>
      <c r="HO336" s="61"/>
      <c r="HP336" s="61"/>
      <c r="HQ336" s="61"/>
      <c r="HR336" s="61"/>
      <c r="HS336" s="61"/>
      <c r="HT336" s="61"/>
      <c r="HU336" s="61"/>
      <c r="HV336" s="61"/>
      <c r="HW336" s="61"/>
      <c r="HX336" s="61"/>
      <c r="HY336" s="61"/>
      <c r="HZ336" s="61"/>
      <c r="IA336" s="61"/>
      <c r="IB336" s="61"/>
      <c r="IC336" s="61"/>
      <c r="ID336" s="61"/>
      <c r="IE336" s="61"/>
      <c r="IF336" s="61"/>
      <c r="IG336" s="61"/>
      <c r="IH336" s="61"/>
      <c r="II336" s="61"/>
      <c r="IJ336" s="61"/>
      <c r="IK336" s="61"/>
      <c r="IL336" s="61"/>
      <c r="IM336" s="61"/>
      <c r="IN336" s="61"/>
      <c r="IO336" s="61"/>
      <c r="IP336" s="61"/>
      <c r="IQ336" s="61"/>
      <c r="IR336" s="61"/>
      <c r="IS336" s="61"/>
      <c r="IT336" s="61"/>
      <c r="IU336" s="61"/>
      <c r="IV336" s="61"/>
    </row>
    <row r="337" spans="1:256" hidden="1">
      <c r="A337" s="249"/>
      <c r="B337" s="252"/>
      <c r="C337" s="39" t="s">
        <v>32</v>
      </c>
      <c r="D337" s="81">
        <f t="shared" ref="D337:O337" si="147">D335+D336</f>
        <v>100000</v>
      </c>
      <c r="E337" s="82">
        <f t="shared" si="147"/>
        <v>100000</v>
      </c>
      <c r="F337" s="82">
        <f t="shared" si="147"/>
        <v>100000</v>
      </c>
      <c r="G337" s="82">
        <f t="shared" si="147"/>
        <v>0</v>
      </c>
      <c r="H337" s="82">
        <f t="shared" si="147"/>
        <v>100000</v>
      </c>
      <c r="I337" s="82">
        <f t="shared" si="147"/>
        <v>0</v>
      </c>
      <c r="J337" s="82">
        <f t="shared" si="147"/>
        <v>0</v>
      </c>
      <c r="K337" s="82">
        <f t="shared" si="147"/>
        <v>0</v>
      </c>
      <c r="L337" s="82">
        <f t="shared" si="147"/>
        <v>0</v>
      </c>
      <c r="M337" s="82">
        <f t="shared" si="147"/>
        <v>0</v>
      </c>
      <c r="N337" s="82">
        <f t="shared" si="147"/>
        <v>0</v>
      </c>
      <c r="O337" s="82">
        <f t="shared" si="147"/>
        <v>0</v>
      </c>
      <c r="P337" s="82">
        <f>P335+P336</f>
        <v>0</v>
      </c>
      <c r="Q337" s="59"/>
      <c r="R337" s="59"/>
      <c r="S337" s="60"/>
      <c r="T337" s="60"/>
      <c r="U337" s="60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  <c r="BN337" s="61"/>
      <c r="BO337" s="61"/>
      <c r="BP337" s="61"/>
      <c r="BQ337" s="61"/>
      <c r="BR337" s="61"/>
      <c r="BS337" s="61"/>
      <c r="BT337" s="61"/>
      <c r="BU337" s="61"/>
      <c r="BV337" s="61"/>
      <c r="BW337" s="61"/>
      <c r="BX337" s="61"/>
      <c r="BY337" s="61"/>
      <c r="BZ337" s="61"/>
      <c r="CA337" s="61"/>
      <c r="CB337" s="61"/>
      <c r="CC337" s="61"/>
      <c r="CD337" s="61"/>
      <c r="CE337" s="61"/>
      <c r="CF337" s="61"/>
      <c r="CG337" s="61"/>
      <c r="CH337" s="61"/>
      <c r="CI337" s="61"/>
      <c r="CJ337" s="61"/>
      <c r="CK337" s="61"/>
      <c r="CL337" s="61"/>
      <c r="CM337" s="61"/>
      <c r="CN337" s="61"/>
      <c r="CO337" s="61"/>
      <c r="CP337" s="61"/>
      <c r="CQ337" s="61"/>
      <c r="CR337" s="61"/>
      <c r="CS337" s="61"/>
      <c r="CT337" s="61"/>
      <c r="CU337" s="61"/>
      <c r="CV337" s="61"/>
      <c r="CW337" s="61"/>
      <c r="CX337" s="61"/>
      <c r="CY337" s="61"/>
      <c r="CZ337" s="61"/>
      <c r="DA337" s="61"/>
      <c r="DB337" s="61"/>
      <c r="DC337" s="61"/>
      <c r="DD337" s="61"/>
      <c r="DE337" s="61"/>
      <c r="DF337" s="61"/>
      <c r="DG337" s="61"/>
      <c r="DH337" s="61"/>
      <c r="DI337" s="61"/>
      <c r="DJ337" s="61"/>
      <c r="DK337" s="61"/>
      <c r="DL337" s="61"/>
      <c r="DM337" s="61"/>
      <c r="DN337" s="61"/>
      <c r="DO337" s="61"/>
      <c r="DP337" s="61"/>
      <c r="DQ337" s="61"/>
      <c r="DR337" s="61"/>
      <c r="DS337" s="61"/>
      <c r="DT337" s="61"/>
      <c r="DU337" s="61"/>
      <c r="DV337" s="61"/>
      <c r="DW337" s="61"/>
      <c r="DX337" s="61"/>
      <c r="DY337" s="61"/>
      <c r="DZ337" s="61"/>
      <c r="EA337" s="61"/>
      <c r="EB337" s="61"/>
      <c r="EC337" s="61"/>
      <c r="ED337" s="61"/>
      <c r="EE337" s="61"/>
      <c r="EF337" s="61"/>
      <c r="EG337" s="61"/>
      <c r="EH337" s="61"/>
      <c r="EI337" s="61"/>
      <c r="EJ337" s="61"/>
      <c r="EK337" s="61"/>
      <c r="EL337" s="61"/>
      <c r="EM337" s="61"/>
      <c r="EN337" s="61"/>
      <c r="EO337" s="61"/>
      <c r="EP337" s="61"/>
      <c r="EQ337" s="61"/>
      <c r="ER337" s="61"/>
      <c r="ES337" s="61"/>
      <c r="ET337" s="61"/>
      <c r="EU337" s="61"/>
      <c r="EV337" s="61"/>
      <c r="EW337" s="61"/>
      <c r="EX337" s="61"/>
      <c r="EY337" s="61"/>
      <c r="EZ337" s="61"/>
      <c r="FA337" s="61"/>
      <c r="FB337" s="61"/>
      <c r="FC337" s="61"/>
      <c r="FD337" s="61"/>
      <c r="FE337" s="61"/>
      <c r="FF337" s="61"/>
      <c r="FG337" s="61"/>
      <c r="FH337" s="61"/>
      <c r="FI337" s="61"/>
      <c r="FJ337" s="61"/>
      <c r="FK337" s="61"/>
      <c r="FL337" s="61"/>
      <c r="FM337" s="61"/>
      <c r="FN337" s="61"/>
      <c r="FO337" s="61"/>
      <c r="FP337" s="61"/>
      <c r="FQ337" s="61"/>
      <c r="FR337" s="61"/>
      <c r="FS337" s="61"/>
      <c r="FT337" s="61"/>
      <c r="FU337" s="61"/>
      <c r="FV337" s="61"/>
      <c r="FW337" s="61"/>
      <c r="FX337" s="61"/>
      <c r="FY337" s="61"/>
      <c r="FZ337" s="61"/>
      <c r="GA337" s="61"/>
      <c r="GB337" s="61"/>
      <c r="GC337" s="61"/>
      <c r="GD337" s="61"/>
      <c r="GE337" s="61"/>
      <c r="GF337" s="61"/>
      <c r="GG337" s="61"/>
      <c r="GH337" s="61"/>
      <c r="GI337" s="61"/>
      <c r="GJ337" s="61"/>
      <c r="GK337" s="61"/>
      <c r="GL337" s="61"/>
      <c r="GM337" s="61"/>
      <c r="GN337" s="61"/>
      <c r="GO337" s="61"/>
      <c r="GP337" s="61"/>
      <c r="GQ337" s="61"/>
      <c r="GR337" s="61"/>
      <c r="GS337" s="61"/>
      <c r="GT337" s="61"/>
      <c r="GU337" s="61"/>
      <c r="GV337" s="61"/>
      <c r="GW337" s="61"/>
      <c r="GX337" s="61"/>
      <c r="GY337" s="61"/>
      <c r="GZ337" s="61"/>
      <c r="HA337" s="61"/>
      <c r="HB337" s="61"/>
      <c r="HC337" s="61"/>
      <c r="HD337" s="61"/>
      <c r="HE337" s="61"/>
      <c r="HF337" s="61"/>
      <c r="HG337" s="61"/>
      <c r="HH337" s="61"/>
      <c r="HI337" s="61"/>
      <c r="HJ337" s="61"/>
      <c r="HK337" s="61"/>
      <c r="HL337" s="61"/>
      <c r="HM337" s="61"/>
      <c r="HN337" s="61"/>
      <c r="HO337" s="61"/>
      <c r="HP337" s="61"/>
      <c r="HQ337" s="61"/>
      <c r="HR337" s="61"/>
      <c r="HS337" s="61"/>
      <c r="HT337" s="61"/>
      <c r="HU337" s="61"/>
      <c r="HV337" s="61"/>
      <c r="HW337" s="61"/>
      <c r="HX337" s="61"/>
      <c r="HY337" s="61"/>
      <c r="HZ337" s="61"/>
      <c r="IA337" s="61"/>
      <c r="IB337" s="61"/>
      <c r="IC337" s="61"/>
      <c r="ID337" s="61"/>
      <c r="IE337" s="61"/>
      <c r="IF337" s="61"/>
      <c r="IG337" s="61"/>
      <c r="IH337" s="61"/>
      <c r="II337" s="61"/>
      <c r="IJ337" s="61"/>
      <c r="IK337" s="61"/>
      <c r="IL337" s="61"/>
      <c r="IM337" s="61"/>
      <c r="IN337" s="61"/>
      <c r="IO337" s="61"/>
      <c r="IP337" s="61"/>
      <c r="IQ337" s="61"/>
      <c r="IR337" s="61"/>
      <c r="IS337" s="61"/>
      <c r="IT337" s="61"/>
      <c r="IU337" s="61"/>
      <c r="IV337" s="61"/>
    </row>
    <row r="338" spans="1:256" hidden="1">
      <c r="A338" s="247">
        <v>85495</v>
      </c>
      <c r="B338" s="250" t="s">
        <v>42</v>
      </c>
      <c r="C338" s="39" t="s">
        <v>30</v>
      </c>
      <c r="D338" s="81">
        <f t="shared" si="137"/>
        <v>620891</v>
      </c>
      <c r="E338" s="82">
        <f t="shared" si="138"/>
        <v>515891</v>
      </c>
      <c r="F338" s="82">
        <f t="shared" si="139"/>
        <v>280891</v>
      </c>
      <c r="G338" s="82">
        <v>0</v>
      </c>
      <c r="H338" s="82">
        <v>280891</v>
      </c>
      <c r="I338" s="82">
        <v>195000</v>
      </c>
      <c r="J338" s="82">
        <v>40000</v>
      </c>
      <c r="K338" s="82">
        <v>0</v>
      </c>
      <c r="L338" s="82">
        <v>0</v>
      </c>
      <c r="M338" s="82">
        <f t="shared" si="140"/>
        <v>105000</v>
      </c>
      <c r="N338" s="82">
        <v>105000</v>
      </c>
      <c r="O338" s="82">
        <v>0</v>
      </c>
      <c r="P338" s="82">
        <v>0</v>
      </c>
      <c r="Q338" s="59"/>
      <c r="R338" s="59"/>
      <c r="S338" s="60"/>
      <c r="T338" s="60"/>
      <c r="U338" s="60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  <c r="BN338" s="61"/>
      <c r="BO338" s="61"/>
      <c r="BP338" s="61"/>
      <c r="BQ338" s="61"/>
      <c r="BR338" s="61"/>
      <c r="BS338" s="61"/>
      <c r="BT338" s="61"/>
      <c r="BU338" s="61"/>
      <c r="BV338" s="61"/>
      <c r="BW338" s="61"/>
      <c r="BX338" s="61"/>
      <c r="BY338" s="61"/>
      <c r="BZ338" s="61"/>
      <c r="CA338" s="61"/>
      <c r="CB338" s="61"/>
      <c r="CC338" s="61"/>
      <c r="CD338" s="61"/>
      <c r="CE338" s="61"/>
      <c r="CF338" s="61"/>
      <c r="CG338" s="61"/>
      <c r="CH338" s="61"/>
      <c r="CI338" s="61"/>
      <c r="CJ338" s="61"/>
      <c r="CK338" s="61"/>
      <c r="CL338" s="61"/>
      <c r="CM338" s="61"/>
      <c r="CN338" s="61"/>
      <c r="CO338" s="61"/>
      <c r="CP338" s="61"/>
      <c r="CQ338" s="61"/>
      <c r="CR338" s="61"/>
      <c r="CS338" s="61"/>
      <c r="CT338" s="61"/>
      <c r="CU338" s="61"/>
      <c r="CV338" s="61"/>
      <c r="CW338" s="61"/>
      <c r="CX338" s="61"/>
      <c r="CY338" s="61"/>
      <c r="CZ338" s="61"/>
      <c r="DA338" s="61"/>
      <c r="DB338" s="61"/>
      <c r="DC338" s="61"/>
      <c r="DD338" s="61"/>
      <c r="DE338" s="61"/>
      <c r="DF338" s="61"/>
      <c r="DG338" s="61"/>
      <c r="DH338" s="61"/>
      <c r="DI338" s="61"/>
      <c r="DJ338" s="61"/>
      <c r="DK338" s="61"/>
      <c r="DL338" s="61"/>
      <c r="DM338" s="61"/>
      <c r="DN338" s="61"/>
      <c r="DO338" s="61"/>
      <c r="DP338" s="61"/>
      <c r="DQ338" s="61"/>
      <c r="DR338" s="61"/>
      <c r="DS338" s="61"/>
      <c r="DT338" s="61"/>
      <c r="DU338" s="61"/>
      <c r="DV338" s="61"/>
      <c r="DW338" s="61"/>
      <c r="DX338" s="61"/>
      <c r="DY338" s="61"/>
      <c r="DZ338" s="61"/>
      <c r="EA338" s="61"/>
      <c r="EB338" s="61"/>
      <c r="EC338" s="61"/>
      <c r="ED338" s="61"/>
      <c r="EE338" s="61"/>
      <c r="EF338" s="61"/>
      <c r="EG338" s="61"/>
      <c r="EH338" s="61"/>
      <c r="EI338" s="61"/>
      <c r="EJ338" s="61"/>
      <c r="EK338" s="61"/>
      <c r="EL338" s="61"/>
      <c r="EM338" s="61"/>
      <c r="EN338" s="61"/>
      <c r="EO338" s="61"/>
      <c r="EP338" s="61"/>
      <c r="EQ338" s="61"/>
      <c r="ER338" s="61"/>
      <c r="ES338" s="61"/>
      <c r="ET338" s="61"/>
      <c r="EU338" s="61"/>
      <c r="EV338" s="61"/>
      <c r="EW338" s="61"/>
      <c r="EX338" s="61"/>
      <c r="EY338" s="61"/>
      <c r="EZ338" s="61"/>
      <c r="FA338" s="61"/>
      <c r="FB338" s="61"/>
      <c r="FC338" s="61"/>
      <c r="FD338" s="61"/>
      <c r="FE338" s="61"/>
      <c r="FF338" s="61"/>
      <c r="FG338" s="61"/>
      <c r="FH338" s="61"/>
      <c r="FI338" s="61"/>
      <c r="FJ338" s="61"/>
      <c r="FK338" s="61"/>
      <c r="FL338" s="61"/>
      <c r="FM338" s="61"/>
      <c r="FN338" s="61"/>
      <c r="FO338" s="61"/>
      <c r="FP338" s="61"/>
      <c r="FQ338" s="61"/>
      <c r="FR338" s="61"/>
      <c r="FS338" s="61"/>
      <c r="FT338" s="61"/>
      <c r="FU338" s="61"/>
      <c r="FV338" s="61"/>
      <c r="FW338" s="61"/>
      <c r="FX338" s="61"/>
      <c r="FY338" s="61"/>
      <c r="FZ338" s="61"/>
      <c r="GA338" s="61"/>
      <c r="GB338" s="61"/>
      <c r="GC338" s="61"/>
      <c r="GD338" s="61"/>
      <c r="GE338" s="61"/>
      <c r="GF338" s="61"/>
      <c r="GG338" s="61"/>
      <c r="GH338" s="61"/>
      <c r="GI338" s="61"/>
      <c r="GJ338" s="61"/>
      <c r="GK338" s="61"/>
      <c r="GL338" s="61"/>
      <c r="GM338" s="61"/>
      <c r="GN338" s="61"/>
      <c r="GO338" s="61"/>
      <c r="GP338" s="61"/>
      <c r="GQ338" s="61"/>
      <c r="GR338" s="61"/>
      <c r="GS338" s="61"/>
      <c r="GT338" s="61"/>
      <c r="GU338" s="61"/>
      <c r="GV338" s="61"/>
      <c r="GW338" s="61"/>
      <c r="GX338" s="61"/>
      <c r="GY338" s="61"/>
      <c r="GZ338" s="61"/>
      <c r="HA338" s="61"/>
      <c r="HB338" s="61"/>
      <c r="HC338" s="61"/>
      <c r="HD338" s="61"/>
      <c r="HE338" s="61"/>
      <c r="HF338" s="61"/>
      <c r="HG338" s="61"/>
      <c r="HH338" s="61"/>
      <c r="HI338" s="61"/>
      <c r="HJ338" s="61"/>
      <c r="HK338" s="61"/>
      <c r="HL338" s="61"/>
      <c r="HM338" s="61"/>
      <c r="HN338" s="61"/>
      <c r="HO338" s="61"/>
      <c r="HP338" s="61"/>
      <c r="HQ338" s="61"/>
      <c r="HR338" s="61"/>
      <c r="HS338" s="61"/>
      <c r="HT338" s="61"/>
      <c r="HU338" s="61"/>
      <c r="HV338" s="61"/>
      <c r="HW338" s="61"/>
      <c r="HX338" s="61"/>
      <c r="HY338" s="61"/>
      <c r="HZ338" s="61"/>
      <c r="IA338" s="61"/>
      <c r="IB338" s="61"/>
      <c r="IC338" s="61"/>
      <c r="ID338" s="61"/>
      <c r="IE338" s="61"/>
      <c r="IF338" s="61"/>
      <c r="IG338" s="61"/>
      <c r="IH338" s="61"/>
      <c r="II338" s="61"/>
      <c r="IJ338" s="61"/>
      <c r="IK338" s="61"/>
      <c r="IL338" s="61"/>
      <c r="IM338" s="61"/>
      <c r="IN338" s="61"/>
      <c r="IO338" s="61"/>
      <c r="IP338" s="61"/>
      <c r="IQ338" s="61"/>
      <c r="IR338" s="61"/>
      <c r="IS338" s="61"/>
      <c r="IT338" s="61"/>
      <c r="IU338" s="61"/>
      <c r="IV338" s="61"/>
    </row>
    <row r="339" spans="1:256" hidden="1">
      <c r="A339" s="248"/>
      <c r="B339" s="251"/>
      <c r="C339" s="39" t="s">
        <v>31</v>
      </c>
      <c r="D339" s="81">
        <f t="shared" si="137"/>
        <v>0</v>
      </c>
      <c r="E339" s="82">
        <f t="shared" si="138"/>
        <v>0</v>
      </c>
      <c r="F339" s="82">
        <f t="shared" si="139"/>
        <v>0</v>
      </c>
      <c r="G339" s="82"/>
      <c r="H339" s="82"/>
      <c r="I339" s="82"/>
      <c r="J339" s="82"/>
      <c r="K339" s="82"/>
      <c r="L339" s="82"/>
      <c r="M339" s="82">
        <f t="shared" si="140"/>
        <v>0</v>
      </c>
      <c r="N339" s="82"/>
      <c r="O339" s="82"/>
      <c r="P339" s="82"/>
      <c r="Q339" s="59"/>
      <c r="R339" s="59"/>
      <c r="S339" s="60"/>
      <c r="T339" s="60"/>
      <c r="U339" s="60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1"/>
      <c r="DE339" s="61"/>
      <c r="DF339" s="61"/>
      <c r="DG339" s="61"/>
      <c r="DH339" s="61"/>
      <c r="DI339" s="61"/>
      <c r="DJ339" s="61"/>
      <c r="DK339" s="61"/>
      <c r="DL339" s="61"/>
      <c r="DM339" s="61"/>
      <c r="DN339" s="61"/>
      <c r="DO339" s="61"/>
      <c r="DP339" s="61"/>
      <c r="DQ339" s="61"/>
      <c r="DR339" s="61"/>
      <c r="DS339" s="61"/>
      <c r="DT339" s="61"/>
      <c r="DU339" s="61"/>
      <c r="DV339" s="61"/>
      <c r="DW339" s="61"/>
      <c r="DX339" s="61"/>
      <c r="DY339" s="61"/>
      <c r="DZ339" s="61"/>
      <c r="EA339" s="61"/>
      <c r="EB339" s="61"/>
      <c r="EC339" s="61"/>
      <c r="ED339" s="61"/>
      <c r="EE339" s="61"/>
      <c r="EF339" s="61"/>
      <c r="EG339" s="61"/>
      <c r="EH339" s="61"/>
      <c r="EI339" s="61"/>
      <c r="EJ339" s="61"/>
      <c r="EK339" s="61"/>
      <c r="EL339" s="61"/>
      <c r="EM339" s="61"/>
      <c r="EN339" s="61"/>
      <c r="EO339" s="61"/>
      <c r="EP339" s="61"/>
      <c r="EQ339" s="61"/>
      <c r="ER339" s="61"/>
      <c r="ES339" s="61"/>
      <c r="ET339" s="61"/>
      <c r="EU339" s="61"/>
      <c r="EV339" s="61"/>
      <c r="EW339" s="61"/>
      <c r="EX339" s="61"/>
      <c r="EY339" s="61"/>
      <c r="EZ339" s="61"/>
      <c r="FA339" s="61"/>
      <c r="FB339" s="61"/>
      <c r="FC339" s="61"/>
      <c r="FD339" s="61"/>
      <c r="FE339" s="61"/>
      <c r="FF339" s="61"/>
      <c r="FG339" s="61"/>
      <c r="FH339" s="61"/>
      <c r="FI339" s="61"/>
      <c r="FJ339" s="61"/>
      <c r="FK339" s="61"/>
      <c r="FL339" s="61"/>
      <c r="FM339" s="61"/>
      <c r="FN339" s="61"/>
      <c r="FO339" s="61"/>
      <c r="FP339" s="61"/>
      <c r="FQ339" s="61"/>
      <c r="FR339" s="61"/>
      <c r="FS339" s="61"/>
      <c r="FT339" s="61"/>
      <c r="FU339" s="61"/>
      <c r="FV339" s="61"/>
      <c r="FW339" s="61"/>
      <c r="FX339" s="61"/>
      <c r="FY339" s="61"/>
      <c r="FZ339" s="61"/>
      <c r="GA339" s="61"/>
      <c r="GB339" s="61"/>
      <c r="GC339" s="61"/>
      <c r="GD339" s="61"/>
      <c r="GE339" s="61"/>
      <c r="GF339" s="61"/>
      <c r="GG339" s="61"/>
      <c r="GH339" s="61"/>
      <c r="GI339" s="61"/>
      <c r="GJ339" s="61"/>
      <c r="GK339" s="61"/>
      <c r="GL339" s="61"/>
      <c r="GM339" s="61"/>
      <c r="GN339" s="61"/>
      <c r="GO339" s="61"/>
      <c r="GP339" s="61"/>
      <c r="GQ339" s="61"/>
      <c r="GR339" s="61"/>
      <c r="GS339" s="61"/>
      <c r="GT339" s="61"/>
      <c r="GU339" s="61"/>
      <c r="GV339" s="61"/>
      <c r="GW339" s="61"/>
      <c r="GX339" s="61"/>
      <c r="GY339" s="61"/>
      <c r="GZ339" s="61"/>
      <c r="HA339" s="61"/>
      <c r="HB339" s="61"/>
      <c r="HC339" s="61"/>
      <c r="HD339" s="61"/>
      <c r="HE339" s="61"/>
      <c r="HF339" s="61"/>
      <c r="HG339" s="61"/>
      <c r="HH339" s="61"/>
      <c r="HI339" s="61"/>
      <c r="HJ339" s="61"/>
      <c r="HK339" s="61"/>
      <c r="HL339" s="61"/>
      <c r="HM339" s="61"/>
      <c r="HN339" s="61"/>
      <c r="HO339" s="61"/>
      <c r="HP339" s="61"/>
      <c r="HQ339" s="61"/>
      <c r="HR339" s="61"/>
      <c r="HS339" s="61"/>
      <c r="HT339" s="61"/>
      <c r="HU339" s="61"/>
      <c r="HV339" s="61"/>
      <c r="HW339" s="61"/>
      <c r="HX339" s="61"/>
      <c r="HY339" s="61"/>
      <c r="HZ339" s="61"/>
      <c r="IA339" s="61"/>
      <c r="IB339" s="61"/>
      <c r="IC339" s="61"/>
      <c r="ID339" s="61"/>
      <c r="IE339" s="61"/>
      <c r="IF339" s="61"/>
      <c r="IG339" s="61"/>
      <c r="IH339" s="61"/>
      <c r="II339" s="61"/>
      <c r="IJ339" s="61"/>
      <c r="IK339" s="61"/>
      <c r="IL339" s="61"/>
      <c r="IM339" s="61"/>
      <c r="IN339" s="61"/>
      <c r="IO339" s="61"/>
      <c r="IP339" s="61"/>
      <c r="IQ339" s="61"/>
      <c r="IR339" s="61"/>
      <c r="IS339" s="61"/>
      <c r="IT339" s="61"/>
      <c r="IU339" s="61"/>
      <c r="IV339" s="61"/>
    </row>
    <row r="340" spans="1:256" hidden="1">
      <c r="A340" s="249"/>
      <c r="B340" s="252"/>
      <c r="C340" s="39" t="s">
        <v>32</v>
      </c>
      <c r="D340" s="81">
        <f>D338+D339</f>
        <v>620891</v>
      </c>
      <c r="E340" s="82">
        <f t="shared" ref="E340:P340" si="148">E338+E339</f>
        <v>515891</v>
      </c>
      <c r="F340" s="82">
        <f t="shared" si="148"/>
        <v>280891</v>
      </c>
      <c r="G340" s="82">
        <f t="shared" si="148"/>
        <v>0</v>
      </c>
      <c r="H340" s="82">
        <f t="shared" si="148"/>
        <v>280891</v>
      </c>
      <c r="I340" s="82">
        <f t="shared" si="148"/>
        <v>195000</v>
      </c>
      <c r="J340" s="82">
        <f t="shared" si="148"/>
        <v>40000</v>
      </c>
      <c r="K340" s="82">
        <f t="shared" si="148"/>
        <v>0</v>
      </c>
      <c r="L340" s="82">
        <f t="shared" si="148"/>
        <v>0</v>
      </c>
      <c r="M340" s="82">
        <f t="shared" si="148"/>
        <v>105000</v>
      </c>
      <c r="N340" s="82">
        <f t="shared" si="148"/>
        <v>105000</v>
      </c>
      <c r="O340" s="82">
        <f t="shared" si="148"/>
        <v>0</v>
      </c>
      <c r="P340" s="82">
        <f t="shared" si="148"/>
        <v>0</v>
      </c>
      <c r="Q340" s="59"/>
      <c r="R340" s="59"/>
      <c r="S340" s="60"/>
      <c r="T340" s="60"/>
      <c r="U340" s="60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1"/>
      <c r="DE340" s="61"/>
      <c r="DF340" s="61"/>
      <c r="DG340" s="61"/>
      <c r="DH340" s="61"/>
      <c r="DI340" s="61"/>
      <c r="DJ340" s="61"/>
      <c r="DK340" s="61"/>
      <c r="DL340" s="61"/>
      <c r="DM340" s="61"/>
      <c r="DN340" s="61"/>
      <c r="DO340" s="61"/>
      <c r="DP340" s="61"/>
      <c r="DQ340" s="61"/>
      <c r="DR340" s="61"/>
      <c r="DS340" s="61"/>
      <c r="DT340" s="61"/>
      <c r="DU340" s="61"/>
      <c r="DV340" s="61"/>
      <c r="DW340" s="61"/>
      <c r="DX340" s="61"/>
      <c r="DY340" s="61"/>
      <c r="DZ340" s="61"/>
      <c r="EA340" s="61"/>
      <c r="EB340" s="61"/>
      <c r="EC340" s="61"/>
      <c r="ED340" s="61"/>
      <c r="EE340" s="61"/>
      <c r="EF340" s="61"/>
      <c r="EG340" s="61"/>
      <c r="EH340" s="61"/>
      <c r="EI340" s="61"/>
      <c r="EJ340" s="61"/>
      <c r="EK340" s="61"/>
      <c r="EL340" s="61"/>
      <c r="EM340" s="61"/>
      <c r="EN340" s="61"/>
      <c r="EO340" s="61"/>
      <c r="EP340" s="61"/>
      <c r="EQ340" s="61"/>
      <c r="ER340" s="61"/>
      <c r="ES340" s="61"/>
      <c r="ET340" s="61"/>
      <c r="EU340" s="61"/>
      <c r="EV340" s="61"/>
      <c r="EW340" s="61"/>
      <c r="EX340" s="61"/>
      <c r="EY340" s="61"/>
      <c r="EZ340" s="61"/>
      <c r="FA340" s="61"/>
      <c r="FB340" s="61"/>
      <c r="FC340" s="61"/>
      <c r="FD340" s="61"/>
      <c r="FE340" s="61"/>
      <c r="FF340" s="61"/>
      <c r="FG340" s="61"/>
      <c r="FH340" s="61"/>
      <c r="FI340" s="61"/>
      <c r="FJ340" s="61"/>
      <c r="FK340" s="61"/>
      <c r="FL340" s="61"/>
      <c r="FM340" s="61"/>
      <c r="FN340" s="61"/>
      <c r="FO340" s="61"/>
      <c r="FP340" s="61"/>
      <c r="FQ340" s="61"/>
      <c r="FR340" s="61"/>
      <c r="FS340" s="61"/>
      <c r="FT340" s="61"/>
      <c r="FU340" s="61"/>
      <c r="FV340" s="61"/>
      <c r="FW340" s="61"/>
      <c r="FX340" s="61"/>
      <c r="FY340" s="61"/>
      <c r="FZ340" s="61"/>
      <c r="GA340" s="61"/>
      <c r="GB340" s="61"/>
      <c r="GC340" s="61"/>
      <c r="GD340" s="61"/>
      <c r="GE340" s="61"/>
      <c r="GF340" s="61"/>
      <c r="GG340" s="61"/>
      <c r="GH340" s="61"/>
      <c r="GI340" s="61"/>
      <c r="GJ340" s="61"/>
      <c r="GK340" s="61"/>
      <c r="GL340" s="61"/>
      <c r="GM340" s="61"/>
      <c r="GN340" s="61"/>
      <c r="GO340" s="61"/>
      <c r="GP340" s="61"/>
      <c r="GQ340" s="61"/>
      <c r="GR340" s="61"/>
      <c r="GS340" s="61"/>
      <c r="GT340" s="61"/>
      <c r="GU340" s="61"/>
      <c r="GV340" s="61"/>
      <c r="GW340" s="61"/>
      <c r="GX340" s="61"/>
      <c r="GY340" s="61"/>
      <c r="GZ340" s="61"/>
      <c r="HA340" s="61"/>
      <c r="HB340" s="61"/>
      <c r="HC340" s="61"/>
      <c r="HD340" s="61"/>
      <c r="HE340" s="61"/>
      <c r="HF340" s="61"/>
      <c r="HG340" s="61"/>
      <c r="HH340" s="61"/>
      <c r="HI340" s="61"/>
      <c r="HJ340" s="61"/>
      <c r="HK340" s="61"/>
      <c r="HL340" s="61"/>
      <c r="HM340" s="61"/>
      <c r="HN340" s="61"/>
      <c r="HO340" s="61"/>
      <c r="HP340" s="61"/>
      <c r="HQ340" s="61"/>
      <c r="HR340" s="61"/>
      <c r="HS340" s="61"/>
      <c r="HT340" s="61"/>
      <c r="HU340" s="61"/>
      <c r="HV340" s="61"/>
      <c r="HW340" s="61"/>
      <c r="HX340" s="61"/>
      <c r="HY340" s="61"/>
      <c r="HZ340" s="61"/>
      <c r="IA340" s="61"/>
      <c r="IB340" s="61"/>
      <c r="IC340" s="61"/>
      <c r="ID340" s="61"/>
      <c r="IE340" s="61"/>
      <c r="IF340" s="61"/>
      <c r="IG340" s="61"/>
      <c r="IH340" s="61"/>
      <c r="II340" s="61"/>
      <c r="IJ340" s="61"/>
      <c r="IK340" s="61"/>
      <c r="IL340" s="61"/>
      <c r="IM340" s="61"/>
      <c r="IN340" s="61"/>
      <c r="IO340" s="61"/>
      <c r="IP340" s="61"/>
      <c r="IQ340" s="61"/>
      <c r="IR340" s="61"/>
      <c r="IS340" s="61"/>
      <c r="IT340" s="61"/>
      <c r="IU340" s="61"/>
      <c r="IV340" s="61"/>
    </row>
    <row r="341" spans="1:256" ht="15" hidden="1">
      <c r="A341" s="253">
        <v>855</v>
      </c>
      <c r="B341" s="256" t="s">
        <v>186</v>
      </c>
      <c r="C341" s="41" t="s">
        <v>30</v>
      </c>
      <c r="D341" s="83">
        <f t="shared" ref="D341:P342" si="149">D344+D347</f>
        <v>10997822</v>
      </c>
      <c r="E341" s="84">
        <f t="shared" si="149"/>
        <v>10997822</v>
      </c>
      <c r="F341" s="84">
        <f t="shared" si="149"/>
        <v>2865000</v>
      </c>
      <c r="G341" s="84">
        <f t="shared" si="149"/>
        <v>2211789</v>
      </c>
      <c r="H341" s="84">
        <f t="shared" si="149"/>
        <v>653211</v>
      </c>
      <c r="I341" s="84">
        <f t="shared" si="149"/>
        <v>1440000</v>
      </c>
      <c r="J341" s="84">
        <f t="shared" si="149"/>
        <v>1000</v>
      </c>
      <c r="K341" s="84">
        <f t="shared" si="149"/>
        <v>6691822</v>
      </c>
      <c r="L341" s="84">
        <f t="shared" si="149"/>
        <v>0</v>
      </c>
      <c r="M341" s="84">
        <f t="shared" si="149"/>
        <v>0</v>
      </c>
      <c r="N341" s="84">
        <f t="shared" si="149"/>
        <v>0</v>
      </c>
      <c r="O341" s="84">
        <f t="shared" si="149"/>
        <v>0</v>
      </c>
      <c r="P341" s="84">
        <f t="shared" si="149"/>
        <v>0</v>
      </c>
      <c r="Q341" s="50"/>
      <c r="R341" s="50"/>
      <c r="S341" s="51"/>
      <c r="T341" s="51"/>
      <c r="U341" s="51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  <c r="BY341" s="52"/>
      <c r="BZ341" s="52"/>
      <c r="CA341" s="52"/>
      <c r="CB341" s="52"/>
      <c r="CC341" s="52"/>
      <c r="CD341" s="52"/>
      <c r="CE341" s="52"/>
      <c r="CF341" s="52"/>
      <c r="CG341" s="52"/>
      <c r="CH341" s="52"/>
      <c r="CI341" s="52"/>
      <c r="CJ341" s="52"/>
      <c r="CK341" s="52"/>
      <c r="CL341" s="52"/>
      <c r="CM341" s="52"/>
      <c r="CN341" s="52"/>
      <c r="CO341" s="52"/>
      <c r="CP341" s="52"/>
      <c r="CQ341" s="52"/>
      <c r="CR341" s="52"/>
      <c r="CS341" s="52"/>
      <c r="CT341" s="52"/>
      <c r="CU341" s="52"/>
      <c r="CV341" s="52"/>
      <c r="CW341" s="52"/>
      <c r="CX341" s="52"/>
      <c r="CY341" s="52"/>
      <c r="CZ341" s="52"/>
      <c r="DA341" s="52"/>
      <c r="DB341" s="52"/>
      <c r="DC341" s="52"/>
      <c r="DD341" s="52"/>
      <c r="DE341" s="52"/>
      <c r="DF341" s="52"/>
      <c r="DG341" s="52"/>
      <c r="DH341" s="52"/>
      <c r="DI341" s="52"/>
      <c r="DJ341" s="52"/>
      <c r="DK341" s="52"/>
      <c r="DL341" s="52"/>
      <c r="DM341" s="52"/>
      <c r="DN341" s="52"/>
      <c r="DO341" s="52"/>
      <c r="DP341" s="52"/>
      <c r="DQ341" s="52"/>
      <c r="DR341" s="52"/>
      <c r="DS341" s="52"/>
      <c r="DT341" s="52"/>
      <c r="DU341" s="52"/>
      <c r="DV341" s="52"/>
      <c r="DW341" s="52"/>
      <c r="DX341" s="52"/>
      <c r="DY341" s="52"/>
      <c r="DZ341" s="52"/>
      <c r="EA341" s="52"/>
      <c r="EB341" s="52"/>
      <c r="EC341" s="52"/>
      <c r="ED341" s="52"/>
      <c r="EE341" s="52"/>
      <c r="EF341" s="52"/>
      <c r="EG341" s="52"/>
      <c r="EH341" s="52"/>
      <c r="EI341" s="52"/>
      <c r="EJ341" s="52"/>
      <c r="EK341" s="52"/>
      <c r="EL341" s="52"/>
      <c r="EM341" s="52"/>
      <c r="EN341" s="52"/>
      <c r="EO341" s="52"/>
      <c r="EP341" s="52"/>
      <c r="EQ341" s="52"/>
      <c r="ER341" s="52"/>
      <c r="ES341" s="52"/>
      <c r="ET341" s="52"/>
      <c r="EU341" s="52"/>
      <c r="EV341" s="52"/>
      <c r="EW341" s="52"/>
      <c r="EX341" s="52"/>
      <c r="EY341" s="52"/>
      <c r="EZ341" s="52"/>
      <c r="FA341" s="52"/>
      <c r="FB341" s="52"/>
      <c r="FC341" s="52"/>
      <c r="FD341" s="52"/>
      <c r="FE341" s="52"/>
      <c r="FF341" s="52"/>
      <c r="FG341" s="52"/>
      <c r="FH341" s="52"/>
      <c r="FI341" s="52"/>
      <c r="FJ341" s="52"/>
      <c r="FK341" s="52"/>
      <c r="FL341" s="52"/>
      <c r="FM341" s="52"/>
      <c r="FN341" s="52"/>
      <c r="FO341" s="52"/>
      <c r="FP341" s="52"/>
      <c r="FQ341" s="52"/>
      <c r="FR341" s="52"/>
      <c r="FS341" s="52"/>
      <c r="FT341" s="52"/>
      <c r="FU341" s="52"/>
      <c r="FV341" s="52"/>
      <c r="FW341" s="52"/>
      <c r="FX341" s="52"/>
      <c r="FY341" s="52"/>
      <c r="FZ341" s="52"/>
      <c r="GA341" s="52"/>
      <c r="GB341" s="52"/>
      <c r="GC341" s="52"/>
      <c r="GD341" s="52"/>
      <c r="GE341" s="52"/>
      <c r="GF341" s="52"/>
      <c r="GG341" s="52"/>
      <c r="GH341" s="52"/>
      <c r="GI341" s="52"/>
      <c r="GJ341" s="52"/>
      <c r="GK341" s="52"/>
      <c r="GL341" s="52"/>
      <c r="GM341" s="52"/>
      <c r="GN341" s="52"/>
      <c r="GO341" s="52"/>
      <c r="GP341" s="52"/>
      <c r="GQ341" s="52"/>
      <c r="GR341" s="52"/>
      <c r="GS341" s="52"/>
      <c r="GT341" s="52"/>
      <c r="GU341" s="52"/>
      <c r="GV341" s="52"/>
      <c r="GW341" s="52"/>
      <c r="GX341" s="52"/>
      <c r="GY341" s="52"/>
      <c r="GZ341" s="52"/>
      <c r="HA341" s="52"/>
      <c r="HB341" s="52"/>
      <c r="HC341" s="52"/>
      <c r="HD341" s="52"/>
      <c r="HE341" s="52"/>
      <c r="HF341" s="52"/>
      <c r="HG341" s="52"/>
      <c r="HH341" s="52"/>
      <c r="HI341" s="52"/>
      <c r="HJ341" s="52"/>
      <c r="HK341" s="52"/>
      <c r="HL341" s="52"/>
      <c r="HM341" s="52"/>
      <c r="HN341" s="52"/>
      <c r="HO341" s="52"/>
      <c r="HP341" s="52"/>
      <c r="HQ341" s="52"/>
      <c r="HR341" s="52"/>
      <c r="HS341" s="52"/>
      <c r="HT341" s="52"/>
      <c r="HU341" s="52"/>
      <c r="HV341" s="52"/>
      <c r="HW341" s="52"/>
      <c r="HX341" s="52"/>
      <c r="HY341" s="52"/>
      <c r="HZ341" s="52"/>
      <c r="IA341" s="52"/>
      <c r="IB341" s="52"/>
      <c r="IC341" s="52"/>
      <c r="ID341" s="52"/>
      <c r="IE341" s="52"/>
      <c r="IF341" s="52"/>
      <c r="IG341" s="52"/>
      <c r="IH341" s="52"/>
      <c r="II341" s="52"/>
      <c r="IJ341" s="52"/>
      <c r="IK341" s="52"/>
      <c r="IL341" s="52"/>
      <c r="IM341" s="52"/>
      <c r="IN341" s="52"/>
      <c r="IO341" s="52"/>
      <c r="IP341" s="52"/>
      <c r="IQ341" s="52"/>
      <c r="IR341" s="52"/>
      <c r="IS341" s="52"/>
      <c r="IT341" s="52"/>
      <c r="IU341" s="52"/>
      <c r="IV341" s="52"/>
    </row>
    <row r="342" spans="1:256" ht="15" hidden="1">
      <c r="A342" s="254"/>
      <c r="B342" s="257"/>
      <c r="C342" s="41" t="s">
        <v>31</v>
      </c>
      <c r="D342" s="83">
        <f t="shared" si="149"/>
        <v>0</v>
      </c>
      <c r="E342" s="84">
        <f t="shared" si="149"/>
        <v>0</v>
      </c>
      <c r="F342" s="84">
        <f t="shared" si="149"/>
        <v>0</v>
      </c>
      <c r="G342" s="84">
        <f t="shared" si="149"/>
        <v>0</v>
      </c>
      <c r="H342" s="84">
        <f t="shared" si="149"/>
        <v>0</v>
      </c>
      <c r="I342" s="84">
        <f t="shared" si="149"/>
        <v>0</v>
      </c>
      <c r="J342" s="84">
        <f t="shared" si="149"/>
        <v>0</v>
      </c>
      <c r="K342" s="84">
        <f t="shared" si="149"/>
        <v>0</v>
      </c>
      <c r="L342" s="84">
        <f t="shared" si="149"/>
        <v>0</v>
      </c>
      <c r="M342" s="84">
        <f t="shared" si="149"/>
        <v>0</v>
      </c>
      <c r="N342" s="84">
        <f t="shared" si="149"/>
        <v>0</v>
      </c>
      <c r="O342" s="84">
        <f t="shared" si="149"/>
        <v>0</v>
      </c>
      <c r="P342" s="84">
        <f t="shared" si="149"/>
        <v>0</v>
      </c>
      <c r="Q342" s="50"/>
      <c r="R342" s="50"/>
      <c r="S342" s="51"/>
      <c r="T342" s="51"/>
      <c r="U342" s="51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  <c r="BY342" s="52"/>
      <c r="BZ342" s="52"/>
      <c r="CA342" s="52"/>
      <c r="CB342" s="52"/>
      <c r="CC342" s="52"/>
      <c r="CD342" s="52"/>
      <c r="CE342" s="52"/>
      <c r="CF342" s="52"/>
      <c r="CG342" s="52"/>
      <c r="CH342" s="52"/>
      <c r="CI342" s="52"/>
      <c r="CJ342" s="52"/>
      <c r="CK342" s="52"/>
      <c r="CL342" s="52"/>
      <c r="CM342" s="52"/>
      <c r="CN342" s="52"/>
      <c r="CO342" s="52"/>
      <c r="CP342" s="52"/>
      <c r="CQ342" s="52"/>
      <c r="CR342" s="52"/>
      <c r="CS342" s="52"/>
      <c r="CT342" s="52"/>
      <c r="CU342" s="52"/>
      <c r="CV342" s="52"/>
      <c r="CW342" s="52"/>
      <c r="CX342" s="52"/>
      <c r="CY342" s="52"/>
      <c r="CZ342" s="52"/>
      <c r="DA342" s="52"/>
      <c r="DB342" s="52"/>
      <c r="DC342" s="52"/>
      <c r="DD342" s="52"/>
      <c r="DE342" s="52"/>
      <c r="DF342" s="52"/>
      <c r="DG342" s="52"/>
      <c r="DH342" s="52"/>
      <c r="DI342" s="52"/>
      <c r="DJ342" s="52"/>
      <c r="DK342" s="52"/>
      <c r="DL342" s="52"/>
      <c r="DM342" s="52"/>
      <c r="DN342" s="52"/>
      <c r="DO342" s="52"/>
      <c r="DP342" s="52"/>
      <c r="DQ342" s="52"/>
      <c r="DR342" s="52"/>
      <c r="DS342" s="52"/>
      <c r="DT342" s="52"/>
      <c r="DU342" s="52"/>
      <c r="DV342" s="52"/>
      <c r="DW342" s="52"/>
      <c r="DX342" s="52"/>
      <c r="DY342" s="52"/>
      <c r="DZ342" s="52"/>
      <c r="EA342" s="52"/>
      <c r="EB342" s="52"/>
      <c r="EC342" s="52"/>
      <c r="ED342" s="52"/>
      <c r="EE342" s="52"/>
      <c r="EF342" s="52"/>
      <c r="EG342" s="52"/>
      <c r="EH342" s="52"/>
      <c r="EI342" s="52"/>
      <c r="EJ342" s="52"/>
      <c r="EK342" s="52"/>
      <c r="EL342" s="52"/>
      <c r="EM342" s="52"/>
      <c r="EN342" s="52"/>
      <c r="EO342" s="52"/>
      <c r="EP342" s="52"/>
      <c r="EQ342" s="52"/>
      <c r="ER342" s="52"/>
      <c r="ES342" s="52"/>
      <c r="ET342" s="52"/>
      <c r="EU342" s="52"/>
      <c r="EV342" s="52"/>
      <c r="EW342" s="52"/>
      <c r="EX342" s="52"/>
      <c r="EY342" s="52"/>
      <c r="EZ342" s="52"/>
      <c r="FA342" s="52"/>
      <c r="FB342" s="52"/>
      <c r="FC342" s="52"/>
      <c r="FD342" s="52"/>
      <c r="FE342" s="52"/>
      <c r="FF342" s="52"/>
      <c r="FG342" s="52"/>
      <c r="FH342" s="52"/>
      <c r="FI342" s="52"/>
      <c r="FJ342" s="52"/>
      <c r="FK342" s="52"/>
      <c r="FL342" s="52"/>
      <c r="FM342" s="52"/>
      <c r="FN342" s="52"/>
      <c r="FO342" s="52"/>
      <c r="FP342" s="52"/>
      <c r="FQ342" s="52"/>
      <c r="FR342" s="52"/>
      <c r="FS342" s="52"/>
      <c r="FT342" s="52"/>
      <c r="FU342" s="52"/>
      <c r="FV342" s="52"/>
      <c r="FW342" s="52"/>
      <c r="FX342" s="52"/>
      <c r="FY342" s="52"/>
      <c r="FZ342" s="52"/>
      <c r="GA342" s="52"/>
      <c r="GB342" s="52"/>
      <c r="GC342" s="52"/>
      <c r="GD342" s="52"/>
      <c r="GE342" s="52"/>
      <c r="GF342" s="52"/>
      <c r="GG342" s="52"/>
      <c r="GH342" s="52"/>
      <c r="GI342" s="52"/>
      <c r="GJ342" s="52"/>
      <c r="GK342" s="52"/>
      <c r="GL342" s="52"/>
      <c r="GM342" s="52"/>
      <c r="GN342" s="52"/>
      <c r="GO342" s="52"/>
      <c r="GP342" s="52"/>
      <c r="GQ342" s="52"/>
      <c r="GR342" s="52"/>
      <c r="GS342" s="52"/>
      <c r="GT342" s="52"/>
      <c r="GU342" s="52"/>
      <c r="GV342" s="52"/>
      <c r="GW342" s="52"/>
      <c r="GX342" s="52"/>
      <c r="GY342" s="52"/>
      <c r="GZ342" s="52"/>
      <c r="HA342" s="52"/>
      <c r="HB342" s="52"/>
      <c r="HC342" s="52"/>
      <c r="HD342" s="52"/>
      <c r="HE342" s="52"/>
      <c r="HF342" s="52"/>
      <c r="HG342" s="52"/>
      <c r="HH342" s="52"/>
      <c r="HI342" s="52"/>
      <c r="HJ342" s="52"/>
      <c r="HK342" s="52"/>
      <c r="HL342" s="52"/>
      <c r="HM342" s="52"/>
      <c r="HN342" s="52"/>
      <c r="HO342" s="52"/>
      <c r="HP342" s="52"/>
      <c r="HQ342" s="52"/>
      <c r="HR342" s="52"/>
      <c r="HS342" s="52"/>
      <c r="HT342" s="52"/>
      <c r="HU342" s="52"/>
      <c r="HV342" s="52"/>
      <c r="HW342" s="52"/>
      <c r="HX342" s="52"/>
      <c r="HY342" s="52"/>
      <c r="HZ342" s="52"/>
      <c r="IA342" s="52"/>
      <c r="IB342" s="52"/>
      <c r="IC342" s="52"/>
      <c r="ID342" s="52"/>
      <c r="IE342" s="52"/>
      <c r="IF342" s="52"/>
      <c r="IG342" s="52"/>
      <c r="IH342" s="52"/>
      <c r="II342" s="52"/>
      <c r="IJ342" s="52"/>
      <c r="IK342" s="52"/>
      <c r="IL342" s="52"/>
      <c r="IM342" s="52"/>
      <c r="IN342" s="52"/>
      <c r="IO342" s="52"/>
      <c r="IP342" s="52"/>
      <c r="IQ342" s="52"/>
      <c r="IR342" s="52"/>
      <c r="IS342" s="52"/>
      <c r="IT342" s="52"/>
      <c r="IU342" s="52"/>
      <c r="IV342" s="52"/>
    </row>
    <row r="343" spans="1:256" ht="15" hidden="1">
      <c r="A343" s="255"/>
      <c r="B343" s="258"/>
      <c r="C343" s="41" t="s">
        <v>32</v>
      </c>
      <c r="D343" s="83">
        <f t="shared" ref="D343:O343" si="150">D341+D342</f>
        <v>10997822</v>
      </c>
      <c r="E343" s="84">
        <f t="shared" si="150"/>
        <v>10997822</v>
      </c>
      <c r="F343" s="84">
        <f t="shared" si="150"/>
        <v>2865000</v>
      </c>
      <c r="G343" s="84">
        <f t="shared" si="150"/>
        <v>2211789</v>
      </c>
      <c r="H343" s="84">
        <f t="shared" si="150"/>
        <v>653211</v>
      </c>
      <c r="I343" s="84">
        <f t="shared" si="150"/>
        <v>1440000</v>
      </c>
      <c r="J343" s="84">
        <f t="shared" si="150"/>
        <v>1000</v>
      </c>
      <c r="K343" s="84">
        <f t="shared" si="150"/>
        <v>6691822</v>
      </c>
      <c r="L343" s="84">
        <f t="shared" si="150"/>
        <v>0</v>
      </c>
      <c r="M343" s="84">
        <f t="shared" si="150"/>
        <v>0</v>
      </c>
      <c r="N343" s="84">
        <f t="shared" si="150"/>
        <v>0</v>
      </c>
      <c r="O343" s="84">
        <f t="shared" si="150"/>
        <v>0</v>
      </c>
      <c r="P343" s="84">
        <f>P341+P342</f>
        <v>0</v>
      </c>
      <c r="Q343" s="50"/>
      <c r="R343" s="50"/>
      <c r="S343" s="51"/>
      <c r="T343" s="51"/>
      <c r="U343" s="51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  <c r="BY343" s="52"/>
      <c r="BZ343" s="52"/>
      <c r="CA343" s="52"/>
      <c r="CB343" s="52"/>
      <c r="CC343" s="52"/>
      <c r="CD343" s="52"/>
      <c r="CE343" s="52"/>
      <c r="CF343" s="52"/>
      <c r="CG343" s="52"/>
      <c r="CH343" s="52"/>
      <c r="CI343" s="52"/>
      <c r="CJ343" s="52"/>
      <c r="CK343" s="52"/>
      <c r="CL343" s="52"/>
      <c r="CM343" s="52"/>
      <c r="CN343" s="52"/>
      <c r="CO343" s="52"/>
      <c r="CP343" s="52"/>
      <c r="CQ343" s="52"/>
      <c r="CR343" s="52"/>
      <c r="CS343" s="52"/>
      <c r="CT343" s="52"/>
      <c r="CU343" s="52"/>
      <c r="CV343" s="52"/>
      <c r="CW343" s="52"/>
      <c r="CX343" s="52"/>
      <c r="CY343" s="52"/>
      <c r="CZ343" s="52"/>
      <c r="DA343" s="52"/>
      <c r="DB343" s="52"/>
      <c r="DC343" s="52"/>
      <c r="DD343" s="52"/>
      <c r="DE343" s="52"/>
      <c r="DF343" s="52"/>
      <c r="DG343" s="52"/>
      <c r="DH343" s="52"/>
      <c r="DI343" s="52"/>
      <c r="DJ343" s="52"/>
      <c r="DK343" s="52"/>
      <c r="DL343" s="52"/>
      <c r="DM343" s="52"/>
      <c r="DN343" s="52"/>
      <c r="DO343" s="52"/>
      <c r="DP343" s="52"/>
      <c r="DQ343" s="52"/>
      <c r="DR343" s="52"/>
      <c r="DS343" s="52"/>
      <c r="DT343" s="52"/>
      <c r="DU343" s="52"/>
      <c r="DV343" s="52"/>
      <c r="DW343" s="52"/>
      <c r="DX343" s="52"/>
      <c r="DY343" s="52"/>
      <c r="DZ343" s="52"/>
      <c r="EA343" s="52"/>
      <c r="EB343" s="52"/>
      <c r="EC343" s="52"/>
      <c r="ED343" s="52"/>
      <c r="EE343" s="52"/>
      <c r="EF343" s="52"/>
      <c r="EG343" s="52"/>
      <c r="EH343" s="52"/>
      <c r="EI343" s="52"/>
      <c r="EJ343" s="52"/>
      <c r="EK343" s="52"/>
      <c r="EL343" s="52"/>
      <c r="EM343" s="52"/>
      <c r="EN343" s="52"/>
      <c r="EO343" s="52"/>
      <c r="EP343" s="52"/>
      <c r="EQ343" s="52"/>
      <c r="ER343" s="52"/>
      <c r="ES343" s="52"/>
      <c r="ET343" s="52"/>
      <c r="EU343" s="52"/>
      <c r="EV343" s="52"/>
      <c r="EW343" s="52"/>
      <c r="EX343" s="52"/>
      <c r="EY343" s="52"/>
      <c r="EZ343" s="52"/>
      <c r="FA343" s="52"/>
      <c r="FB343" s="52"/>
      <c r="FC343" s="52"/>
      <c r="FD343" s="52"/>
      <c r="FE343" s="52"/>
      <c r="FF343" s="52"/>
      <c r="FG343" s="52"/>
      <c r="FH343" s="52"/>
      <c r="FI343" s="52"/>
      <c r="FJ343" s="52"/>
      <c r="FK343" s="52"/>
      <c r="FL343" s="52"/>
      <c r="FM343" s="52"/>
      <c r="FN343" s="52"/>
      <c r="FO343" s="52"/>
      <c r="FP343" s="52"/>
      <c r="FQ343" s="52"/>
      <c r="FR343" s="52"/>
      <c r="FS343" s="52"/>
      <c r="FT343" s="52"/>
      <c r="FU343" s="52"/>
      <c r="FV343" s="52"/>
      <c r="FW343" s="52"/>
      <c r="FX343" s="52"/>
      <c r="FY343" s="52"/>
      <c r="FZ343" s="52"/>
      <c r="GA343" s="52"/>
      <c r="GB343" s="52"/>
      <c r="GC343" s="52"/>
      <c r="GD343" s="52"/>
      <c r="GE343" s="52"/>
      <c r="GF343" s="52"/>
      <c r="GG343" s="52"/>
      <c r="GH343" s="52"/>
      <c r="GI343" s="52"/>
      <c r="GJ343" s="52"/>
      <c r="GK343" s="52"/>
      <c r="GL343" s="52"/>
      <c r="GM343" s="52"/>
      <c r="GN343" s="52"/>
      <c r="GO343" s="52"/>
      <c r="GP343" s="52"/>
      <c r="GQ343" s="52"/>
      <c r="GR343" s="52"/>
      <c r="GS343" s="52"/>
      <c r="GT343" s="52"/>
      <c r="GU343" s="52"/>
      <c r="GV343" s="52"/>
      <c r="GW343" s="52"/>
      <c r="GX343" s="52"/>
      <c r="GY343" s="52"/>
      <c r="GZ343" s="52"/>
      <c r="HA343" s="52"/>
      <c r="HB343" s="52"/>
      <c r="HC343" s="52"/>
      <c r="HD343" s="52"/>
      <c r="HE343" s="52"/>
      <c r="HF343" s="52"/>
      <c r="HG343" s="52"/>
      <c r="HH343" s="52"/>
      <c r="HI343" s="52"/>
      <c r="HJ343" s="52"/>
      <c r="HK343" s="52"/>
      <c r="HL343" s="52"/>
      <c r="HM343" s="52"/>
      <c r="HN343" s="52"/>
      <c r="HO343" s="52"/>
      <c r="HP343" s="52"/>
      <c r="HQ343" s="52"/>
      <c r="HR343" s="52"/>
      <c r="HS343" s="52"/>
      <c r="HT343" s="52"/>
      <c r="HU343" s="52"/>
      <c r="HV343" s="52"/>
      <c r="HW343" s="52"/>
      <c r="HX343" s="52"/>
      <c r="HY343" s="52"/>
      <c r="HZ343" s="52"/>
      <c r="IA343" s="52"/>
      <c r="IB343" s="52"/>
      <c r="IC343" s="52"/>
      <c r="ID343" s="52"/>
      <c r="IE343" s="52"/>
      <c r="IF343" s="52"/>
      <c r="IG343" s="52"/>
      <c r="IH343" s="52"/>
      <c r="II343" s="52"/>
      <c r="IJ343" s="52"/>
      <c r="IK343" s="52"/>
      <c r="IL343" s="52"/>
      <c r="IM343" s="52"/>
      <c r="IN343" s="52"/>
      <c r="IO343" s="52"/>
      <c r="IP343" s="52"/>
      <c r="IQ343" s="52"/>
      <c r="IR343" s="52"/>
      <c r="IS343" s="52"/>
      <c r="IT343" s="52"/>
      <c r="IU343" s="52"/>
      <c r="IV343" s="52"/>
    </row>
    <row r="344" spans="1:256" hidden="1">
      <c r="A344" s="247">
        <v>85509</v>
      </c>
      <c r="B344" s="250" t="s">
        <v>187</v>
      </c>
      <c r="C344" s="39" t="s">
        <v>30</v>
      </c>
      <c r="D344" s="81">
        <f>E344+M344</f>
        <v>3137000</v>
      </c>
      <c r="E344" s="82">
        <f>F344+I344+J344+K344+L344</f>
        <v>3137000</v>
      </c>
      <c r="F344" s="82">
        <f>G344+H344</f>
        <v>2706000</v>
      </c>
      <c r="G344" s="82">
        <v>2209789</v>
      </c>
      <c r="H344" s="82">
        <f>23000+150000+5000+60000+20000+1500+124000+13000+5328+25000+165+55417+3801+10000</f>
        <v>496211</v>
      </c>
      <c r="I344" s="82">
        <v>430000</v>
      </c>
      <c r="J344" s="82">
        <v>1000</v>
      </c>
      <c r="K344" s="82">
        <v>0</v>
      </c>
      <c r="L344" s="82">
        <v>0</v>
      </c>
      <c r="M344" s="82">
        <f>N344+P344</f>
        <v>0</v>
      </c>
      <c r="N344" s="82">
        <v>0</v>
      </c>
      <c r="O344" s="82">
        <v>0</v>
      </c>
      <c r="P344" s="82">
        <v>0</v>
      </c>
      <c r="Q344" s="62"/>
      <c r="R344" s="62"/>
      <c r="S344" s="60"/>
      <c r="T344" s="60"/>
      <c r="U344" s="60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1"/>
      <c r="DE344" s="61"/>
      <c r="DF344" s="61"/>
      <c r="DG344" s="61"/>
      <c r="DH344" s="61"/>
      <c r="DI344" s="61"/>
      <c r="DJ344" s="61"/>
      <c r="DK344" s="61"/>
      <c r="DL344" s="61"/>
      <c r="DM344" s="61"/>
      <c r="DN344" s="61"/>
      <c r="DO344" s="61"/>
      <c r="DP344" s="61"/>
      <c r="DQ344" s="61"/>
      <c r="DR344" s="61"/>
      <c r="DS344" s="61"/>
      <c r="DT344" s="61"/>
      <c r="DU344" s="61"/>
      <c r="DV344" s="61"/>
      <c r="DW344" s="61"/>
      <c r="DX344" s="61"/>
      <c r="DY344" s="61"/>
      <c r="DZ344" s="61"/>
      <c r="EA344" s="61"/>
      <c r="EB344" s="61"/>
      <c r="EC344" s="61"/>
      <c r="ED344" s="61"/>
      <c r="EE344" s="61"/>
      <c r="EF344" s="61"/>
      <c r="EG344" s="61"/>
      <c r="EH344" s="61"/>
      <c r="EI344" s="61"/>
      <c r="EJ344" s="61"/>
      <c r="EK344" s="61"/>
      <c r="EL344" s="61"/>
      <c r="EM344" s="61"/>
      <c r="EN344" s="61"/>
      <c r="EO344" s="61"/>
      <c r="EP344" s="61"/>
      <c r="EQ344" s="61"/>
      <c r="ER344" s="61"/>
      <c r="ES344" s="61"/>
      <c r="ET344" s="61"/>
      <c r="EU344" s="61"/>
      <c r="EV344" s="61"/>
      <c r="EW344" s="61"/>
      <c r="EX344" s="61"/>
      <c r="EY344" s="61"/>
      <c r="EZ344" s="61"/>
      <c r="FA344" s="61"/>
      <c r="FB344" s="61"/>
      <c r="FC344" s="61"/>
      <c r="FD344" s="61"/>
      <c r="FE344" s="61"/>
      <c r="FF344" s="61"/>
      <c r="FG344" s="61"/>
      <c r="FH344" s="61"/>
      <c r="FI344" s="61"/>
      <c r="FJ344" s="61"/>
      <c r="FK344" s="61"/>
      <c r="FL344" s="61"/>
      <c r="FM344" s="61"/>
      <c r="FN344" s="61"/>
      <c r="FO344" s="61"/>
      <c r="FP344" s="61"/>
      <c r="FQ344" s="61"/>
      <c r="FR344" s="61"/>
      <c r="FS344" s="61"/>
      <c r="FT344" s="61"/>
      <c r="FU344" s="61"/>
      <c r="FV344" s="61"/>
      <c r="FW344" s="61"/>
      <c r="FX344" s="61"/>
      <c r="FY344" s="61"/>
      <c r="FZ344" s="61"/>
      <c r="GA344" s="61"/>
      <c r="GB344" s="61"/>
      <c r="GC344" s="61"/>
      <c r="GD344" s="61"/>
      <c r="GE344" s="61"/>
      <c r="GF344" s="61"/>
      <c r="GG344" s="61"/>
      <c r="GH344" s="61"/>
      <c r="GI344" s="61"/>
      <c r="GJ344" s="61"/>
      <c r="GK344" s="61"/>
      <c r="GL344" s="61"/>
      <c r="GM344" s="61"/>
      <c r="GN344" s="61"/>
      <c r="GO344" s="61"/>
      <c r="GP344" s="61"/>
      <c r="GQ344" s="61"/>
      <c r="GR344" s="61"/>
      <c r="GS344" s="61"/>
      <c r="GT344" s="61"/>
      <c r="GU344" s="61"/>
      <c r="GV344" s="61"/>
      <c r="GW344" s="61"/>
      <c r="GX344" s="61"/>
      <c r="GY344" s="61"/>
      <c r="GZ344" s="61"/>
      <c r="HA344" s="61"/>
      <c r="HB344" s="61"/>
      <c r="HC344" s="61"/>
      <c r="HD344" s="61"/>
      <c r="HE344" s="61"/>
      <c r="HF344" s="61"/>
      <c r="HG344" s="61"/>
      <c r="HH344" s="61"/>
      <c r="HI344" s="61"/>
      <c r="HJ344" s="61"/>
      <c r="HK344" s="61"/>
      <c r="HL344" s="61"/>
      <c r="HM344" s="61"/>
      <c r="HN344" s="61"/>
      <c r="HO344" s="61"/>
      <c r="HP344" s="61"/>
      <c r="HQ344" s="61"/>
      <c r="HR344" s="61"/>
      <c r="HS344" s="61"/>
      <c r="HT344" s="61"/>
      <c r="HU344" s="61"/>
      <c r="HV344" s="61"/>
      <c r="HW344" s="61"/>
      <c r="HX344" s="61"/>
      <c r="HY344" s="61"/>
      <c r="HZ344" s="61"/>
      <c r="IA344" s="61"/>
      <c r="IB344" s="61"/>
      <c r="IC344" s="61"/>
      <c r="ID344" s="61"/>
      <c r="IE344" s="61"/>
      <c r="IF344" s="61"/>
      <c r="IG344" s="61"/>
      <c r="IH344" s="61"/>
      <c r="II344" s="61"/>
      <c r="IJ344" s="61"/>
      <c r="IK344" s="61"/>
      <c r="IL344" s="61"/>
      <c r="IM344" s="61"/>
      <c r="IN344" s="61"/>
      <c r="IO344" s="61"/>
      <c r="IP344" s="61"/>
      <c r="IQ344" s="61"/>
      <c r="IR344" s="61"/>
      <c r="IS344" s="61"/>
      <c r="IT344" s="61"/>
      <c r="IU344" s="61"/>
      <c r="IV344" s="61"/>
    </row>
    <row r="345" spans="1:256" hidden="1">
      <c r="A345" s="248"/>
      <c r="B345" s="251"/>
      <c r="C345" s="39" t="s">
        <v>31</v>
      </c>
      <c r="D345" s="81">
        <f>E345+M345</f>
        <v>0</v>
      </c>
      <c r="E345" s="82">
        <f>F345+I345+J345+K345+L345</f>
        <v>0</v>
      </c>
      <c r="F345" s="82">
        <f>G345+H345</f>
        <v>0</v>
      </c>
      <c r="G345" s="82"/>
      <c r="H345" s="82"/>
      <c r="I345" s="82"/>
      <c r="J345" s="82"/>
      <c r="K345" s="82"/>
      <c r="L345" s="82"/>
      <c r="M345" s="82">
        <f>N345+P345</f>
        <v>0</v>
      </c>
      <c r="N345" s="82"/>
      <c r="O345" s="82"/>
      <c r="P345" s="82"/>
      <c r="Q345" s="62"/>
      <c r="R345" s="62"/>
      <c r="S345" s="60"/>
      <c r="T345" s="60"/>
      <c r="U345" s="60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1"/>
      <c r="DE345" s="61"/>
      <c r="DF345" s="61"/>
      <c r="DG345" s="61"/>
      <c r="DH345" s="61"/>
      <c r="DI345" s="61"/>
      <c r="DJ345" s="61"/>
      <c r="DK345" s="61"/>
      <c r="DL345" s="61"/>
      <c r="DM345" s="61"/>
      <c r="DN345" s="61"/>
      <c r="DO345" s="61"/>
      <c r="DP345" s="61"/>
      <c r="DQ345" s="61"/>
      <c r="DR345" s="61"/>
      <c r="DS345" s="61"/>
      <c r="DT345" s="61"/>
      <c r="DU345" s="61"/>
      <c r="DV345" s="61"/>
      <c r="DW345" s="61"/>
      <c r="DX345" s="61"/>
      <c r="DY345" s="61"/>
      <c r="DZ345" s="61"/>
      <c r="EA345" s="61"/>
      <c r="EB345" s="61"/>
      <c r="EC345" s="61"/>
      <c r="ED345" s="61"/>
      <c r="EE345" s="61"/>
      <c r="EF345" s="61"/>
      <c r="EG345" s="61"/>
      <c r="EH345" s="61"/>
      <c r="EI345" s="61"/>
      <c r="EJ345" s="61"/>
      <c r="EK345" s="61"/>
      <c r="EL345" s="61"/>
      <c r="EM345" s="61"/>
      <c r="EN345" s="61"/>
      <c r="EO345" s="61"/>
      <c r="EP345" s="61"/>
      <c r="EQ345" s="61"/>
      <c r="ER345" s="61"/>
      <c r="ES345" s="61"/>
      <c r="ET345" s="61"/>
      <c r="EU345" s="61"/>
      <c r="EV345" s="61"/>
      <c r="EW345" s="61"/>
      <c r="EX345" s="61"/>
      <c r="EY345" s="61"/>
      <c r="EZ345" s="61"/>
      <c r="FA345" s="61"/>
      <c r="FB345" s="61"/>
      <c r="FC345" s="61"/>
      <c r="FD345" s="61"/>
      <c r="FE345" s="61"/>
      <c r="FF345" s="61"/>
      <c r="FG345" s="61"/>
      <c r="FH345" s="61"/>
      <c r="FI345" s="61"/>
      <c r="FJ345" s="61"/>
      <c r="FK345" s="61"/>
      <c r="FL345" s="61"/>
      <c r="FM345" s="61"/>
      <c r="FN345" s="61"/>
      <c r="FO345" s="61"/>
      <c r="FP345" s="61"/>
      <c r="FQ345" s="61"/>
      <c r="FR345" s="61"/>
      <c r="FS345" s="61"/>
      <c r="FT345" s="61"/>
      <c r="FU345" s="61"/>
      <c r="FV345" s="61"/>
      <c r="FW345" s="61"/>
      <c r="FX345" s="61"/>
      <c r="FY345" s="61"/>
      <c r="FZ345" s="61"/>
      <c r="GA345" s="61"/>
      <c r="GB345" s="61"/>
      <c r="GC345" s="61"/>
      <c r="GD345" s="61"/>
      <c r="GE345" s="61"/>
      <c r="GF345" s="61"/>
      <c r="GG345" s="61"/>
      <c r="GH345" s="61"/>
      <c r="GI345" s="61"/>
      <c r="GJ345" s="61"/>
      <c r="GK345" s="61"/>
      <c r="GL345" s="61"/>
      <c r="GM345" s="61"/>
      <c r="GN345" s="61"/>
      <c r="GO345" s="61"/>
      <c r="GP345" s="61"/>
      <c r="GQ345" s="61"/>
      <c r="GR345" s="61"/>
      <c r="GS345" s="61"/>
      <c r="GT345" s="61"/>
      <c r="GU345" s="61"/>
      <c r="GV345" s="61"/>
      <c r="GW345" s="61"/>
      <c r="GX345" s="61"/>
      <c r="GY345" s="61"/>
      <c r="GZ345" s="61"/>
      <c r="HA345" s="61"/>
      <c r="HB345" s="61"/>
      <c r="HC345" s="61"/>
      <c r="HD345" s="61"/>
      <c r="HE345" s="61"/>
      <c r="HF345" s="61"/>
      <c r="HG345" s="61"/>
      <c r="HH345" s="61"/>
      <c r="HI345" s="61"/>
      <c r="HJ345" s="61"/>
      <c r="HK345" s="61"/>
      <c r="HL345" s="61"/>
      <c r="HM345" s="61"/>
      <c r="HN345" s="61"/>
      <c r="HO345" s="61"/>
      <c r="HP345" s="61"/>
      <c r="HQ345" s="61"/>
      <c r="HR345" s="61"/>
      <c r="HS345" s="61"/>
      <c r="HT345" s="61"/>
      <c r="HU345" s="61"/>
      <c r="HV345" s="61"/>
      <c r="HW345" s="61"/>
      <c r="HX345" s="61"/>
      <c r="HY345" s="61"/>
      <c r="HZ345" s="61"/>
      <c r="IA345" s="61"/>
      <c r="IB345" s="61"/>
      <c r="IC345" s="61"/>
      <c r="ID345" s="61"/>
      <c r="IE345" s="61"/>
      <c r="IF345" s="61"/>
      <c r="IG345" s="61"/>
      <c r="IH345" s="61"/>
      <c r="II345" s="61"/>
      <c r="IJ345" s="61"/>
      <c r="IK345" s="61"/>
      <c r="IL345" s="61"/>
      <c r="IM345" s="61"/>
      <c r="IN345" s="61"/>
      <c r="IO345" s="61"/>
      <c r="IP345" s="61"/>
      <c r="IQ345" s="61"/>
      <c r="IR345" s="61"/>
      <c r="IS345" s="61"/>
      <c r="IT345" s="61"/>
      <c r="IU345" s="61"/>
      <c r="IV345" s="61"/>
    </row>
    <row r="346" spans="1:256" hidden="1">
      <c r="A346" s="249"/>
      <c r="B346" s="252"/>
      <c r="C346" s="39" t="s">
        <v>32</v>
      </c>
      <c r="D346" s="81">
        <f>D344+D345</f>
        <v>3137000</v>
      </c>
      <c r="E346" s="82">
        <f t="shared" ref="E346:P346" si="151">E344+E345</f>
        <v>3137000</v>
      </c>
      <c r="F346" s="82">
        <f t="shared" si="151"/>
        <v>2706000</v>
      </c>
      <c r="G346" s="82">
        <f t="shared" si="151"/>
        <v>2209789</v>
      </c>
      <c r="H346" s="82">
        <f t="shared" si="151"/>
        <v>496211</v>
      </c>
      <c r="I346" s="82">
        <f t="shared" si="151"/>
        <v>430000</v>
      </c>
      <c r="J346" s="82">
        <f t="shared" si="151"/>
        <v>1000</v>
      </c>
      <c r="K346" s="82">
        <f t="shared" si="151"/>
        <v>0</v>
      </c>
      <c r="L346" s="82">
        <f t="shared" si="151"/>
        <v>0</v>
      </c>
      <c r="M346" s="82">
        <f t="shared" si="151"/>
        <v>0</v>
      </c>
      <c r="N346" s="82">
        <f t="shared" si="151"/>
        <v>0</v>
      </c>
      <c r="O346" s="82">
        <f t="shared" si="151"/>
        <v>0</v>
      </c>
      <c r="P346" s="82">
        <f t="shared" si="151"/>
        <v>0</v>
      </c>
      <c r="Q346" s="62"/>
      <c r="R346" s="62"/>
      <c r="S346" s="60"/>
      <c r="T346" s="60"/>
      <c r="U346" s="60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61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  <c r="BL346" s="61"/>
      <c r="BM346" s="61"/>
      <c r="BN346" s="61"/>
      <c r="BO346" s="61"/>
      <c r="BP346" s="61"/>
      <c r="BQ346" s="61"/>
      <c r="BR346" s="61"/>
      <c r="BS346" s="61"/>
      <c r="BT346" s="61"/>
      <c r="BU346" s="61"/>
      <c r="BV346" s="61"/>
      <c r="BW346" s="61"/>
      <c r="BX346" s="61"/>
      <c r="BY346" s="61"/>
      <c r="BZ346" s="61"/>
      <c r="CA346" s="61"/>
      <c r="CB346" s="61"/>
      <c r="CC346" s="61"/>
      <c r="CD346" s="61"/>
      <c r="CE346" s="61"/>
      <c r="CF346" s="61"/>
      <c r="CG346" s="61"/>
      <c r="CH346" s="61"/>
      <c r="CI346" s="61"/>
      <c r="CJ346" s="61"/>
      <c r="CK346" s="61"/>
      <c r="CL346" s="61"/>
      <c r="CM346" s="61"/>
      <c r="CN346" s="61"/>
      <c r="CO346" s="61"/>
      <c r="CP346" s="61"/>
      <c r="CQ346" s="61"/>
      <c r="CR346" s="61"/>
      <c r="CS346" s="61"/>
      <c r="CT346" s="61"/>
      <c r="CU346" s="61"/>
      <c r="CV346" s="61"/>
      <c r="CW346" s="61"/>
      <c r="CX346" s="61"/>
      <c r="CY346" s="61"/>
      <c r="CZ346" s="61"/>
      <c r="DA346" s="61"/>
      <c r="DB346" s="61"/>
      <c r="DC346" s="61"/>
      <c r="DD346" s="61"/>
      <c r="DE346" s="61"/>
      <c r="DF346" s="61"/>
      <c r="DG346" s="61"/>
      <c r="DH346" s="61"/>
      <c r="DI346" s="61"/>
      <c r="DJ346" s="61"/>
      <c r="DK346" s="61"/>
      <c r="DL346" s="61"/>
      <c r="DM346" s="61"/>
      <c r="DN346" s="61"/>
      <c r="DO346" s="61"/>
      <c r="DP346" s="61"/>
      <c r="DQ346" s="61"/>
      <c r="DR346" s="61"/>
      <c r="DS346" s="61"/>
      <c r="DT346" s="61"/>
      <c r="DU346" s="61"/>
      <c r="DV346" s="61"/>
      <c r="DW346" s="61"/>
      <c r="DX346" s="61"/>
      <c r="DY346" s="61"/>
      <c r="DZ346" s="61"/>
      <c r="EA346" s="61"/>
      <c r="EB346" s="61"/>
      <c r="EC346" s="61"/>
      <c r="ED346" s="61"/>
      <c r="EE346" s="61"/>
      <c r="EF346" s="61"/>
      <c r="EG346" s="61"/>
      <c r="EH346" s="61"/>
      <c r="EI346" s="61"/>
      <c r="EJ346" s="61"/>
      <c r="EK346" s="61"/>
      <c r="EL346" s="61"/>
      <c r="EM346" s="61"/>
      <c r="EN346" s="61"/>
      <c r="EO346" s="61"/>
      <c r="EP346" s="61"/>
      <c r="EQ346" s="61"/>
      <c r="ER346" s="61"/>
      <c r="ES346" s="61"/>
      <c r="ET346" s="61"/>
      <c r="EU346" s="61"/>
      <c r="EV346" s="61"/>
      <c r="EW346" s="61"/>
      <c r="EX346" s="61"/>
      <c r="EY346" s="61"/>
      <c r="EZ346" s="61"/>
      <c r="FA346" s="61"/>
      <c r="FB346" s="61"/>
      <c r="FC346" s="61"/>
      <c r="FD346" s="61"/>
      <c r="FE346" s="61"/>
      <c r="FF346" s="61"/>
      <c r="FG346" s="61"/>
      <c r="FH346" s="61"/>
      <c r="FI346" s="61"/>
      <c r="FJ346" s="61"/>
      <c r="FK346" s="61"/>
      <c r="FL346" s="61"/>
      <c r="FM346" s="61"/>
      <c r="FN346" s="61"/>
      <c r="FO346" s="61"/>
      <c r="FP346" s="61"/>
      <c r="FQ346" s="61"/>
      <c r="FR346" s="61"/>
      <c r="FS346" s="61"/>
      <c r="FT346" s="61"/>
      <c r="FU346" s="61"/>
      <c r="FV346" s="61"/>
      <c r="FW346" s="61"/>
      <c r="FX346" s="61"/>
      <c r="FY346" s="61"/>
      <c r="FZ346" s="61"/>
      <c r="GA346" s="61"/>
      <c r="GB346" s="61"/>
      <c r="GC346" s="61"/>
      <c r="GD346" s="61"/>
      <c r="GE346" s="61"/>
      <c r="GF346" s="61"/>
      <c r="GG346" s="61"/>
      <c r="GH346" s="61"/>
      <c r="GI346" s="61"/>
      <c r="GJ346" s="61"/>
      <c r="GK346" s="61"/>
      <c r="GL346" s="61"/>
      <c r="GM346" s="61"/>
      <c r="GN346" s="61"/>
      <c r="GO346" s="61"/>
      <c r="GP346" s="61"/>
      <c r="GQ346" s="61"/>
      <c r="GR346" s="61"/>
      <c r="GS346" s="61"/>
      <c r="GT346" s="61"/>
      <c r="GU346" s="61"/>
      <c r="GV346" s="61"/>
      <c r="GW346" s="61"/>
      <c r="GX346" s="61"/>
      <c r="GY346" s="61"/>
      <c r="GZ346" s="61"/>
      <c r="HA346" s="61"/>
      <c r="HB346" s="61"/>
      <c r="HC346" s="61"/>
      <c r="HD346" s="61"/>
      <c r="HE346" s="61"/>
      <c r="HF346" s="61"/>
      <c r="HG346" s="61"/>
      <c r="HH346" s="61"/>
      <c r="HI346" s="61"/>
      <c r="HJ346" s="61"/>
      <c r="HK346" s="61"/>
      <c r="HL346" s="61"/>
      <c r="HM346" s="61"/>
      <c r="HN346" s="61"/>
      <c r="HO346" s="61"/>
      <c r="HP346" s="61"/>
      <c r="HQ346" s="61"/>
      <c r="HR346" s="61"/>
      <c r="HS346" s="61"/>
      <c r="HT346" s="61"/>
      <c r="HU346" s="61"/>
      <c r="HV346" s="61"/>
      <c r="HW346" s="61"/>
      <c r="HX346" s="61"/>
      <c r="HY346" s="61"/>
      <c r="HZ346" s="61"/>
      <c r="IA346" s="61"/>
      <c r="IB346" s="61"/>
      <c r="IC346" s="61"/>
      <c r="ID346" s="61"/>
      <c r="IE346" s="61"/>
      <c r="IF346" s="61"/>
      <c r="IG346" s="61"/>
      <c r="IH346" s="61"/>
      <c r="II346" s="61"/>
      <c r="IJ346" s="61"/>
      <c r="IK346" s="61"/>
      <c r="IL346" s="61"/>
      <c r="IM346" s="61"/>
      <c r="IN346" s="61"/>
      <c r="IO346" s="61"/>
      <c r="IP346" s="61"/>
      <c r="IQ346" s="61"/>
      <c r="IR346" s="61"/>
      <c r="IS346" s="61"/>
      <c r="IT346" s="61"/>
      <c r="IU346" s="61"/>
      <c r="IV346" s="61"/>
    </row>
    <row r="347" spans="1:256" hidden="1">
      <c r="A347" s="247">
        <v>85595</v>
      </c>
      <c r="B347" s="250" t="s">
        <v>42</v>
      </c>
      <c r="C347" s="39" t="s">
        <v>30</v>
      </c>
      <c r="D347" s="81">
        <f>E347+M347</f>
        <v>7860822</v>
      </c>
      <c r="E347" s="82">
        <f>F347+I347+J347+K347+L347</f>
        <v>7860822</v>
      </c>
      <c r="F347" s="82">
        <f>G347+H347</f>
        <v>159000</v>
      </c>
      <c r="G347" s="82">
        <v>2000</v>
      </c>
      <c r="H347" s="82">
        <f>1169000-1010000-2000</f>
        <v>157000</v>
      </c>
      <c r="I347" s="82">
        <v>1010000</v>
      </c>
      <c r="J347" s="82">
        <v>0</v>
      </c>
      <c r="K347" s="82">
        <v>6691822</v>
      </c>
      <c r="L347" s="82">
        <v>0</v>
      </c>
      <c r="M347" s="82">
        <f>N347+P347</f>
        <v>0</v>
      </c>
      <c r="N347" s="82">
        <v>0</v>
      </c>
      <c r="O347" s="82">
        <v>0</v>
      </c>
      <c r="P347" s="82">
        <v>0</v>
      </c>
      <c r="Q347" s="59"/>
      <c r="R347" s="59"/>
      <c r="S347" s="60"/>
      <c r="T347" s="60"/>
      <c r="U347" s="60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61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  <c r="BL347" s="61"/>
      <c r="BM347" s="61"/>
      <c r="BN347" s="61"/>
      <c r="BO347" s="61"/>
      <c r="BP347" s="61"/>
      <c r="BQ347" s="61"/>
      <c r="BR347" s="61"/>
      <c r="BS347" s="61"/>
      <c r="BT347" s="61"/>
      <c r="BU347" s="61"/>
      <c r="BV347" s="61"/>
      <c r="BW347" s="61"/>
      <c r="BX347" s="61"/>
      <c r="BY347" s="61"/>
      <c r="BZ347" s="61"/>
      <c r="CA347" s="61"/>
      <c r="CB347" s="61"/>
      <c r="CC347" s="61"/>
      <c r="CD347" s="61"/>
      <c r="CE347" s="61"/>
      <c r="CF347" s="61"/>
      <c r="CG347" s="61"/>
      <c r="CH347" s="61"/>
      <c r="CI347" s="61"/>
      <c r="CJ347" s="61"/>
      <c r="CK347" s="61"/>
      <c r="CL347" s="61"/>
      <c r="CM347" s="61"/>
      <c r="CN347" s="61"/>
      <c r="CO347" s="61"/>
      <c r="CP347" s="61"/>
      <c r="CQ347" s="61"/>
      <c r="CR347" s="61"/>
      <c r="CS347" s="61"/>
      <c r="CT347" s="61"/>
      <c r="CU347" s="61"/>
      <c r="CV347" s="61"/>
      <c r="CW347" s="61"/>
      <c r="CX347" s="61"/>
      <c r="CY347" s="61"/>
      <c r="CZ347" s="61"/>
      <c r="DA347" s="61"/>
      <c r="DB347" s="61"/>
      <c r="DC347" s="61"/>
      <c r="DD347" s="61"/>
      <c r="DE347" s="61"/>
      <c r="DF347" s="61"/>
      <c r="DG347" s="61"/>
      <c r="DH347" s="61"/>
      <c r="DI347" s="61"/>
      <c r="DJ347" s="61"/>
      <c r="DK347" s="61"/>
      <c r="DL347" s="61"/>
      <c r="DM347" s="61"/>
      <c r="DN347" s="61"/>
      <c r="DO347" s="61"/>
      <c r="DP347" s="61"/>
      <c r="DQ347" s="61"/>
      <c r="DR347" s="61"/>
      <c r="DS347" s="61"/>
      <c r="DT347" s="61"/>
      <c r="DU347" s="61"/>
      <c r="DV347" s="61"/>
      <c r="DW347" s="61"/>
      <c r="DX347" s="61"/>
      <c r="DY347" s="61"/>
      <c r="DZ347" s="61"/>
      <c r="EA347" s="61"/>
      <c r="EB347" s="61"/>
      <c r="EC347" s="61"/>
      <c r="ED347" s="61"/>
      <c r="EE347" s="61"/>
      <c r="EF347" s="61"/>
      <c r="EG347" s="61"/>
      <c r="EH347" s="61"/>
      <c r="EI347" s="61"/>
      <c r="EJ347" s="61"/>
      <c r="EK347" s="61"/>
      <c r="EL347" s="61"/>
      <c r="EM347" s="61"/>
      <c r="EN347" s="61"/>
      <c r="EO347" s="61"/>
      <c r="EP347" s="61"/>
      <c r="EQ347" s="61"/>
      <c r="ER347" s="61"/>
      <c r="ES347" s="61"/>
      <c r="ET347" s="61"/>
      <c r="EU347" s="61"/>
      <c r="EV347" s="61"/>
      <c r="EW347" s="61"/>
      <c r="EX347" s="61"/>
      <c r="EY347" s="61"/>
      <c r="EZ347" s="61"/>
      <c r="FA347" s="61"/>
      <c r="FB347" s="61"/>
      <c r="FC347" s="61"/>
      <c r="FD347" s="61"/>
      <c r="FE347" s="61"/>
      <c r="FF347" s="61"/>
      <c r="FG347" s="61"/>
      <c r="FH347" s="61"/>
      <c r="FI347" s="61"/>
      <c r="FJ347" s="61"/>
      <c r="FK347" s="61"/>
      <c r="FL347" s="61"/>
      <c r="FM347" s="61"/>
      <c r="FN347" s="61"/>
      <c r="FO347" s="61"/>
      <c r="FP347" s="61"/>
      <c r="FQ347" s="61"/>
      <c r="FR347" s="61"/>
      <c r="FS347" s="61"/>
      <c r="FT347" s="61"/>
      <c r="FU347" s="61"/>
      <c r="FV347" s="61"/>
      <c r="FW347" s="61"/>
      <c r="FX347" s="61"/>
      <c r="FY347" s="61"/>
      <c r="FZ347" s="61"/>
      <c r="GA347" s="61"/>
      <c r="GB347" s="61"/>
      <c r="GC347" s="61"/>
      <c r="GD347" s="61"/>
      <c r="GE347" s="61"/>
      <c r="GF347" s="61"/>
      <c r="GG347" s="61"/>
      <c r="GH347" s="61"/>
      <c r="GI347" s="61"/>
      <c r="GJ347" s="61"/>
      <c r="GK347" s="61"/>
      <c r="GL347" s="61"/>
      <c r="GM347" s="61"/>
      <c r="GN347" s="61"/>
      <c r="GO347" s="61"/>
      <c r="GP347" s="61"/>
      <c r="GQ347" s="61"/>
      <c r="GR347" s="61"/>
      <c r="GS347" s="61"/>
      <c r="GT347" s="61"/>
      <c r="GU347" s="61"/>
      <c r="GV347" s="61"/>
      <c r="GW347" s="61"/>
      <c r="GX347" s="61"/>
      <c r="GY347" s="61"/>
      <c r="GZ347" s="61"/>
      <c r="HA347" s="61"/>
      <c r="HB347" s="61"/>
      <c r="HC347" s="61"/>
      <c r="HD347" s="61"/>
      <c r="HE347" s="61"/>
      <c r="HF347" s="61"/>
      <c r="HG347" s="61"/>
      <c r="HH347" s="61"/>
      <c r="HI347" s="61"/>
      <c r="HJ347" s="61"/>
      <c r="HK347" s="61"/>
      <c r="HL347" s="61"/>
      <c r="HM347" s="61"/>
      <c r="HN347" s="61"/>
      <c r="HO347" s="61"/>
      <c r="HP347" s="61"/>
      <c r="HQ347" s="61"/>
      <c r="HR347" s="61"/>
      <c r="HS347" s="61"/>
      <c r="HT347" s="61"/>
      <c r="HU347" s="61"/>
      <c r="HV347" s="61"/>
      <c r="HW347" s="61"/>
      <c r="HX347" s="61"/>
      <c r="HY347" s="61"/>
      <c r="HZ347" s="61"/>
      <c r="IA347" s="61"/>
      <c r="IB347" s="61"/>
      <c r="IC347" s="61"/>
      <c r="ID347" s="61"/>
      <c r="IE347" s="61"/>
      <c r="IF347" s="61"/>
      <c r="IG347" s="61"/>
      <c r="IH347" s="61"/>
      <c r="II347" s="61"/>
      <c r="IJ347" s="61"/>
      <c r="IK347" s="61"/>
      <c r="IL347" s="61"/>
      <c r="IM347" s="61"/>
      <c r="IN347" s="61"/>
      <c r="IO347" s="61"/>
      <c r="IP347" s="61"/>
      <c r="IQ347" s="61"/>
      <c r="IR347" s="61"/>
      <c r="IS347" s="61"/>
      <c r="IT347" s="61"/>
      <c r="IU347" s="61"/>
      <c r="IV347" s="61"/>
    </row>
    <row r="348" spans="1:256" hidden="1">
      <c r="A348" s="248"/>
      <c r="B348" s="251"/>
      <c r="C348" s="39" t="s">
        <v>31</v>
      </c>
      <c r="D348" s="81">
        <f>E348+M348</f>
        <v>0</v>
      </c>
      <c r="E348" s="82">
        <f>F348+I348+J348+K348+L348</f>
        <v>0</v>
      </c>
      <c r="F348" s="82">
        <f>G348+H348</f>
        <v>0</v>
      </c>
      <c r="G348" s="82"/>
      <c r="H348" s="82"/>
      <c r="I348" s="82"/>
      <c r="J348" s="82"/>
      <c r="K348" s="82"/>
      <c r="L348" s="82"/>
      <c r="M348" s="82">
        <f>N348+P348</f>
        <v>0</v>
      </c>
      <c r="N348" s="82"/>
      <c r="O348" s="82"/>
      <c r="P348" s="82"/>
      <c r="Q348" s="59"/>
      <c r="R348" s="59"/>
      <c r="S348" s="60"/>
      <c r="T348" s="60"/>
      <c r="U348" s="60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61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  <c r="BL348" s="61"/>
      <c r="BM348" s="61"/>
      <c r="BN348" s="61"/>
      <c r="BO348" s="61"/>
      <c r="BP348" s="61"/>
      <c r="BQ348" s="61"/>
      <c r="BR348" s="61"/>
      <c r="BS348" s="61"/>
      <c r="BT348" s="61"/>
      <c r="BU348" s="61"/>
      <c r="BV348" s="61"/>
      <c r="BW348" s="61"/>
      <c r="BX348" s="61"/>
      <c r="BY348" s="61"/>
      <c r="BZ348" s="61"/>
      <c r="CA348" s="61"/>
      <c r="CB348" s="61"/>
      <c r="CC348" s="61"/>
      <c r="CD348" s="61"/>
      <c r="CE348" s="61"/>
      <c r="CF348" s="61"/>
      <c r="CG348" s="61"/>
      <c r="CH348" s="61"/>
      <c r="CI348" s="61"/>
      <c r="CJ348" s="61"/>
      <c r="CK348" s="61"/>
      <c r="CL348" s="61"/>
      <c r="CM348" s="61"/>
      <c r="CN348" s="61"/>
      <c r="CO348" s="61"/>
      <c r="CP348" s="61"/>
      <c r="CQ348" s="61"/>
      <c r="CR348" s="61"/>
      <c r="CS348" s="61"/>
      <c r="CT348" s="61"/>
      <c r="CU348" s="61"/>
      <c r="CV348" s="61"/>
      <c r="CW348" s="61"/>
      <c r="CX348" s="61"/>
      <c r="CY348" s="61"/>
      <c r="CZ348" s="61"/>
      <c r="DA348" s="61"/>
      <c r="DB348" s="61"/>
      <c r="DC348" s="61"/>
      <c r="DD348" s="61"/>
      <c r="DE348" s="61"/>
      <c r="DF348" s="61"/>
      <c r="DG348" s="61"/>
      <c r="DH348" s="61"/>
      <c r="DI348" s="61"/>
      <c r="DJ348" s="61"/>
      <c r="DK348" s="61"/>
      <c r="DL348" s="61"/>
      <c r="DM348" s="61"/>
      <c r="DN348" s="61"/>
      <c r="DO348" s="61"/>
      <c r="DP348" s="61"/>
      <c r="DQ348" s="61"/>
      <c r="DR348" s="61"/>
      <c r="DS348" s="61"/>
      <c r="DT348" s="61"/>
      <c r="DU348" s="61"/>
      <c r="DV348" s="61"/>
      <c r="DW348" s="61"/>
      <c r="DX348" s="61"/>
      <c r="DY348" s="61"/>
      <c r="DZ348" s="61"/>
      <c r="EA348" s="61"/>
      <c r="EB348" s="61"/>
      <c r="EC348" s="61"/>
      <c r="ED348" s="61"/>
      <c r="EE348" s="61"/>
      <c r="EF348" s="61"/>
      <c r="EG348" s="61"/>
      <c r="EH348" s="61"/>
      <c r="EI348" s="61"/>
      <c r="EJ348" s="61"/>
      <c r="EK348" s="61"/>
      <c r="EL348" s="61"/>
      <c r="EM348" s="61"/>
      <c r="EN348" s="61"/>
      <c r="EO348" s="61"/>
      <c r="EP348" s="61"/>
      <c r="EQ348" s="61"/>
      <c r="ER348" s="61"/>
      <c r="ES348" s="61"/>
      <c r="ET348" s="61"/>
      <c r="EU348" s="61"/>
      <c r="EV348" s="61"/>
      <c r="EW348" s="61"/>
      <c r="EX348" s="61"/>
      <c r="EY348" s="61"/>
      <c r="EZ348" s="61"/>
      <c r="FA348" s="61"/>
      <c r="FB348" s="61"/>
      <c r="FC348" s="61"/>
      <c r="FD348" s="61"/>
      <c r="FE348" s="61"/>
      <c r="FF348" s="61"/>
      <c r="FG348" s="61"/>
      <c r="FH348" s="61"/>
      <c r="FI348" s="61"/>
      <c r="FJ348" s="61"/>
      <c r="FK348" s="61"/>
      <c r="FL348" s="61"/>
      <c r="FM348" s="61"/>
      <c r="FN348" s="61"/>
      <c r="FO348" s="61"/>
      <c r="FP348" s="61"/>
      <c r="FQ348" s="61"/>
      <c r="FR348" s="61"/>
      <c r="FS348" s="61"/>
      <c r="FT348" s="61"/>
      <c r="FU348" s="61"/>
      <c r="FV348" s="61"/>
      <c r="FW348" s="61"/>
      <c r="FX348" s="61"/>
      <c r="FY348" s="61"/>
      <c r="FZ348" s="61"/>
      <c r="GA348" s="61"/>
      <c r="GB348" s="61"/>
      <c r="GC348" s="61"/>
      <c r="GD348" s="61"/>
      <c r="GE348" s="61"/>
      <c r="GF348" s="61"/>
      <c r="GG348" s="61"/>
      <c r="GH348" s="61"/>
      <c r="GI348" s="61"/>
      <c r="GJ348" s="61"/>
      <c r="GK348" s="61"/>
      <c r="GL348" s="61"/>
      <c r="GM348" s="61"/>
      <c r="GN348" s="61"/>
      <c r="GO348" s="61"/>
      <c r="GP348" s="61"/>
      <c r="GQ348" s="61"/>
      <c r="GR348" s="61"/>
      <c r="GS348" s="61"/>
      <c r="GT348" s="61"/>
      <c r="GU348" s="61"/>
      <c r="GV348" s="61"/>
      <c r="GW348" s="61"/>
      <c r="GX348" s="61"/>
      <c r="GY348" s="61"/>
      <c r="GZ348" s="61"/>
      <c r="HA348" s="61"/>
      <c r="HB348" s="61"/>
      <c r="HC348" s="61"/>
      <c r="HD348" s="61"/>
      <c r="HE348" s="61"/>
      <c r="HF348" s="61"/>
      <c r="HG348" s="61"/>
      <c r="HH348" s="61"/>
      <c r="HI348" s="61"/>
      <c r="HJ348" s="61"/>
      <c r="HK348" s="61"/>
      <c r="HL348" s="61"/>
      <c r="HM348" s="61"/>
      <c r="HN348" s="61"/>
      <c r="HO348" s="61"/>
      <c r="HP348" s="61"/>
      <c r="HQ348" s="61"/>
      <c r="HR348" s="61"/>
      <c r="HS348" s="61"/>
      <c r="HT348" s="61"/>
      <c r="HU348" s="61"/>
      <c r="HV348" s="61"/>
      <c r="HW348" s="61"/>
      <c r="HX348" s="61"/>
      <c r="HY348" s="61"/>
      <c r="HZ348" s="61"/>
      <c r="IA348" s="61"/>
      <c r="IB348" s="61"/>
      <c r="IC348" s="61"/>
      <c r="ID348" s="61"/>
      <c r="IE348" s="61"/>
      <c r="IF348" s="61"/>
      <c r="IG348" s="61"/>
      <c r="IH348" s="61"/>
      <c r="II348" s="61"/>
      <c r="IJ348" s="61"/>
      <c r="IK348" s="61"/>
      <c r="IL348" s="61"/>
      <c r="IM348" s="61"/>
      <c r="IN348" s="61"/>
      <c r="IO348" s="61"/>
      <c r="IP348" s="61"/>
      <c r="IQ348" s="61"/>
      <c r="IR348" s="61"/>
      <c r="IS348" s="61"/>
      <c r="IT348" s="61"/>
      <c r="IU348" s="61"/>
      <c r="IV348" s="61"/>
    </row>
    <row r="349" spans="1:256" hidden="1">
      <c r="A349" s="249"/>
      <c r="B349" s="252"/>
      <c r="C349" s="39" t="s">
        <v>32</v>
      </c>
      <c r="D349" s="81">
        <f t="shared" ref="D349:O349" si="152">D347+D348</f>
        <v>7860822</v>
      </c>
      <c r="E349" s="82">
        <f t="shared" si="152"/>
        <v>7860822</v>
      </c>
      <c r="F349" s="82">
        <f t="shared" si="152"/>
        <v>159000</v>
      </c>
      <c r="G349" s="82">
        <f t="shared" si="152"/>
        <v>2000</v>
      </c>
      <c r="H349" s="82">
        <f t="shared" si="152"/>
        <v>157000</v>
      </c>
      <c r="I349" s="82">
        <f t="shared" si="152"/>
        <v>1010000</v>
      </c>
      <c r="J349" s="82">
        <f t="shared" si="152"/>
        <v>0</v>
      </c>
      <c r="K349" s="82">
        <f t="shared" si="152"/>
        <v>6691822</v>
      </c>
      <c r="L349" s="82">
        <f t="shared" si="152"/>
        <v>0</v>
      </c>
      <c r="M349" s="82">
        <f t="shared" si="152"/>
        <v>0</v>
      </c>
      <c r="N349" s="82">
        <f t="shared" si="152"/>
        <v>0</v>
      </c>
      <c r="O349" s="82">
        <f t="shared" si="152"/>
        <v>0</v>
      </c>
      <c r="P349" s="82">
        <f>P347+P348</f>
        <v>0</v>
      </c>
      <c r="Q349" s="59"/>
      <c r="R349" s="59"/>
      <c r="S349" s="60"/>
      <c r="T349" s="60"/>
      <c r="U349" s="60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61"/>
      <c r="BN349" s="61"/>
      <c r="BO349" s="61"/>
      <c r="BP349" s="61"/>
      <c r="BQ349" s="61"/>
      <c r="BR349" s="61"/>
      <c r="BS349" s="61"/>
      <c r="BT349" s="61"/>
      <c r="BU349" s="61"/>
      <c r="BV349" s="61"/>
      <c r="BW349" s="61"/>
      <c r="BX349" s="61"/>
      <c r="BY349" s="61"/>
      <c r="BZ349" s="61"/>
      <c r="CA349" s="61"/>
      <c r="CB349" s="61"/>
      <c r="CC349" s="61"/>
      <c r="CD349" s="61"/>
      <c r="CE349" s="61"/>
      <c r="CF349" s="61"/>
      <c r="CG349" s="61"/>
      <c r="CH349" s="61"/>
      <c r="CI349" s="61"/>
      <c r="CJ349" s="61"/>
      <c r="CK349" s="61"/>
      <c r="CL349" s="61"/>
      <c r="CM349" s="61"/>
      <c r="CN349" s="61"/>
      <c r="CO349" s="61"/>
      <c r="CP349" s="61"/>
      <c r="CQ349" s="61"/>
      <c r="CR349" s="61"/>
      <c r="CS349" s="61"/>
      <c r="CT349" s="61"/>
      <c r="CU349" s="61"/>
      <c r="CV349" s="61"/>
      <c r="CW349" s="61"/>
      <c r="CX349" s="61"/>
      <c r="CY349" s="61"/>
      <c r="CZ349" s="61"/>
      <c r="DA349" s="61"/>
      <c r="DB349" s="61"/>
      <c r="DC349" s="61"/>
      <c r="DD349" s="61"/>
      <c r="DE349" s="61"/>
      <c r="DF349" s="61"/>
      <c r="DG349" s="61"/>
      <c r="DH349" s="61"/>
      <c r="DI349" s="61"/>
      <c r="DJ349" s="61"/>
      <c r="DK349" s="61"/>
      <c r="DL349" s="61"/>
      <c r="DM349" s="61"/>
      <c r="DN349" s="61"/>
      <c r="DO349" s="61"/>
      <c r="DP349" s="61"/>
      <c r="DQ349" s="61"/>
      <c r="DR349" s="61"/>
      <c r="DS349" s="61"/>
      <c r="DT349" s="61"/>
      <c r="DU349" s="61"/>
      <c r="DV349" s="61"/>
      <c r="DW349" s="61"/>
      <c r="DX349" s="61"/>
      <c r="DY349" s="61"/>
      <c r="DZ349" s="61"/>
      <c r="EA349" s="61"/>
      <c r="EB349" s="61"/>
      <c r="EC349" s="61"/>
      <c r="ED349" s="61"/>
      <c r="EE349" s="61"/>
      <c r="EF349" s="61"/>
      <c r="EG349" s="61"/>
      <c r="EH349" s="61"/>
      <c r="EI349" s="61"/>
      <c r="EJ349" s="61"/>
      <c r="EK349" s="61"/>
      <c r="EL349" s="61"/>
      <c r="EM349" s="61"/>
      <c r="EN349" s="61"/>
      <c r="EO349" s="61"/>
      <c r="EP349" s="61"/>
      <c r="EQ349" s="61"/>
      <c r="ER349" s="61"/>
      <c r="ES349" s="61"/>
      <c r="ET349" s="61"/>
      <c r="EU349" s="61"/>
      <c r="EV349" s="61"/>
      <c r="EW349" s="61"/>
      <c r="EX349" s="61"/>
      <c r="EY349" s="61"/>
      <c r="EZ349" s="61"/>
      <c r="FA349" s="61"/>
      <c r="FB349" s="61"/>
      <c r="FC349" s="61"/>
      <c r="FD349" s="61"/>
      <c r="FE349" s="61"/>
      <c r="FF349" s="61"/>
      <c r="FG349" s="61"/>
      <c r="FH349" s="61"/>
      <c r="FI349" s="61"/>
      <c r="FJ349" s="61"/>
      <c r="FK349" s="61"/>
      <c r="FL349" s="61"/>
      <c r="FM349" s="61"/>
      <c r="FN349" s="61"/>
      <c r="FO349" s="61"/>
      <c r="FP349" s="61"/>
      <c r="FQ349" s="61"/>
      <c r="FR349" s="61"/>
      <c r="FS349" s="61"/>
      <c r="FT349" s="61"/>
      <c r="FU349" s="61"/>
      <c r="FV349" s="61"/>
      <c r="FW349" s="61"/>
      <c r="FX349" s="61"/>
      <c r="FY349" s="61"/>
      <c r="FZ349" s="61"/>
      <c r="GA349" s="61"/>
      <c r="GB349" s="61"/>
      <c r="GC349" s="61"/>
      <c r="GD349" s="61"/>
      <c r="GE349" s="61"/>
      <c r="GF349" s="61"/>
      <c r="GG349" s="61"/>
      <c r="GH349" s="61"/>
      <c r="GI349" s="61"/>
      <c r="GJ349" s="61"/>
      <c r="GK349" s="61"/>
      <c r="GL349" s="61"/>
      <c r="GM349" s="61"/>
      <c r="GN349" s="61"/>
      <c r="GO349" s="61"/>
      <c r="GP349" s="61"/>
      <c r="GQ349" s="61"/>
      <c r="GR349" s="61"/>
      <c r="GS349" s="61"/>
      <c r="GT349" s="61"/>
      <c r="GU349" s="61"/>
      <c r="GV349" s="61"/>
      <c r="GW349" s="61"/>
      <c r="GX349" s="61"/>
      <c r="GY349" s="61"/>
      <c r="GZ349" s="61"/>
      <c r="HA349" s="61"/>
      <c r="HB349" s="61"/>
      <c r="HC349" s="61"/>
      <c r="HD349" s="61"/>
      <c r="HE349" s="61"/>
      <c r="HF349" s="61"/>
      <c r="HG349" s="61"/>
      <c r="HH349" s="61"/>
      <c r="HI349" s="61"/>
      <c r="HJ349" s="61"/>
      <c r="HK349" s="61"/>
      <c r="HL349" s="61"/>
      <c r="HM349" s="61"/>
      <c r="HN349" s="61"/>
      <c r="HO349" s="61"/>
      <c r="HP349" s="61"/>
      <c r="HQ349" s="61"/>
      <c r="HR349" s="61"/>
      <c r="HS349" s="61"/>
      <c r="HT349" s="61"/>
      <c r="HU349" s="61"/>
      <c r="HV349" s="61"/>
      <c r="HW349" s="61"/>
      <c r="HX349" s="61"/>
      <c r="HY349" s="61"/>
      <c r="HZ349" s="61"/>
      <c r="IA349" s="61"/>
      <c r="IB349" s="61"/>
      <c r="IC349" s="61"/>
      <c r="ID349" s="61"/>
      <c r="IE349" s="61"/>
      <c r="IF349" s="61"/>
      <c r="IG349" s="61"/>
      <c r="IH349" s="61"/>
      <c r="II349" s="61"/>
      <c r="IJ349" s="61"/>
      <c r="IK349" s="61"/>
      <c r="IL349" s="61"/>
      <c r="IM349" s="61"/>
      <c r="IN349" s="61"/>
      <c r="IO349" s="61"/>
      <c r="IP349" s="61"/>
      <c r="IQ349" s="61"/>
      <c r="IR349" s="61"/>
      <c r="IS349" s="61"/>
      <c r="IT349" s="61"/>
      <c r="IU349" s="61"/>
      <c r="IV349" s="61"/>
    </row>
    <row r="350" spans="1:256" ht="15" hidden="1">
      <c r="A350" s="253">
        <v>900</v>
      </c>
      <c r="B350" s="256" t="s">
        <v>188</v>
      </c>
      <c r="C350" s="41" t="s">
        <v>30</v>
      </c>
      <c r="D350" s="83">
        <f>D359+D362+D368+D371+D374+D380+D377+D356+D353+D365</f>
        <v>32870226</v>
      </c>
      <c r="E350" s="84">
        <f>E359+E362+E368+E371+E374+E380+E377+E356+E353+E365</f>
        <v>4064295</v>
      </c>
      <c r="F350" s="84">
        <f t="shared" ref="F350:P351" si="153">F359+F362+F368+F371+F374+F380+F377+F356+F353+F365</f>
        <v>2691468</v>
      </c>
      <c r="G350" s="84">
        <f t="shared" si="153"/>
        <v>1568375</v>
      </c>
      <c r="H350" s="84">
        <f t="shared" si="153"/>
        <v>1123093</v>
      </c>
      <c r="I350" s="84">
        <f t="shared" si="153"/>
        <v>0</v>
      </c>
      <c r="J350" s="84">
        <f t="shared" si="153"/>
        <v>0</v>
      </c>
      <c r="K350" s="84">
        <f t="shared" si="153"/>
        <v>1372827</v>
      </c>
      <c r="L350" s="84">
        <f t="shared" si="153"/>
        <v>0</v>
      </c>
      <c r="M350" s="84">
        <f t="shared" si="153"/>
        <v>28805931</v>
      </c>
      <c r="N350" s="84">
        <f t="shared" si="153"/>
        <v>27305931</v>
      </c>
      <c r="O350" s="84">
        <f t="shared" si="153"/>
        <v>26932891</v>
      </c>
      <c r="P350" s="84">
        <f t="shared" si="153"/>
        <v>1500000</v>
      </c>
      <c r="Q350" s="50"/>
      <c r="R350" s="50"/>
      <c r="S350" s="51"/>
      <c r="T350" s="51"/>
      <c r="U350" s="51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  <c r="BY350" s="52"/>
      <c r="BZ350" s="52"/>
      <c r="CA350" s="52"/>
      <c r="CB350" s="52"/>
      <c r="CC350" s="52"/>
      <c r="CD350" s="52"/>
      <c r="CE350" s="52"/>
      <c r="CF350" s="52"/>
      <c r="CG350" s="52"/>
      <c r="CH350" s="52"/>
      <c r="CI350" s="52"/>
      <c r="CJ350" s="52"/>
      <c r="CK350" s="52"/>
      <c r="CL350" s="52"/>
      <c r="CM350" s="52"/>
      <c r="CN350" s="52"/>
      <c r="CO350" s="52"/>
      <c r="CP350" s="52"/>
      <c r="CQ350" s="52"/>
      <c r="CR350" s="52"/>
      <c r="CS350" s="52"/>
      <c r="CT350" s="52"/>
      <c r="CU350" s="52"/>
      <c r="CV350" s="52"/>
      <c r="CW350" s="52"/>
      <c r="CX350" s="52"/>
      <c r="CY350" s="52"/>
      <c r="CZ350" s="52"/>
      <c r="DA350" s="52"/>
      <c r="DB350" s="52"/>
      <c r="DC350" s="52"/>
      <c r="DD350" s="52"/>
      <c r="DE350" s="52"/>
      <c r="DF350" s="52"/>
      <c r="DG350" s="52"/>
      <c r="DH350" s="52"/>
      <c r="DI350" s="52"/>
      <c r="DJ350" s="52"/>
      <c r="DK350" s="52"/>
      <c r="DL350" s="52"/>
      <c r="DM350" s="52"/>
      <c r="DN350" s="52"/>
      <c r="DO350" s="52"/>
      <c r="DP350" s="52"/>
      <c r="DQ350" s="52"/>
      <c r="DR350" s="52"/>
      <c r="DS350" s="52"/>
      <c r="DT350" s="52"/>
      <c r="DU350" s="52"/>
      <c r="DV350" s="52"/>
      <c r="DW350" s="52"/>
      <c r="DX350" s="52"/>
      <c r="DY350" s="52"/>
      <c r="DZ350" s="52"/>
      <c r="EA350" s="52"/>
      <c r="EB350" s="52"/>
      <c r="EC350" s="52"/>
      <c r="ED350" s="52"/>
      <c r="EE350" s="52"/>
      <c r="EF350" s="52"/>
      <c r="EG350" s="52"/>
      <c r="EH350" s="52"/>
      <c r="EI350" s="52"/>
      <c r="EJ350" s="52"/>
      <c r="EK350" s="52"/>
      <c r="EL350" s="52"/>
      <c r="EM350" s="52"/>
      <c r="EN350" s="52"/>
      <c r="EO350" s="52"/>
      <c r="EP350" s="52"/>
      <c r="EQ350" s="52"/>
      <c r="ER350" s="52"/>
      <c r="ES350" s="52"/>
      <c r="ET350" s="52"/>
      <c r="EU350" s="52"/>
      <c r="EV350" s="52"/>
      <c r="EW350" s="52"/>
      <c r="EX350" s="52"/>
      <c r="EY350" s="52"/>
      <c r="EZ350" s="52"/>
      <c r="FA350" s="52"/>
      <c r="FB350" s="52"/>
      <c r="FC350" s="52"/>
      <c r="FD350" s="52"/>
      <c r="FE350" s="52"/>
      <c r="FF350" s="52"/>
      <c r="FG350" s="52"/>
      <c r="FH350" s="52"/>
      <c r="FI350" s="52"/>
      <c r="FJ350" s="52"/>
      <c r="FK350" s="52"/>
      <c r="FL350" s="52"/>
      <c r="FM350" s="52"/>
      <c r="FN350" s="52"/>
      <c r="FO350" s="52"/>
      <c r="FP350" s="52"/>
      <c r="FQ350" s="52"/>
      <c r="FR350" s="52"/>
      <c r="FS350" s="52"/>
      <c r="FT350" s="52"/>
      <c r="FU350" s="52"/>
      <c r="FV350" s="52"/>
      <c r="FW350" s="52"/>
      <c r="FX350" s="52"/>
      <c r="FY350" s="52"/>
      <c r="FZ350" s="52"/>
      <c r="GA350" s="52"/>
      <c r="GB350" s="52"/>
      <c r="GC350" s="52"/>
      <c r="GD350" s="52"/>
      <c r="GE350" s="52"/>
      <c r="GF350" s="52"/>
      <c r="GG350" s="52"/>
      <c r="GH350" s="52"/>
      <c r="GI350" s="52"/>
      <c r="GJ350" s="52"/>
      <c r="GK350" s="52"/>
      <c r="GL350" s="52"/>
      <c r="GM350" s="52"/>
      <c r="GN350" s="52"/>
      <c r="GO350" s="52"/>
      <c r="GP350" s="52"/>
      <c r="GQ350" s="52"/>
      <c r="GR350" s="52"/>
      <c r="GS350" s="52"/>
      <c r="GT350" s="52"/>
      <c r="GU350" s="52"/>
      <c r="GV350" s="52"/>
      <c r="GW350" s="52"/>
      <c r="GX350" s="52"/>
      <c r="GY350" s="52"/>
      <c r="GZ350" s="52"/>
      <c r="HA350" s="52"/>
      <c r="HB350" s="52"/>
      <c r="HC350" s="52"/>
      <c r="HD350" s="52"/>
      <c r="HE350" s="52"/>
      <c r="HF350" s="52"/>
      <c r="HG350" s="52"/>
      <c r="HH350" s="52"/>
      <c r="HI350" s="52"/>
      <c r="HJ350" s="52"/>
      <c r="HK350" s="52"/>
      <c r="HL350" s="52"/>
      <c r="HM350" s="52"/>
      <c r="HN350" s="52"/>
      <c r="HO350" s="52"/>
      <c r="HP350" s="52"/>
      <c r="HQ350" s="52"/>
      <c r="HR350" s="52"/>
      <c r="HS350" s="52"/>
      <c r="HT350" s="52"/>
      <c r="HU350" s="52"/>
      <c r="HV350" s="52"/>
      <c r="HW350" s="52"/>
      <c r="HX350" s="52"/>
      <c r="HY350" s="52"/>
      <c r="HZ350" s="52"/>
      <c r="IA350" s="52"/>
      <c r="IB350" s="52"/>
      <c r="IC350" s="52"/>
      <c r="ID350" s="52"/>
      <c r="IE350" s="52"/>
      <c r="IF350" s="52"/>
      <c r="IG350" s="52"/>
      <c r="IH350" s="52"/>
      <c r="II350" s="52"/>
      <c r="IJ350" s="52"/>
      <c r="IK350" s="52"/>
      <c r="IL350" s="52"/>
      <c r="IM350" s="52"/>
      <c r="IN350" s="52"/>
      <c r="IO350" s="52"/>
      <c r="IP350" s="52"/>
      <c r="IQ350" s="52"/>
      <c r="IR350" s="52"/>
      <c r="IS350" s="52"/>
      <c r="IT350" s="52"/>
      <c r="IU350" s="52"/>
      <c r="IV350" s="52"/>
    </row>
    <row r="351" spans="1:256" ht="15" hidden="1">
      <c r="A351" s="254"/>
      <c r="B351" s="257"/>
      <c r="C351" s="41" t="s">
        <v>31</v>
      </c>
      <c r="D351" s="83">
        <f>D360+D363+D369+D372+D375+D381+D378+D357+D354+D366</f>
        <v>0</v>
      </c>
      <c r="E351" s="84">
        <f>E360+E363+E369+E372+E375+E381+E378+E357+E354+E366</f>
        <v>0</v>
      </c>
      <c r="F351" s="84">
        <f t="shared" si="153"/>
        <v>0</v>
      </c>
      <c r="G351" s="84">
        <f t="shared" si="153"/>
        <v>0</v>
      </c>
      <c r="H351" s="84">
        <f t="shared" si="153"/>
        <v>0</v>
      </c>
      <c r="I351" s="84">
        <f t="shared" si="153"/>
        <v>0</v>
      </c>
      <c r="J351" s="84">
        <f t="shared" si="153"/>
        <v>0</v>
      </c>
      <c r="K351" s="84">
        <f t="shared" si="153"/>
        <v>0</v>
      </c>
      <c r="L351" s="84">
        <f t="shared" si="153"/>
        <v>0</v>
      </c>
      <c r="M351" s="84">
        <f t="shared" si="153"/>
        <v>0</v>
      </c>
      <c r="N351" s="84">
        <f t="shared" si="153"/>
        <v>0</v>
      </c>
      <c r="O351" s="84">
        <f t="shared" si="153"/>
        <v>0</v>
      </c>
      <c r="P351" s="84">
        <f t="shared" si="153"/>
        <v>0</v>
      </c>
      <c r="Q351" s="50"/>
      <c r="R351" s="50"/>
      <c r="S351" s="51"/>
      <c r="T351" s="51"/>
      <c r="U351" s="51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  <c r="BY351" s="52"/>
      <c r="BZ351" s="52"/>
      <c r="CA351" s="52"/>
      <c r="CB351" s="52"/>
      <c r="CC351" s="52"/>
      <c r="CD351" s="52"/>
      <c r="CE351" s="52"/>
      <c r="CF351" s="52"/>
      <c r="CG351" s="52"/>
      <c r="CH351" s="52"/>
      <c r="CI351" s="52"/>
      <c r="CJ351" s="52"/>
      <c r="CK351" s="52"/>
      <c r="CL351" s="52"/>
      <c r="CM351" s="52"/>
      <c r="CN351" s="52"/>
      <c r="CO351" s="52"/>
      <c r="CP351" s="52"/>
      <c r="CQ351" s="52"/>
      <c r="CR351" s="52"/>
      <c r="CS351" s="52"/>
      <c r="CT351" s="52"/>
      <c r="CU351" s="52"/>
      <c r="CV351" s="52"/>
      <c r="CW351" s="52"/>
      <c r="CX351" s="52"/>
      <c r="CY351" s="52"/>
      <c r="CZ351" s="52"/>
      <c r="DA351" s="52"/>
      <c r="DB351" s="52"/>
      <c r="DC351" s="52"/>
      <c r="DD351" s="52"/>
      <c r="DE351" s="52"/>
      <c r="DF351" s="52"/>
      <c r="DG351" s="52"/>
      <c r="DH351" s="52"/>
      <c r="DI351" s="52"/>
      <c r="DJ351" s="52"/>
      <c r="DK351" s="52"/>
      <c r="DL351" s="52"/>
      <c r="DM351" s="52"/>
      <c r="DN351" s="52"/>
      <c r="DO351" s="52"/>
      <c r="DP351" s="52"/>
      <c r="DQ351" s="52"/>
      <c r="DR351" s="52"/>
      <c r="DS351" s="52"/>
      <c r="DT351" s="52"/>
      <c r="DU351" s="52"/>
      <c r="DV351" s="52"/>
      <c r="DW351" s="52"/>
      <c r="DX351" s="52"/>
      <c r="DY351" s="52"/>
      <c r="DZ351" s="52"/>
      <c r="EA351" s="52"/>
      <c r="EB351" s="52"/>
      <c r="EC351" s="52"/>
      <c r="ED351" s="52"/>
      <c r="EE351" s="52"/>
      <c r="EF351" s="52"/>
      <c r="EG351" s="52"/>
      <c r="EH351" s="52"/>
      <c r="EI351" s="52"/>
      <c r="EJ351" s="52"/>
      <c r="EK351" s="52"/>
      <c r="EL351" s="52"/>
      <c r="EM351" s="52"/>
      <c r="EN351" s="52"/>
      <c r="EO351" s="52"/>
      <c r="EP351" s="52"/>
      <c r="EQ351" s="52"/>
      <c r="ER351" s="52"/>
      <c r="ES351" s="52"/>
      <c r="ET351" s="52"/>
      <c r="EU351" s="52"/>
      <c r="EV351" s="52"/>
      <c r="EW351" s="52"/>
      <c r="EX351" s="52"/>
      <c r="EY351" s="52"/>
      <c r="EZ351" s="52"/>
      <c r="FA351" s="52"/>
      <c r="FB351" s="52"/>
      <c r="FC351" s="52"/>
      <c r="FD351" s="52"/>
      <c r="FE351" s="52"/>
      <c r="FF351" s="52"/>
      <c r="FG351" s="52"/>
      <c r="FH351" s="52"/>
      <c r="FI351" s="52"/>
      <c r="FJ351" s="52"/>
      <c r="FK351" s="52"/>
      <c r="FL351" s="52"/>
      <c r="FM351" s="52"/>
      <c r="FN351" s="52"/>
      <c r="FO351" s="52"/>
      <c r="FP351" s="52"/>
      <c r="FQ351" s="52"/>
      <c r="FR351" s="52"/>
      <c r="FS351" s="52"/>
      <c r="FT351" s="52"/>
      <c r="FU351" s="52"/>
      <c r="FV351" s="52"/>
      <c r="FW351" s="52"/>
      <c r="FX351" s="52"/>
      <c r="FY351" s="52"/>
      <c r="FZ351" s="52"/>
      <c r="GA351" s="52"/>
      <c r="GB351" s="52"/>
      <c r="GC351" s="52"/>
      <c r="GD351" s="52"/>
      <c r="GE351" s="52"/>
      <c r="GF351" s="52"/>
      <c r="GG351" s="52"/>
      <c r="GH351" s="52"/>
      <c r="GI351" s="52"/>
      <c r="GJ351" s="52"/>
      <c r="GK351" s="52"/>
      <c r="GL351" s="52"/>
      <c r="GM351" s="52"/>
      <c r="GN351" s="52"/>
      <c r="GO351" s="52"/>
      <c r="GP351" s="52"/>
      <c r="GQ351" s="52"/>
      <c r="GR351" s="52"/>
      <c r="GS351" s="52"/>
      <c r="GT351" s="52"/>
      <c r="GU351" s="52"/>
      <c r="GV351" s="52"/>
      <c r="GW351" s="52"/>
      <c r="GX351" s="52"/>
      <c r="GY351" s="52"/>
      <c r="GZ351" s="52"/>
      <c r="HA351" s="52"/>
      <c r="HB351" s="52"/>
      <c r="HC351" s="52"/>
      <c r="HD351" s="52"/>
      <c r="HE351" s="52"/>
      <c r="HF351" s="52"/>
      <c r="HG351" s="52"/>
      <c r="HH351" s="52"/>
      <c r="HI351" s="52"/>
      <c r="HJ351" s="52"/>
      <c r="HK351" s="52"/>
      <c r="HL351" s="52"/>
      <c r="HM351" s="52"/>
      <c r="HN351" s="52"/>
      <c r="HO351" s="52"/>
      <c r="HP351" s="52"/>
      <c r="HQ351" s="52"/>
      <c r="HR351" s="52"/>
      <c r="HS351" s="52"/>
      <c r="HT351" s="52"/>
      <c r="HU351" s="52"/>
      <c r="HV351" s="52"/>
      <c r="HW351" s="52"/>
      <c r="HX351" s="52"/>
      <c r="HY351" s="52"/>
      <c r="HZ351" s="52"/>
      <c r="IA351" s="52"/>
      <c r="IB351" s="52"/>
      <c r="IC351" s="52"/>
      <c r="ID351" s="52"/>
      <c r="IE351" s="52"/>
      <c r="IF351" s="52"/>
      <c r="IG351" s="52"/>
      <c r="IH351" s="52"/>
      <c r="II351" s="52"/>
      <c r="IJ351" s="52"/>
      <c r="IK351" s="52"/>
      <c r="IL351" s="52"/>
      <c r="IM351" s="52"/>
      <c r="IN351" s="52"/>
      <c r="IO351" s="52"/>
      <c r="IP351" s="52"/>
      <c r="IQ351" s="52"/>
      <c r="IR351" s="52"/>
      <c r="IS351" s="52"/>
      <c r="IT351" s="52"/>
      <c r="IU351" s="52"/>
      <c r="IV351" s="52"/>
    </row>
    <row r="352" spans="1:256" ht="15" hidden="1">
      <c r="A352" s="255"/>
      <c r="B352" s="258"/>
      <c r="C352" s="41" t="s">
        <v>32</v>
      </c>
      <c r="D352" s="83">
        <f>D350+D351</f>
        <v>32870226</v>
      </c>
      <c r="E352" s="84">
        <f t="shared" ref="E352:P352" si="154">E350+E351</f>
        <v>4064295</v>
      </c>
      <c r="F352" s="84">
        <f t="shared" si="154"/>
        <v>2691468</v>
      </c>
      <c r="G352" s="84">
        <f t="shared" si="154"/>
        <v>1568375</v>
      </c>
      <c r="H352" s="84">
        <f t="shared" si="154"/>
        <v>1123093</v>
      </c>
      <c r="I352" s="84">
        <f t="shared" si="154"/>
        <v>0</v>
      </c>
      <c r="J352" s="84">
        <f t="shared" si="154"/>
        <v>0</v>
      </c>
      <c r="K352" s="84">
        <f t="shared" si="154"/>
        <v>1372827</v>
      </c>
      <c r="L352" s="84">
        <f t="shared" si="154"/>
        <v>0</v>
      </c>
      <c r="M352" s="84">
        <f t="shared" si="154"/>
        <v>28805931</v>
      </c>
      <c r="N352" s="84">
        <f t="shared" si="154"/>
        <v>27305931</v>
      </c>
      <c r="O352" s="84">
        <f t="shared" si="154"/>
        <v>26932891</v>
      </c>
      <c r="P352" s="84">
        <f t="shared" si="154"/>
        <v>1500000</v>
      </c>
      <c r="Q352" s="50"/>
      <c r="R352" s="50"/>
      <c r="S352" s="51"/>
      <c r="T352" s="51"/>
      <c r="U352" s="51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  <c r="BY352" s="52"/>
      <c r="BZ352" s="52"/>
      <c r="CA352" s="52"/>
      <c r="CB352" s="52"/>
      <c r="CC352" s="52"/>
      <c r="CD352" s="52"/>
      <c r="CE352" s="52"/>
      <c r="CF352" s="52"/>
      <c r="CG352" s="52"/>
      <c r="CH352" s="52"/>
      <c r="CI352" s="52"/>
      <c r="CJ352" s="52"/>
      <c r="CK352" s="52"/>
      <c r="CL352" s="52"/>
      <c r="CM352" s="52"/>
      <c r="CN352" s="52"/>
      <c r="CO352" s="52"/>
      <c r="CP352" s="52"/>
      <c r="CQ352" s="52"/>
      <c r="CR352" s="52"/>
      <c r="CS352" s="52"/>
      <c r="CT352" s="52"/>
      <c r="CU352" s="52"/>
      <c r="CV352" s="52"/>
      <c r="CW352" s="52"/>
      <c r="CX352" s="52"/>
      <c r="CY352" s="52"/>
      <c r="CZ352" s="52"/>
      <c r="DA352" s="52"/>
      <c r="DB352" s="52"/>
      <c r="DC352" s="52"/>
      <c r="DD352" s="52"/>
      <c r="DE352" s="52"/>
      <c r="DF352" s="52"/>
      <c r="DG352" s="52"/>
      <c r="DH352" s="52"/>
      <c r="DI352" s="52"/>
      <c r="DJ352" s="52"/>
      <c r="DK352" s="52"/>
      <c r="DL352" s="52"/>
      <c r="DM352" s="52"/>
      <c r="DN352" s="52"/>
      <c r="DO352" s="52"/>
      <c r="DP352" s="52"/>
      <c r="DQ352" s="52"/>
      <c r="DR352" s="52"/>
      <c r="DS352" s="52"/>
      <c r="DT352" s="52"/>
      <c r="DU352" s="52"/>
      <c r="DV352" s="52"/>
      <c r="DW352" s="52"/>
      <c r="DX352" s="52"/>
      <c r="DY352" s="52"/>
      <c r="DZ352" s="52"/>
      <c r="EA352" s="52"/>
      <c r="EB352" s="52"/>
      <c r="EC352" s="52"/>
      <c r="ED352" s="52"/>
      <c r="EE352" s="52"/>
      <c r="EF352" s="52"/>
      <c r="EG352" s="52"/>
      <c r="EH352" s="52"/>
      <c r="EI352" s="52"/>
      <c r="EJ352" s="52"/>
      <c r="EK352" s="52"/>
      <c r="EL352" s="52"/>
      <c r="EM352" s="52"/>
      <c r="EN352" s="52"/>
      <c r="EO352" s="52"/>
      <c r="EP352" s="52"/>
      <c r="EQ352" s="52"/>
      <c r="ER352" s="52"/>
      <c r="ES352" s="52"/>
      <c r="ET352" s="52"/>
      <c r="EU352" s="52"/>
      <c r="EV352" s="52"/>
      <c r="EW352" s="52"/>
      <c r="EX352" s="52"/>
      <c r="EY352" s="52"/>
      <c r="EZ352" s="52"/>
      <c r="FA352" s="52"/>
      <c r="FB352" s="52"/>
      <c r="FC352" s="52"/>
      <c r="FD352" s="52"/>
      <c r="FE352" s="52"/>
      <c r="FF352" s="52"/>
      <c r="FG352" s="52"/>
      <c r="FH352" s="52"/>
      <c r="FI352" s="52"/>
      <c r="FJ352" s="52"/>
      <c r="FK352" s="52"/>
      <c r="FL352" s="52"/>
      <c r="FM352" s="52"/>
      <c r="FN352" s="52"/>
      <c r="FO352" s="52"/>
      <c r="FP352" s="52"/>
      <c r="FQ352" s="52"/>
      <c r="FR352" s="52"/>
      <c r="FS352" s="52"/>
      <c r="FT352" s="52"/>
      <c r="FU352" s="52"/>
      <c r="FV352" s="52"/>
      <c r="FW352" s="52"/>
      <c r="FX352" s="52"/>
      <c r="FY352" s="52"/>
      <c r="FZ352" s="52"/>
      <c r="GA352" s="52"/>
      <c r="GB352" s="52"/>
      <c r="GC352" s="52"/>
      <c r="GD352" s="52"/>
      <c r="GE352" s="52"/>
      <c r="GF352" s="52"/>
      <c r="GG352" s="52"/>
      <c r="GH352" s="52"/>
      <c r="GI352" s="52"/>
      <c r="GJ352" s="52"/>
      <c r="GK352" s="52"/>
      <c r="GL352" s="52"/>
      <c r="GM352" s="52"/>
      <c r="GN352" s="52"/>
      <c r="GO352" s="52"/>
      <c r="GP352" s="52"/>
      <c r="GQ352" s="52"/>
      <c r="GR352" s="52"/>
      <c r="GS352" s="52"/>
      <c r="GT352" s="52"/>
      <c r="GU352" s="52"/>
      <c r="GV352" s="52"/>
      <c r="GW352" s="52"/>
      <c r="GX352" s="52"/>
      <c r="GY352" s="52"/>
      <c r="GZ352" s="52"/>
      <c r="HA352" s="52"/>
      <c r="HB352" s="52"/>
      <c r="HC352" s="52"/>
      <c r="HD352" s="52"/>
      <c r="HE352" s="52"/>
      <c r="HF352" s="52"/>
      <c r="HG352" s="52"/>
      <c r="HH352" s="52"/>
      <c r="HI352" s="52"/>
      <c r="HJ352" s="52"/>
      <c r="HK352" s="52"/>
      <c r="HL352" s="52"/>
      <c r="HM352" s="52"/>
      <c r="HN352" s="52"/>
      <c r="HO352" s="52"/>
      <c r="HP352" s="52"/>
      <c r="HQ352" s="52"/>
      <c r="HR352" s="52"/>
      <c r="HS352" s="52"/>
      <c r="HT352" s="52"/>
      <c r="HU352" s="52"/>
      <c r="HV352" s="52"/>
      <c r="HW352" s="52"/>
      <c r="HX352" s="52"/>
      <c r="HY352" s="52"/>
      <c r="HZ352" s="52"/>
      <c r="IA352" s="52"/>
      <c r="IB352" s="52"/>
      <c r="IC352" s="52"/>
      <c r="ID352" s="52"/>
      <c r="IE352" s="52"/>
      <c r="IF352" s="52"/>
      <c r="IG352" s="52"/>
      <c r="IH352" s="52"/>
      <c r="II352" s="52"/>
      <c r="IJ352" s="52"/>
      <c r="IK352" s="52"/>
      <c r="IL352" s="52"/>
      <c r="IM352" s="52"/>
      <c r="IN352" s="52"/>
      <c r="IO352" s="52"/>
      <c r="IP352" s="52"/>
      <c r="IQ352" s="52"/>
      <c r="IR352" s="52"/>
      <c r="IS352" s="52"/>
      <c r="IT352" s="52"/>
      <c r="IU352" s="52"/>
      <c r="IV352" s="52"/>
    </row>
    <row r="353" spans="1:256" hidden="1">
      <c r="A353" s="247">
        <v>90001</v>
      </c>
      <c r="B353" s="250" t="s">
        <v>189</v>
      </c>
      <c r="C353" s="39" t="s">
        <v>30</v>
      </c>
      <c r="D353" s="81">
        <f>E353+M353</f>
        <v>500815</v>
      </c>
      <c r="E353" s="82">
        <f>F353+I353+J353+K353+L353</f>
        <v>100</v>
      </c>
      <c r="F353" s="82">
        <f>G353+H353</f>
        <v>0</v>
      </c>
      <c r="G353" s="82">
        <v>0</v>
      </c>
      <c r="H353" s="82">
        <v>0</v>
      </c>
      <c r="I353" s="82">
        <v>0</v>
      </c>
      <c r="J353" s="82">
        <v>0</v>
      </c>
      <c r="K353" s="82">
        <v>100</v>
      </c>
      <c r="L353" s="82">
        <v>0</v>
      </c>
      <c r="M353" s="82">
        <f>N353+P353</f>
        <v>500715</v>
      </c>
      <c r="N353" s="82">
        <v>500715</v>
      </c>
      <c r="O353" s="82">
        <v>500715</v>
      </c>
      <c r="P353" s="82">
        <v>0</v>
      </c>
      <c r="Q353" s="59"/>
      <c r="R353" s="59"/>
      <c r="S353" s="60"/>
      <c r="T353" s="60"/>
      <c r="U353" s="60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61"/>
      <c r="AT353" s="61"/>
      <c r="AU353" s="61"/>
      <c r="AV353" s="61"/>
      <c r="AW353" s="61"/>
      <c r="AX353" s="61"/>
      <c r="AY353" s="61"/>
      <c r="AZ353" s="61"/>
      <c r="BA353" s="61"/>
      <c r="BB353" s="61"/>
      <c r="BC353" s="61"/>
      <c r="BD353" s="61"/>
      <c r="BE353" s="61"/>
      <c r="BF353" s="61"/>
      <c r="BG353" s="61"/>
      <c r="BH353" s="61"/>
      <c r="BI353" s="61"/>
      <c r="BJ353" s="61"/>
      <c r="BK353" s="61"/>
      <c r="BL353" s="61"/>
      <c r="BM353" s="61"/>
      <c r="BN353" s="61"/>
      <c r="BO353" s="61"/>
      <c r="BP353" s="61"/>
      <c r="BQ353" s="61"/>
      <c r="BR353" s="61"/>
      <c r="BS353" s="61"/>
      <c r="BT353" s="61"/>
      <c r="BU353" s="61"/>
      <c r="BV353" s="61"/>
      <c r="BW353" s="61"/>
      <c r="BX353" s="61"/>
      <c r="BY353" s="61"/>
      <c r="BZ353" s="61"/>
      <c r="CA353" s="61"/>
      <c r="CB353" s="61"/>
      <c r="CC353" s="61"/>
      <c r="CD353" s="61"/>
      <c r="CE353" s="61"/>
      <c r="CF353" s="61"/>
      <c r="CG353" s="61"/>
      <c r="CH353" s="61"/>
      <c r="CI353" s="61"/>
      <c r="CJ353" s="61"/>
      <c r="CK353" s="61"/>
      <c r="CL353" s="61"/>
      <c r="CM353" s="61"/>
      <c r="CN353" s="61"/>
      <c r="CO353" s="61"/>
      <c r="CP353" s="61"/>
      <c r="CQ353" s="61"/>
      <c r="CR353" s="61"/>
      <c r="CS353" s="61"/>
      <c r="CT353" s="61"/>
      <c r="CU353" s="61"/>
      <c r="CV353" s="61"/>
      <c r="CW353" s="61"/>
      <c r="CX353" s="61"/>
      <c r="CY353" s="61"/>
      <c r="CZ353" s="61"/>
      <c r="DA353" s="61"/>
      <c r="DB353" s="61"/>
      <c r="DC353" s="61"/>
      <c r="DD353" s="61"/>
      <c r="DE353" s="61"/>
      <c r="DF353" s="61"/>
      <c r="DG353" s="61"/>
      <c r="DH353" s="61"/>
      <c r="DI353" s="61"/>
      <c r="DJ353" s="61"/>
      <c r="DK353" s="61"/>
      <c r="DL353" s="61"/>
      <c r="DM353" s="61"/>
      <c r="DN353" s="61"/>
      <c r="DO353" s="61"/>
      <c r="DP353" s="61"/>
      <c r="DQ353" s="61"/>
      <c r="DR353" s="61"/>
      <c r="DS353" s="61"/>
      <c r="DT353" s="61"/>
      <c r="DU353" s="61"/>
      <c r="DV353" s="61"/>
      <c r="DW353" s="61"/>
      <c r="DX353" s="61"/>
      <c r="DY353" s="61"/>
      <c r="DZ353" s="61"/>
      <c r="EA353" s="61"/>
      <c r="EB353" s="61"/>
      <c r="EC353" s="61"/>
      <c r="ED353" s="61"/>
      <c r="EE353" s="61"/>
      <c r="EF353" s="61"/>
      <c r="EG353" s="61"/>
      <c r="EH353" s="61"/>
      <c r="EI353" s="61"/>
      <c r="EJ353" s="61"/>
      <c r="EK353" s="61"/>
      <c r="EL353" s="61"/>
      <c r="EM353" s="61"/>
      <c r="EN353" s="61"/>
      <c r="EO353" s="61"/>
      <c r="EP353" s="61"/>
      <c r="EQ353" s="61"/>
      <c r="ER353" s="61"/>
      <c r="ES353" s="61"/>
      <c r="ET353" s="61"/>
      <c r="EU353" s="61"/>
      <c r="EV353" s="61"/>
      <c r="EW353" s="61"/>
      <c r="EX353" s="61"/>
      <c r="EY353" s="61"/>
      <c r="EZ353" s="61"/>
      <c r="FA353" s="61"/>
      <c r="FB353" s="61"/>
      <c r="FC353" s="61"/>
      <c r="FD353" s="61"/>
      <c r="FE353" s="61"/>
      <c r="FF353" s="61"/>
      <c r="FG353" s="61"/>
      <c r="FH353" s="61"/>
      <c r="FI353" s="61"/>
      <c r="FJ353" s="61"/>
      <c r="FK353" s="61"/>
      <c r="FL353" s="61"/>
      <c r="FM353" s="61"/>
      <c r="FN353" s="61"/>
      <c r="FO353" s="61"/>
      <c r="FP353" s="61"/>
      <c r="FQ353" s="61"/>
      <c r="FR353" s="61"/>
      <c r="FS353" s="61"/>
      <c r="FT353" s="61"/>
      <c r="FU353" s="61"/>
      <c r="FV353" s="61"/>
      <c r="FW353" s="61"/>
      <c r="FX353" s="61"/>
      <c r="FY353" s="61"/>
      <c r="FZ353" s="61"/>
      <c r="GA353" s="61"/>
      <c r="GB353" s="61"/>
      <c r="GC353" s="61"/>
      <c r="GD353" s="61"/>
      <c r="GE353" s="61"/>
      <c r="GF353" s="61"/>
      <c r="GG353" s="61"/>
      <c r="GH353" s="61"/>
      <c r="GI353" s="61"/>
      <c r="GJ353" s="61"/>
      <c r="GK353" s="61"/>
      <c r="GL353" s="61"/>
      <c r="GM353" s="61"/>
      <c r="GN353" s="61"/>
      <c r="GO353" s="61"/>
      <c r="GP353" s="61"/>
      <c r="GQ353" s="61"/>
      <c r="GR353" s="61"/>
      <c r="GS353" s="61"/>
      <c r="GT353" s="61"/>
      <c r="GU353" s="61"/>
      <c r="GV353" s="61"/>
      <c r="GW353" s="61"/>
      <c r="GX353" s="61"/>
      <c r="GY353" s="61"/>
      <c r="GZ353" s="61"/>
      <c r="HA353" s="61"/>
      <c r="HB353" s="61"/>
      <c r="HC353" s="61"/>
      <c r="HD353" s="61"/>
      <c r="HE353" s="61"/>
      <c r="HF353" s="61"/>
      <c r="HG353" s="61"/>
      <c r="HH353" s="61"/>
      <c r="HI353" s="61"/>
      <c r="HJ353" s="61"/>
      <c r="HK353" s="61"/>
      <c r="HL353" s="61"/>
      <c r="HM353" s="61"/>
      <c r="HN353" s="61"/>
      <c r="HO353" s="61"/>
      <c r="HP353" s="61"/>
      <c r="HQ353" s="61"/>
      <c r="HR353" s="61"/>
      <c r="HS353" s="61"/>
      <c r="HT353" s="61"/>
      <c r="HU353" s="61"/>
      <c r="HV353" s="61"/>
      <c r="HW353" s="61"/>
      <c r="HX353" s="61"/>
      <c r="HY353" s="61"/>
      <c r="HZ353" s="61"/>
      <c r="IA353" s="61"/>
      <c r="IB353" s="61"/>
      <c r="IC353" s="61"/>
      <c r="ID353" s="61"/>
      <c r="IE353" s="61"/>
      <c r="IF353" s="61"/>
      <c r="IG353" s="61"/>
      <c r="IH353" s="61"/>
      <c r="II353" s="61"/>
      <c r="IJ353" s="61"/>
      <c r="IK353" s="61"/>
      <c r="IL353" s="61"/>
      <c r="IM353" s="61"/>
      <c r="IN353" s="61"/>
      <c r="IO353" s="61"/>
      <c r="IP353" s="61"/>
      <c r="IQ353" s="61"/>
      <c r="IR353" s="61"/>
      <c r="IS353" s="61"/>
      <c r="IT353" s="61"/>
      <c r="IU353" s="61"/>
      <c r="IV353" s="61"/>
    </row>
    <row r="354" spans="1:256" hidden="1">
      <c r="A354" s="248"/>
      <c r="B354" s="251"/>
      <c r="C354" s="39" t="s">
        <v>31</v>
      </c>
      <c r="D354" s="81">
        <f>E354+M354</f>
        <v>0</v>
      </c>
      <c r="E354" s="82">
        <f>F354+I354+J354+K354+L354</f>
        <v>0</v>
      </c>
      <c r="F354" s="82">
        <f>G354+H354</f>
        <v>0</v>
      </c>
      <c r="G354" s="82"/>
      <c r="H354" s="82"/>
      <c r="I354" s="82"/>
      <c r="J354" s="82"/>
      <c r="K354" s="82"/>
      <c r="L354" s="82"/>
      <c r="M354" s="82">
        <f>N354+P354</f>
        <v>0</v>
      </c>
      <c r="N354" s="82"/>
      <c r="O354" s="82"/>
      <c r="P354" s="82"/>
      <c r="Q354" s="59"/>
      <c r="R354" s="59"/>
      <c r="S354" s="60"/>
      <c r="T354" s="60"/>
      <c r="U354" s="60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61"/>
      <c r="AT354" s="61"/>
      <c r="AU354" s="61"/>
      <c r="AV354" s="61"/>
      <c r="AW354" s="61"/>
      <c r="AX354" s="61"/>
      <c r="AY354" s="61"/>
      <c r="AZ354" s="61"/>
      <c r="BA354" s="61"/>
      <c r="BB354" s="61"/>
      <c r="BC354" s="61"/>
      <c r="BD354" s="61"/>
      <c r="BE354" s="61"/>
      <c r="BF354" s="61"/>
      <c r="BG354" s="61"/>
      <c r="BH354" s="61"/>
      <c r="BI354" s="61"/>
      <c r="BJ354" s="61"/>
      <c r="BK354" s="61"/>
      <c r="BL354" s="61"/>
      <c r="BM354" s="61"/>
      <c r="BN354" s="61"/>
      <c r="BO354" s="61"/>
      <c r="BP354" s="61"/>
      <c r="BQ354" s="61"/>
      <c r="BR354" s="61"/>
      <c r="BS354" s="61"/>
      <c r="BT354" s="61"/>
      <c r="BU354" s="61"/>
      <c r="BV354" s="61"/>
      <c r="BW354" s="61"/>
      <c r="BX354" s="61"/>
      <c r="BY354" s="61"/>
      <c r="BZ354" s="61"/>
      <c r="CA354" s="61"/>
      <c r="CB354" s="61"/>
      <c r="CC354" s="61"/>
      <c r="CD354" s="61"/>
      <c r="CE354" s="61"/>
      <c r="CF354" s="61"/>
      <c r="CG354" s="61"/>
      <c r="CH354" s="61"/>
      <c r="CI354" s="61"/>
      <c r="CJ354" s="61"/>
      <c r="CK354" s="61"/>
      <c r="CL354" s="61"/>
      <c r="CM354" s="61"/>
      <c r="CN354" s="61"/>
      <c r="CO354" s="61"/>
      <c r="CP354" s="61"/>
      <c r="CQ354" s="61"/>
      <c r="CR354" s="61"/>
      <c r="CS354" s="61"/>
      <c r="CT354" s="61"/>
      <c r="CU354" s="61"/>
      <c r="CV354" s="61"/>
      <c r="CW354" s="61"/>
      <c r="CX354" s="61"/>
      <c r="CY354" s="61"/>
      <c r="CZ354" s="61"/>
      <c r="DA354" s="61"/>
      <c r="DB354" s="61"/>
      <c r="DC354" s="61"/>
      <c r="DD354" s="61"/>
      <c r="DE354" s="61"/>
      <c r="DF354" s="61"/>
      <c r="DG354" s="61"/>
      <c r="DH354" s="61"/>
      <c r="DI354" s="61"/>
      <c r="DJ354" s="61"/>
      <c r="DK354" s="61"/>
      <c r="DL354" s="61"/>
      <c r="DM354" s="61"/>
      <c r="DN354" s="61"/>
      <c r="DO354" s="61"/>
      <c r="DP354" s="61"/>
      <c r="DQ354" s="61"/>
      <c r="DR354" s="61"/>
      <c r="DS354" s="61"/>
      <c r="DT354" s="61"/>
      <c r="DU354" s="61"/>
      <c r="DV354" s="61"/>
      <c r="DW354" s="61"/>
      <c r="DX354" s="61"/>
      <c r="DY354" s="61"/>
      <c r="DZ354" s="61"/>
      <c r="EA354" s="61"/>
      <c r="EB354" s="61"/>
      <c r="EC354" s="61"/>
      <c r="ED354" s="61"/>
      <c r="EE354" s="61"/>
      <c r="EF354" s="61"/>
      <c r="EG354" s="61"/>
      <c r="EH354" s="61"/>
      <c r="EI354" s="61"/>
      <c r="EJ354" s="61"/>
      <c r="EK354" s="61"/>
      <c r="EL354" s="61"/>
      <c r="EM354" s="61"/>
      <c r="EN354" s="61"/>
      <c r="EO354" s="61"/>
      <c r="EP354" s="61"/>
      <c r="EQ354" s="61"/>
      <c r="ER354" s="61"/>
      <c r="ES354" s="61"/>
      <c r="ET354" s="61"/>
      <c r="EU354" s="61"/>
      <c r="EV354" s="61"/>
      <c r="EW354" s="61"/>
      <c r="EX354" s="61"/>
      <c r="EY354" s="61"/>
      <c r="EZ354" s="61"/>
      <c r="FA354" s="61"/>
      <c r="FB354" s="61"/>
      <c r="FC354" s="61"/>
      <c r="FD354" s="61"/>
      <c r="FE354" s="61"/>
      <c r="FF354" s="61"/>
      <c r="FG354" s="61"/>
      <c r="FH354" s="61"/>
      <c r="FI354" s="61"/>
      <c r="FJ354" s="61"/>
      <c r="FK354" s="61"/>
      <c r="FL354" s="61"/>
      <c r="FM354" s="61"/>
      <c r="FN354" s="61"/>
      <c r="FO354" s="61"/>
      <c r="FP354" s="61"/>
      <c r="FQ354" s="61"/>
      <c r="FR354" s="61"/>
      <c r="FS354" s="61"/>
      <c r="FT354" s="61"/>
      <c r="FU354" s="61"/>
      <c r="FV354" s="61"/>
      <c r="FW354" s="61"/>
      <c r="FX354" s="61"/>
      <c r="FY354" s="61"/>
      <c r="FZ354" s="61"/>
      <c r="GA354" s="61"/>
      <c r="GB354" s="61"/>
      <c r="GC354" s="61"/>
      <c r="GD354" s="61"/>
      <c r="GE354" s="61"/>
      <c r="GF354" s="61"/>
      <c r="GG354" s="61"/>
      <c r="GH354" s="61"/>
      <c r="GI354" s="61"/>
      <c r="GJ354" s="61"/>
      <c r="GK354" s="61"/>
      <c r="GL354" s="61"/>
      <c r="GM354" s="61"/>
      <c r="GN354" s="61"/>
      <c r="GO354" s="61"/>
      <c r="GP354" s="61"/>
      <c r="GQ354" s="61"/>
      <c r="GR354" s="61"/>
      <c r="GS354" s="61"/>
      <c r="GT354" s="61"/>
      <c r="GU354" s="61"/>
      <c r="GV354" s="61"/>
      <c r="GW354" s="61"/>
      <c r="GX354" s="61"/>
      <c r="GY354" s="61"/>
      <c r="GZ354" s="61"/>
      <c r="HA354" s="61"/>
      <c r="HB354" s="61"/>
      <c r="HC354" s="61"/>
      <c r="HD354" s="61"/>
      <c r="HE354" s="61"/>
      <c r="HF354" s="61"/>
      <c r="HG354" s="61"/>
      <c r="HH354" s="61"/>
      <c r="HI354" s="61"/>
      <c r="HJ354" s="61"/>
      <c r="HK354" s="61"/>
      <c r="HL354" s="61"/>
      <c r="HM354" s="61"/>
      <c r="HN354" s="61"/>
      <c r="HO354" s="61"/>
      <c r="HP354" s="61"/>
      <c r="HQ354" s="61"/>
      <c r="HR354" s="61"/>
      <c r="HS354" s="61"/>
      <c r="HT354" s="61"/>
      <c r="HU354" s="61"/>
      <c r="HV354" s="61"/>
      <c r="HW354" s="61"/>
      <c r="HX354" s="61"/>
      <c r="HY354" s="61"/>
      <c r="HZ354" s="61"/>
      <c r="IA354" s="61"/>
      <c r="IB354" s="61"/>
      <c r="IC354" s="61"/>
      <c r="ID354" s="61"/>
      <c r="IE354" s="61"/>
      <c r="IF354" s="61"/>
      <c r="IG354" s="61"/>
      <c r="IH354" s="61"/>
      <c r="II354" s="61"/>
      <c r="IJ354" s="61"/>
      <c r="IK354" s="61"/>
      <c r="IL354" s="61"/>
      <c r="IM354" s="61"/>
      <c r="IN354" s="61"/>
      <c r="IO354" s="61"/>
      <c r="IP354" s="61"/>
      <c r="IQ354" s="61"/>
      <c r="IR354" s="61"/>
      <c r="IS354" s="61"/>
      <c r="IT354" s="61"/>
      <c r="IU354" s="61"/>
      <c r="IV354" s="61"/>
    </row>
    <row r="355" spans="1:256" hidden="1">
      <c r="A355" s="249"/>
      <c r="B355" s="252"/>
      <c r="C355" s="39" t="s">
        <v>32</v>
      </c>
      <c r="D355" s="81">
        <f t="shared" ref="D355:O355" si="155">D353+D354</f>
        <v>500815</v>
      </c>
      <c r="E355" s="82">
        <f t="shared" si="155"/>
        <v>100</v>
      </c>
      <c r="F355" s="82">
        <f t="shared" si="155"/>
        <v>0</v>
      </c>
      <c r="G355" s="82">
        <f t="shared" si="155"/>
        <v>0</v>
      </c>
      <c r="H355" s="82">
        <f t="shared" si="155"/>
        <v>0</v>
      </c>
      <c r="I355" s="82">
        <f t="shared" si="155"/>
        <v>0</v>
      </c>
      <c r="J355" s="82">
        <f t="shared" si="155"/>
        <v>0</v>
      </c>
      <c r="K355" s="82">
        <f t="shared" si="155"/>
        <v>100</v>
      </c>
      <c r="L355" s="82">
        <f t="shared" si="155"/>
        <v>0</v>
      </c>
      <c r="M355" s="82">
        <f t="shared" si="155"/>
        <v>500715</v>
      </c>
      <c r="N355" s="82">
        <f t="shared" si="155"/>
        <v>500715</v>
      </c>
      <c r="O355" s="82">
        <f t="shared" si="155"/>
        <v>500715</v>
      </c>
      <c r="P355" s="82">
        <f>P353+P354</f>
        <v>0</v>
      </c>
      <c r="Q355" s="59"/>
      <c r="R355" s="59"/>
      <c r="S355" s="60"/>
      <c r="T355" s="60"/>
      <c r="U355" s="60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  <c r="AV355" s="61"/>
      <c r="AW355" s="61"/>
      <c r="AX355" s="61"/>
      <c r="AY355" s="61"/>
      <c r="AZ355" s="61"/>
      <c r="BA355" s="61"/>
      <c r="BB355" s="61"/>
      <c r="BC355" s="61"/>
      <c r="BD355" s="61"/>
      <c r="BE355" s="61"/>
      <c r="BF355" s="61"/>
      <c r="BG355" s="61"/>
      <c r="BH355" s="61"/>
      <c r="BI355" s="61"/>
      <c r="BJ355" s="61"/>
      <c r="BK355" s="61"/>
      <c r="BL355" s="61"/>
      <c r="BM355" s="61"/>
      <c r="BN355" s="61"/>
      <c r="BO355" s="61"/>
      <c r="BP355" s="61"/>
      <c r="BQ355" s="61"/>
      <c r="BR355" s="61"/>
      <c r="BS355" s="61"/>
      <c r="BT355" s="61"/>
      <c r="BU355" s="61"/>
      <c r="BV355" s="61"/>
      <c r="BW355" s="61"/>
      <c r="BX355" s="61"/>
      <c r="BY355" s="61"/>
      <c r="BZ355" s="61"/>
      <c r="CA355" s="61"/>
      <c r="CB355" s="61"/>
      <c r="CC355" s="61"/>
      <c r="CD355" s="61"/>
      <c r="CE355" s="61"/>
      <c r="CF355" s="61"/>
      <c r="CG355" s="61"/>
      <c r="CH355" s="61"/>
      <c r="CI355" s="61"/>
      <c r="CJ355" s="61"/>
      <c r="CK355" s="61"/>
      <c r="CL355" s="61"/>
      <c r="CM355" s="61"/>
      <c r="CN355" s="61"/>
      <c r="CO355" s="61"/>
      <c r="CP355" s="61"/>
      <c r="CQ355" s="61"/>
      <c r="CR355" s="61"/>
      <c r="CS355" s="61"/>
      <c r="CT355" s="61"/>
      <c r="CU355" s="61"/>
      <c r="CV355" s="61"/>
      <c r="CW355" s="61"/>
      <c r="CX355" s="61"/>
      <c r="CY355" s="61"/>
      <c r="CZ355" s="61"/>
      <c r="DA355" s="61"/>
      <c r="DB355" s="61"/>
      <c r="DC355" s="61"/>
      <c r="DD355" s="61"/>
      <c r="DE355" s="61"/>
      <c r="DF355" s="61"/>
      <c r="DG355" s="61"/>
      <c r="DH355" s="61"/>
      <c r="DI355" s="61"/>
      <c r="DJ355" s="61"/>
      <c r="DK355" s="61"/>
      <c r="DL355" s="61"/>
      <c r="DM355" s="61"/>
      <c r="DN355" s="61"/>
      <c r="DO355" s="61"/>
      <c r="DP355" s="61"/>
      <c r="DQ355" s="61"/>
      <c r="DR355" s="61"/>
      <c r="DS355" s="61"/>
      <c r="DT355" s="61"/>
      <c r="DU355" s="61"/>
      <c r="DV355" s="61"/>
      <c r="DW355" s="61"/>
      <c r="DX355" s="61"/>
      <c r="DY355" s="61"/>
      <c r="DZ355" s="61"/>
      <c r="EA355" s="61"/>
      <c r="EB355" s="61"/>
      <c r="EC355" s="61"/>
      <c r="ED355" s="61"/>
      <c r="EE355" s="61"/>
      <c r="EF355" s="61"/>
      <c r="EG355" s="61"/>
      <c r="EH355" s="61"/>
      <c r="EI355" s="61"/>
      <c r="EJ355" s="61"/>
      <c r="EK355" s="61"/>
      <c r="EL355" s="61"/>
      <c r="EM355" s="61"/>
      <c r="EN355" s="61"/>
      <c r="EO355" s="61"/>
      <c r="EP355" s="61"/>
      <c r="EQ355" s="61"/>
      <c r="ER355" s="61"/>
      <c r="ES355" s="61"/>
      <c r="ET355" s="61"/>
      <c r="EU355" s="61"/>
      <c r="EV355" s="61"/>
      <c r="EW355" s="61"/>
      <c r="EX355" s="61"/>
      <c r="EY355" s="61"/>
      <c r="EZ355" s="61"/>
      <c r="FA355" s="61"/>
      <c r="FB355" s="61"/>
      <c r="FC355" s="61"/>
      <c r="FD355" s="61"/>
      <c r="FE355" s="61"/>
      <c r="FF355" s="61"/>
      <c r="FG355" s="61"/>
      <c r="FH355" s="61"/>
      <c r="FI355" s="61"/>
      <c r="FJ355" s="61"/>
      <c r="FK355" s="61"/>
      <c r="FL355" s="61"/>
      <c r="FM355" s="61"/>
      <c r="FN355" s="61"/>
      <c r="FO355" s="61"/>
      <c r="FP355" s="61"/>
      <c r="FQ355" s="61"/>
      <c r="FR355" s="61"/>
      <c r="FS355" s="61"/>
      <c r="FT355" s="61"/>
      <c r="FU355" s="61"/>
      <c r="FV355" s="61"/>
      <c r="FW355" s="61"/>
      <c r="FX355" s="61"/>
      <c r="FY355" s="61"/>
      <c r="FZ355" s="61"/>
      <c r="GA355" s="61"/>
      <c r="GB355" s="61"/>
      <c r="GC355" s="61"/>
      <c r="GD355" s="61"/>
      <c r="GE355" s="61"/>
      <c r="GF355" s="61"/>
      <c r="GG355" s="61"/>
      <c r="GH355" s="61"/>
      <c r="GI355" s="61"/>
      <c r="GJ355" s="61"/>
      <c r="GK355" s="61"/>
      <c r="GL355" s="61"/>
      <c r="GM355" s="61"/>
      <c r="GN355" s="61"/>
      <c r="GO355" s="61"/>
      <c r="GP355" s="61"/>
      <c r="GQ355" s="61"/>
      <c r="GR355" s="61"/>
      <c r="GS355" s="61"/>
      <c r="GT355" s="61"/>
      <c r="GU355" s="61"/>
      <c r="GV355" s="61"/>
      <c r="GW355" s="61"/>
      <c r="GX355" s="61"/>
      <c r="GY355" s="61"/>
      <c r="GZ355" s="61"/>
      <c r="HA355" s="61"/>
      <c r="HB355" s="61"/>
      <c r="HC355" s="61"/>
      <c r="HD355" s="61"/>
      <c r="HE355" s="61"/>
      <c r="HF355" s="61"/>
      <c r="HG355" s="61"/>
      <c r="HH355" s="61"/>
      <c r="HI355" s="61"/>
      <c r="HJ355" s="61"/>
      <c r="HK355" s="61"/>
      <c r="HL355" s="61"/>
      <c r="HM355" s="61"/>
      <c r="HN355" s="61"/>
      <c r="HO355" s="61"/>
      <c r="HP355" s="61"/>
      <c r="HQ355" s="61"/>
      <c r="HR355" s="61"/>
      <c r="HS355" s="61"/>
      <c r="HT355" s="61"/>
      <c r="HU355" s="61"/>
      <c r="HV355" s="61"/>
      <c r="HW355" s="61"/>
      <c r="HX355" s="61"/>
      <c r="HY355" s="61"/>
      <c r="HZ355" s="61"/>
      <c r="IA355" s="61"/>
      <c r="IB355" s="61"/>
      <c r="IC355" s="61"/>
      <c r="ID355" s="61"/>
      <c r="IE355" s="61"/>
      <c r="IF355" s="61"/>
      <c r="IG355" s="61"/>
      <c r="IH355" s="61"/>
      <c r="II355" s="61"/>
      <c r="IJ355" s="61"/>
      <c r="IK355" s="61"/>
      <c r="IL355" s="61"/>
      <c r="IM355" s="61"/>
      <c r="IN355" s="61"/>
      <c r="IO355" s="61"/>
      <c r="IP355" s="61"/>
      <c r="IQ355" s="61"/>
      <c r="IR355" s="61"/>
      <c r="IS355" s="61"/>
      <c r="IT355" s="61"/>
      <c r="IU355" s="61"/>
      <c r="IV355" s="61"/>
    </row>
    <row r="356" spans="1:256" hidden="1">
      <c r="A356" s="247">
        <v>90002</v>
      </c>
      <c r="B356" s="250" t="s">
        <v>190</v>
      </c>
      <c r="C356" s="39" t="s">
        <v>30</v>
      </c>
      <c r="D356" s="81">
        <f t="shared" ref="D356:D381" si="156">E356+M356</f>
        <v>2000</v>
      </c>
      <c r="E356" s="82">
        <f t="shared" ref="E356:E381" si="157">F356+I356+J356+K356+L356</f>
        <v>2000</v>
      </c>
      <c r="F356" s="82">
        <f t="shared" ref="F356:F381" si="158">G356+H356</f>
        <v>2000</v>
      </c>
      <c r="G356" s="82">
        <v>2000</v>
      </c>
      <c r="H356" s="82">
        <v>0</v>
      </c>
      <c r="I356" s="82">
        <v>0</v>
      </c>
      <c r="J356" s="82">
        <v>0</v>
      </c>
      <c r="K356" s="82">
        <v>0</v>
      </c>
      <c r="L356" s="82">
        <v>0</v>
      </c>
      <c r="M356" s="82">
        <f>N356+P356</f>
        <v>0</v>
      </c>
      <c r="N356" s="82">
        <v>0</v>
      </c>
      <c r="O356" s="82">
        <v>0</v>
      </c>
      <c r="P356" s="82">
        <v>0</v>
      </c>
      <c r="Q356" s="59"/>
      <c r="R356" s="59"/>
      <c r="S356" s="60"/>
      <c r="T356" s="60"/>
      <c r="U356" s="60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  <c r="AV356" s="61"/>
      <c r="AW356" s="61"/>
      <c r="AX356" s="61"/>
      <c r="AY356" s="61"/>
      <c r="AZ356" s="61"/>
      <c r="BA356" s="61"/>
      <c r="BB356" s="61"/>
      <c r="BC356" s="61"/>
      <c r="BD356" s="61"/>
      <c r="BE356" s="61"/>
      <c r="BF356" s="61"/>
      <c r="BG356" s="61"/>
      <c r="BH356" s="61"/>
      <c r="BI356" s="61"/>
      <c r="BJ356" s="61"/>
      <c r="BK356" s="61"/>
      <c r="BL356" s="61"/>
      <c r="BM356" s="61"/>
      <c r="BN356" s="61"/>
      <c r="BO356" s="61"/>
      <c r="BP356" s="61"/>
      <c r="BQ356" s="61"/>
      <c r="BR356" s="61"/>
      <c r="BS356" s="61"/>
      <c r="BT356" s="61"/>
      <c r="BU356" s="61"/>
      <c r="BV356" s="61"/>
      <c r="BW356" s="61"/>
      <c r="BX356" s="61"/>
      <c r="BY356" s="61"/>
      <c r="BZ356" s="61"/>
      <c r="CA356" s="61"/>
      <c r="CB356" s="61"/>
      <c r="CC356" s="61"/>
      <c r="CD356" s="61"/>
      <c r="CE356" s="61"/>
      <c r="CF356" s="61"/>
      <c r="CG356" s="61"/>
      <c r="CH356" s="61"/>
      <c r="CI356" s="61"/>
      <c r="CJ356" s="61"/>
      <c r="CK356" s="61"/>
      <c r="CL356" s="61"/>
      <c r="CM356" s="61"/>
      <c r="CN356" s="61"/>
      <c r="CO356" s="61"/>
      <c r="CP356" s="61"/>
      <c r="CQ356" s="61"/>
      <c r="CR356" s="61"/>
      <c r="CS356" s="61"/>
      <c r="CT356" s="61"/>
      <c r="CU356" s="61"/>
      <c r="CV356" s="61"/>
      <c r="CW356" s="61"/>
      <c r="CX356" s="61"/>
      <c r="CY356" s="61"/>
      <c r="CZ356" s="61"/>
      <c r="DA356" s="61"/>
      <c r="DB356" s="61"/>
      <c r="DC356" s="61"/>
      <c r="DD356" s="61"/>
      <c r="DE356" s="61"/>
      <c r="DF356" s="61"/>
      <c r="DG356" s="61"/>
      <c r="DH356" s="61"/>
      <c r="DI356" s="61"/>
      <c r="DJ356" s="61"/>
      <c r="DK356" s="61"/>
      <c r="DL356" s="61"/>
      <c r="DM356" s="61"/>
      <c r="DN356" s="61"/>
      <c r="DO356" s="61"/>
      <c r="DP356" s="61"/>
      <c r="DQ356" s="61"/>
      <c r="DR356" s="61"/>
      <c r="DS356" s="61"/>
      <c r="DT356" s="61"/>
      <c r="DU356" s="61"/>
      <c r="DV356" s="61"/>
      <c r="DW356" s="61"/>
      <c r="DX356" s="61"/>
      <c r="DY356" s="61"/>
      <c r="DZ356" s="61"/>
      <c r="EA356" s="61"/>
      <c r="EB356" s="61"/>
      <c r="EC356" s="61"/>
      <c r="ED356" s="61"/>
      <c r="EE356" s="61"/>
      <c r="EF356" s="61"/>
      <c r="EG356" s="61"/>
      <c r="EH356" s="61"/>
      <c r="EI356" s="61"/>
      <c r="EJ356" s="61"/>
      <c r="EK356" s="61"/>
      <c r="EL356" s="61"/>
      <c r="EM356" s="61"/>
      <c r="EN356" s="61"/>
      <c r="EO356" s="61"/>
      <c r="EP356" s="61"/>
      <c r="EQ356" s="61"/>
      <c r="ER356" s="61"/>
      <c r="ES356" s="61"/>
      <c r="ET356" s="61"/>
      <c r="EU356" s="61"/>
      <c r="EV356" s="61"/>
      <c r="EW356" s="61"/>
      <c r="EX356" s="61"/>
      <c r="EY356" s="61"/>
      <c r="EZ356" s="61"/>
      <c r="FA356" s="61"/>
      <c r="FB356" s="61"/>
      <c r="FC356" s="61"/>
      <c r="FD356" s="61"/>
      <c r="FE356" s="61"/>
      <c r="FF356" s="61"/>
      <c r="FG356" s="61"/>
      <c r="FH356" s="61"/>
      <c r="FI356" s="61"/>
      <c r="FJ356" s="61"/>
      <c r="FK356" s="61"/>
      <c r="FL356" s="61"/>
      <c r="FM356" s="61"/>
      <c r="FN356" s="61"/>
      <c r="FO356" s="61"/>
      <c r="FP356" s="61"/>
      <c r="FQ356" s="61"/>
      <c r="FR356" s="61"/>
      <c r="FS356" s="61"/>
      <c r="FT356" s="61"/>
      <c r="FU356" s="61"/>
      <c r="FV356" s="61"/>
      <c r="FW356" s="61"/>
      <c r="FX356" s="61"/>
      <c r="FY356" s="61"/>
      <c r="FZ356" s="61"/>
      <c r="GA356" s="61"/>
      <c r="GB356" s="61"/>
      <c r="GC356" s="61"/>
      <c r="GD356" s="61"/>
      <c r="GE356" s="61"/>
      <c r="GF356" s="61"/>
      <c r="GG356" s="61"/>
      <c r="GH356" s="61"/>
      <c r="GI356" s="61"/>
      <c r="GJ356" s="61"/>
      <c r="GK356" s="61"/>
      <c r="GL356" s="61"/>
      <c r="GM356" s="61"/>
      <c r="GN356" s="61"/>
      <c r="GO356" s="61"/>
      <c r="GP356" s="61"/>
      <c r="GQ356" s="61"/>
      <c r="GR356" s="61"/>
      <c r="GS356" s="61"/>
      <c r="GT356" s="61"/>
      <c r="GU356" s="61"/>
      <c r="GV356" s="61"/>
      <c r="GW356" s="61"/>
      <c r="GX356" s="61"/>
      <c r="GY356" s="61"/>
      <c r="GZ356" s="61"/>
      <c r="HA356" s="61"/>
      <c r="HB356" s="61"/>
      <c r="HC356" s="61"/>
      <c r="HD356" s="61"/>
      <c r="HE356" s="61"/>
      <c r="HF356" s="61"/>
      <c r="HG356" s="61"/>
      <c r="HH356" s="61"/>
      <c r="HI356" s="61"/>
      <c r="HJ356" s="61"/>
      <c r="HK356" s="61"/>
      <c r="HL356" s="61"/>
      <c r="HM356" s="61"/>
      <c r="HN356" s="61"/>
      <c r="HO356" s="61"/>
      <c r="HP356" s="61"/>
      <c r="HQ356" s="61"/>
      <c r="HR356" s="61"/>
      <c r="HS356" s="61"/>
      <c r="HT356" s="61"/>
      <c r="HU356" s="61"/>
      <c r="HV356" s="61"/>
      <c r="HW356" s="61"/>
      <c r="HX356" s="61"/>
      <c r="HY356" s="61"/>
      <c r="HZ356" s="61"/>
      <c r="IA356" s="61"/>
      <c r="IB356" s="61"/>
      <c r="IC356" s="61"/>
      <c r="ID356" s="61"/>
      <c r="IE356" s="61"/>
      <c r="IF356" s="61"/>
      <c r="IG356" s="61"/>
      <c r="IH356" s="61"/>
      <c r="II356" s="61"/>
      <c r="IJ356" s="61"/>
      <c r="IK356" s="61"/>
      <c r="IL356" s="61"/>
      <c r="IM356" s="61"/>
      <c r="IN356" s="61"/>
      <c r="IO356" s="61"/>
      <c r="IP356" s="61"/>
      <c r="IQ356" s="61"/>
      <c r="IR356" s="61"/>
      <c r="IS356" s="61"/>
      <c r="IT356" s="61"/>
      <c r="IU356" s="61"/>
      <c r="IV356" s="61"/>
    </row>
    <row r="357" spans="1:256" hidden="1">
      <c r="A357" s="248"/>
      <c r="B357" s="251"/>
      <c r="C357" s="39" t="s">
        <v>31</v>
      </c>
      <c r="D357" s="81">
        <f t="shared" si="156"/>
        <v>0</v>
      </c>
      <c r="E357" s="82">
        <f t="shared" si="157"/>
        <v>0</v>
      </c>
      <c r="F357" s="82">
        <f t="shared" si="158"/>
        <v>0</v>
      </c>
      <c r="G357" s="82"/>
      <c r="H357" s="82"/>
      <c r="I357" s="82"/>
      <c r="J357" s="82"/>
      <c r="K357" s="82"/>
      <c r="L357" s="82"/>
      <c r="M357" s="82">
        <f>N357+P357</f>
        <v>0</v>
      </c>
      <c r="N357" s="82"/>
      <c r="O357" s="82"/>
      <c r="P357" s="82"/>
      <c r="Q357" s="59"/>
      <c r="R357" s="59"/>
      <c r="S357" s="60"/>
      <c r="T357" s="60"/>
      <c r="U357" s="60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  <c r="AW357" s="61"/>
      <c r="AX357" s="61"/>
      <c r="AY357" s="61"/>
      <c r="AZ357" s="61"/>
      <c r="BA357" s="61"/>
      <c r="BB357" s="61"/>
      <c r="BC357" s="61"/>
      <c r="BD357" s="61"/>
      <c r="BE357" s="61"/>
      <c r="BF357" s="61"/>
      <c r="BG357" s="61"/>
      <c r="BH357" s="61"/>
      <c r="BI357" s="61"/>
      <c r="BJ357" s="61"/>
      <c r="BK357" s="61"/>
      <c r="BL357" s="61"/>
      <c r="BM357" s="61"/>
      <c r="BN357" s="61"/>
      <c r="BO357" s="61"/>
      <c r="BP357" s="61"/>
      <c r="BQ357" s="61"/>
      <c r="BR357" s="61"/>
      <c r="BS357" s="61"/>
      <c r="BT357" s="61"/>
      <c r="BU357" s="61"/>
      <c r="BV357" s="61"/>
      <c r="BW357" s="61"/>
      <c r="BX357" s="61"/>
      <c r="BY357" s="61"/>
      <c r="BZ357" s="61"/>
      <c r="CA357" s="61"/>
      <c r="CB357" s="61"/>
      <c r="CC357" s="61"/>
      <c r="CD357" s="61"/>
      <c r="CE357" s="61"/>
      <c r="CF357" s="61"/>
      <c r="CG357" s="61"/>
      <c r="CH357" s="61"/>
      <c r="CI357" s="61"/>
      <c r="CJ357" s="61"/>
      <c r="CK357" s="61"/>
      <c r="CL357" s="61"/>
      <c r="CM357" s="61"/>
      <c r="CN357" s="61"/>
      <c r="CO357" s="61"/>
      <c r="CP357" s="61"/>
      <c r="CQ357" s="61"/>
      <c r="CR357" s="61"/>
      <c r="CS357" s="61"/>
      <c r="CT357" s="61"/>
      <c r="CU357" s="61"/>
      <c r="CV357" s="61"/>
      <c r="CW357" s="61"/>
      <c r="CX357" s="61"/>
      <c r="CY357" s="61"/>
      <c r="CZ357" s="61"/>
      <c r="DA357" s="61"/>
      <c r="DB357" s="61"/>
      <c r="DC357" s="61"/>
      <c r="DD357" s="61"/>
      <c r="DE357" s="61"/>
      <c r="DF357" s="61"/>
      <c r="DG357" s="61"/>
      <c r="DH357" s="61"/>
      <c r="DI357" s="61"/>
      <c r="DJ357" s="61"/>
      <c r="DK357" s="61"/>
      <c r="DL357" s="61"/>
      <c r="DM357" s="61"/>
      <c r="DN357" s="61"/>
      <c r="DO357" s="61"/>
      <c r="DP357" s="61"/>
      <c r="DQ357" s="61"/>
      <c r="DR357" s="61"/>
      <c r="DS357" s="61"/>
      <c r="DT357" s="61"/>
      <c r="DU357" s="61"/>
      <c r="DV357" s="61"/>
      <c r="DW357" s="61"/>
      <c r="DX357" s="61"/>
      <c r="DY357" s="61"/>
      <c r="DZ357" s="61"/>
      <c r="EA357" s="61"/>
      <c r="EB357" s="61"/>
      <c r="EC357" s="61"/>
      <c r="ED357" s="61"/>
      <c r="EE357" s="61"/>
      <c r="EF357" s="61"/>
      <c r="EG357" s="61"/>
      <c r="EH357" s="61"/>
      <c r="EI357" s="61"/>
      <c r="EJ357" s="61"/>
      <c r="EK357" s="61"/>
      <c r="EL357" s="61"/>
      <c r="EM357" s="61"/>
      <c r="EN357" s="61"/>
      <c r="EO357" s="61"/>
      <c r="EP357" s="61"/>
      <c r="EQ357" s="61"/>
      <c r="ER357" s="61"/>
      <c r="ES357" s="61"/>
      <c r="ET357" s="61"/>
      <c r="EU357" s="61"/>
      <c r="EV357" s="61"/>
      <c r="EW357" s="61"/>
      <c r="EX357" s="61"/>
      <c r="EY357" s="61"/>
      <c r="EZ357" s="61"/>
      <c r="FA357" s="61"/>
      <c r="FB357" s="61"/>
      <c r="FC357" s="61"/>
      <c r="FD357" s="61"/>
      <c r="FE357" s="61"/>
      <c r="FF357" s="61"/>
      <c r="FG357" s="61"/>
      <c r="FH357" s="61"/>
      <c r="FI357" s="61"/>
      <c r="FJ357" s="61"/>
      <c r="FK357" s="61"/>
      <c r="FL357" s="61"/>
      <c r="FM357" s="61"/>
      <c r="FN357" s="61"/>
      <c r="FO357" s="61"/>
      <c r="FP357" s="61"/>
      <c r="FQ357" s="61"/>
      <c r="FR357" s="61"/>
      <c r="FS357" s="61"/>
      <c r="FT357" s="61"/>
      <c r="FU357" s="61"/>
      <c r="FV357" s="61"/>
      <c r="FW357" s="61"/>
      <c r="FX357" s="61"/>
      <c r="FY357" s="61"/>
      <c r="FZ357" s="61"/>
      <c r="GA357" s="61"/>
      <c r="GB357" s="61"/>
      <c r="GC357" s="61"/>
      <c r="GD357" s="61"/>
      <c r="GE357" s="61"/>
      <c r="GF357" s="61"/>
      <c r="GG357" s="61"/>
      <c r="GH357" s="61"/>
      <c r="GI357" s="61"/>
      <c r="GJ357" s="61"/>
      <c r="GK357" s="61"/>
      <c r="GL357" s="61"/>
      <c r="GM357" s="61"/>
      <c r="GN357" s="61"/>
      <c r="GO357" s="61"/>
      <c r="GP357" s="61"/>
      <c r="GQ357" s="61"/>
      <c r="GR357" s="61"/>
      <c r="GS357" s="61"/>
      <c r="GT357" s="61"/>
      <c r="GU357" s="61"/>
      <c r="GV357" s="61"/>
      <c r="GW357" s="61"/>
      <c r="GX357" s="61"/>
      <c r="GY357" s="61"/>
      <c r="GZ357" s="61"/>
      <c r="HA357" s="61"/>
      <c r="HB357" s="61"/>
      <c r="HC357" s="61"/>
      <c r="HD357" s="61"/>
      <c r="HE357" s="61"/>
      <c r="HF357" s="61"/>
      <c r="HG357" s="61"/>
      <c r="HH357" s="61"/>
      <c r="HI357" s="61"/>
      <c r="HJ357" s="61"/>
      <c r="HK357" s="61"/>
      <c r="HL357" s="61"/>
      <c r="HM357" s="61"/>
      <c r="HN357" s="61"/>
      <c r="HO357" s="61"/>
      <c r="HP357" s="61"/>
      <c r="HQ357" s="61"/>
      <c r="HR357" s="61"/>
      <c r="HS357" s="61"/>
      <c r="HT357" s="61"/>
      <c r="HU357" s="61"/>
      <c r="HV357" s="61"/>
      <c r="HW357" s="61"/>
      <c r="HX357" s="61"/>
      <c r="HY357" s="61"/>
      <c r="HZ357" s="61"/>
      <c r="IA357" s="61"/>
      <c r="IB357" s="61"/>
      <c r="IC357" s="61"/>
      <c r="ID357" s="61"/>
      <c r="IE357" s="61"/>
      <c r="IF357" s="61"/>
      <c r="IG357" s="61"/>
      <c r="IH357" s="61"/>
      <c r="II357" s="61"/>
      <c r="IJ357" s="61"/>
      <c r="IK357" s="61"/>
      <c r="IL357" s="61"/>
      <c r="IM357" s="61"/>
      <c r="IN357" s="61"/>
      <c r="IO357" s="61"/>
      <c r="IP357" s="61"/>
      <c r="IQ357" s="61"/>
      <c r="IR357" s="61"/>
      <c r="IS357" s="61"/>
      <c r="IT357" s="61"/>
      <c r="IU357" s="61"/>
      <c r="IV357" s="61"/>
    </row>
    <row r="358" spans="1:256" hidden="1">
      <c r="A358" s="249"/>
      <c r="B358" s="252"/>
      <c r="C358" s="39" t="s">
        <v>32</v>
      </c>
      <c r="D358" s="81">
        <f>D356+D357</f>
        <v>2000</v>
      </c>
      <c r="E358" s="82">
        <f t="shared" ref="E358:P358" si="159">E356+E357</f>
        <v>2000</v>
      </c>
      <c r="F358" s="82">
        <f t="shared" si="159"/>
        <v>2000</v>
      </c>
      <c r="G358" s="82">
        <f t="shared" si="159"/>
        <v>2000</v>
      </c>
      <c r="H358" s="82">
        <f t="shared" si="159"/>
        <v>0</v>
      </c>
      <c r="I358" s="82">
        <f t="shared" si="159"/>
        <v>0</v>
      </c>
      <c r="J358" s="82">
        <f t="shared" si="159"/>
        <v>0</v>
      </c>
      <c r="K358" s="82">
        <f t="shared" si="159"/>
        <v>0</v>
      </c>
      <c r="L358" s="82">
        <f t="shared" si="159"/>
        <v>0</v>
      </c>
      <c r="M358" s="82">
        <f t="shared" si="159"/>
        <v>0</v>
      </c>
      <c r="N358" s="82">
        <f t="shared" si="159"/>
        <v>0</v>
      </c>
      <c r="O358" s="82">
        <f t="shared" si="159"/>
        <v>0</v>
      </c>
      <c r="P358" s="82">
        <f t="shared" si="159"/>
        <v>0</v>
      </c>
      <c r="Q358" s="59"/>
      <c r="R358" s="59"/>
      <c r="S358" s="60"/>
      <c r="T358" s="60"/>
      <c r="U358" s="60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  <c r="AV358" s="61"/>
      <c r="AW358" s="61"/>
      <c r="AX358" s="61"/>
      <c r="AY358" s="61"/>
      <c r="AZ358" s="61"/>
      <c r="BA358" s="61"/>
      <c r="BB358" s="61"/>
      <c r="BC358" s="61"/>
      <c r="BD358" s="61"/>
      <c r="BE358" s="61"/>
      <c r="BF358" s="61"/>
      <c r="BG358" s="61"/>
      <c r="BH358" s="61"/>
      <c r="BI358" s="61"/>
      <c r="BJ358" s="61"/>
      <c r="BK358" s="61"/>
      <c r="BL358" s="61"/>
      <c r="BM358" s="61"/>
      <c r="BN358" s="61"/>
      <c r="BO358" s="61"/>
      <c r="BP358" s="61"/>
      <c r="BQ358" s="61"/>
      <c r="BR358" s="61"/>
      <c r="BS358" s="61"/>
      <c r="BT358" s="61"/>
      <c r="BU358" s="61"/>
      <c r="BV358" s="61"/>
      <c r="BW358" s="61"/>
      <c r="BX358" s="61"/>
      <c r="BY358" s="61"/>
      <c r="BZ358" s="61"/>
      <c r="CA358" s="61"/>
      <c r="CB358" s="61"/>
      <c r="CC358" s="61"/>
      <c r="CD358" s="61"/>
      <c r="CE358" s="61"/>
      <c r="CF358" s="61"/>
      <c r="CG358" s="61"/>
      <c r="CH358" s="61"/>
      <c r="CI358" s="61"/>
      <c r="CJ358" s="61"/>
      <c r="CK358" s="61"/>
      <c r="CL358" s="61"/>
      <c r="CM358" s="61"/>
      <c r="CN358" s="61"/>
      <c r="CO358" s="61"/>
      <c r="CP358" s="61"/>
      <c r="CQ358" s="61"/>
      <c r="CR358" s="61"/>
      <c r="CS358" s="61"/>
      <c r="CT358" s="61"/>
      <c r="CU358" s="61"/>
      <c r="CV358" s="61"/>
      <c r="CW358" s="61"/>
      <c r="CX358" s="61"/>
      <c r="CY358" s="61"/>
      <c r="CZ358" s="61"/>
      <c r="DA358" s="61"/>
      <c r="DB358" s="61"/>
      <c r="DC358" s="61"/>
      <c r="DD358" s="61"/>
      <c r="DE358" s="61"/>
      <c r="DF358" s="61"/>
      <c r="DG358" s="61"/>
      <c r="DH358" s="61"/>
      <c r="DI358" s="61"/>
      <c r="DJ358" s="61"/>
      <c r="DK358" s="61"/>
      <c r="DL358" s="61"/>
      <c r="DM358" s="61"/>
      <c r="DN358" s="61"/>
      <c r="DO358" s="61"/>
      <c r="DP358" s="61"/>
      <c r="DQ358" s="61"/>
      <c r="DR358" s="61"/>
      <c r="DS358" s="61"/>
      <c r="DT358" s="61"/>
      <c r="DU358" s="61"/>
      <c r="DV358" s="61"/>
      <c r="DW358" s="61"/>
      <c r="DX358" s="61"/>
      <c r="DY358" s="61"/>
      <c r="DZ358" s="61"/>
      <c r="EA358" s="61"/>
      <c r="EB358" s="61"/>
      <c r="EC358" s="61"/>
      <c r="ED358" s="61"/>
      <c r="EE358" s="61"/>
      <c r="EF358" s="61"/>
      <c r="EG358" s="61"/>
      <c r="EH358" s="61"/>
      <c r="EI358" s="61"/>
      <c r="EJ358" s="61"/>
      <c r="EK358" s="61"/>
      <c r="EL358" s="61"/>
      <c r="EM358" s="61"/>
      <c r="EN358" s="61"/>
      <c r="EO358" s="61"/>
      <c r="EP358" s="61"/>
      <c r="EQ358" s="61"/>
      <c r="ER358" s="61"/>
      <c r="ES358" s="61"/>
      <c r="ET358" s="61"/>
      <c r="EU358" s="61"/>
      <c r="EV358" s="61"/>
      <c r="EW358" s="61"/>
      <c r="EX358" s="61"/>
      <c r="EY358" s="61"/>
      <c r="EZ358" s="61"/>
      <c r="FA358" s="61"/>
      <c r="FB358" s="61"/>
      <c r="FC358" s="61"/>
      <c r="FD358" s="61"/>
      <c r="FE358" s="61"/>
      <c r="FF358" s="61"/>
      <c r="FG358" s="61"/>
      <c r="FH358" s="61"/>
      <c r="FI358" s="61"/>
      <c r="FJ358" s="61"/>
      <c r="FK358" s="61"/>
      <c r="FL358" s="61"/>
      <c r="FM358" s="61"/>
      <c r="FN358" s="61"/>
      <c r="FO358" s="61"/>
      <c r="FP358" s="61"/>
      <c r="FQ358" s="61"/>
      <c r="FR358" s="61"/>
      <c r="FS358" s="61"/>
      <c r="FT358" s="61"/>
      <c r="FU358" s="61"/>
      <c r="FV358" s="61"/>
      <c r="FW358" s="61"/>
      <c r="FX358" s="61"/>
      <c r="FY358" s="61"/>
      <c r="FZ358" s="61"/>
      <c r="GA358" s="61"/>
      <c r="GB358" s="61"/>
      <c r="GC358" s="61"/>
      <c r="GD358" s="61"/>
      <c r="GE358" s="61"/>
      <c r="GF358" s="61"/>
      <c r="GG358" s="61"/>
      <c r="GH358" s="61"/>
      <c r="GI358" s="61"/>
      <c r="GJ358" s="61"/>
      <c r="GK358" s="61"/>
      <c r="GL358" s="61"/>
      <c r="GM358" s="61"/>
      <c r="GN358" s="61"/>
      <c r="GO358" s="61"/>
      <c r="GP358" s="61"/>
      <c r="GQ358" s="61"/>
      <c r="GR358" s="61"/>
      <c r="GS358" s="61"/>
      <c r="GT358" s="61"/>
      <c r="GU358" s="61"/>
      <c r="GV358" s="61"/>
      <c r="GW358" s="61"/>
      <c r="GX358" s="61"/>
      <c r="GY358" s="61"/>
      <c r="GZ358" s="61"/>
      <c r="HA358" s="61"/>
      <c r="HB358" s="61"/>
      <c r="HC358" s="61"/>
      <c r="HD358" s="61"/>
      <c r="HE358" s="61"/>
      <c r="HF358" s="61"/>
      <c r="HG358" s="61"/>
      <c r="HH358" s="61"/>
      <c r="HI358" s="61"/>
      <c r="HJ358" s="61"/>
      <c r="HK358" s="61"/>
      <c r="HL358" s="61"/>
      <c r="HM358" s="61"/>
      <c r="HN358" s="61"/>
      <c r="HO358" s="61"/>
      <c r="HP358" s="61"/>
      <c r="HQ358" s="61"/>
      <c r="HR358" s="61"/>
      <c r="HS358" s="61"/>
      <c r="HT358" s="61"/>
      <c r="HU358" s="61"/>
      <c r="HV358" s="61"/>
      <c r="HW358" s="61"/>
      <c r="HX358" s="61"/>
      <c r="HY358" s="61"/>
      <c r="HZ358" s="61"/>
      <c r="IA358" s="61"/>
      <c r="IB358" s="61"/>
      <c r="IC358" s="61"/>
      <c r="ID358" s="61"/>
      <c r="IE358" s="61"/>
      <c r="IF358" s="61"/>
      <c r="IG358" s="61"/>
      <c r="IH358" s="61"/>
      <c r="II358" s="61"/>
      <c r="IJ358" s="61"/>
      <c r="IK358" s="61"/>
      <c r="IL358" s="61"/>
      <c r="IM358" s="61"/>
      <c r="IN358" s="61"/>
      <c r="IO358" s="61"/>
      <c r="IP358" s="61"/>
      <c r="IQ358" s="61"/>
      <c r="IR358" s="61"/>
      <c r="IS358" s="61"/>
      <c r="IT358" s="61"/>
      <c r="IU358" s="61"/>
      <c r="IV358" s="61"/>
    </row>
    <row r="359" spans="1:256" hidden="1">
      <c r="A359" s="247">
        <v>90005</v>
      </c>
      <c r="B359" s="250" t="s">
        <v>191</v>
      </c>
      <c r="C359" s="39" t="s">
        <v>30</v>
      </c>
      <c r="D359" s="81">
        <f t="shared" si="156"/>
        <v>137000</v>
      </c>
      <c r="E359" s="82">
        <f t="shared" si="157"/>
        <v>137000</v>
      </c>
      <c r="F359" s="82">
        <f t="shared" si="158"/>
        <v>137000</v>
      </c>
      <c r="G359" s="82">
        <v>0</v>
      </c>
      <c r="H359" s="82">
        <v>137000</v>
      </c>
      <c r="I359" s="82">
        <v>0</v>
      </c>
      <c r="J359" s="82">
        <v>0</v>
      </c>
      <c r="K359" s="82">
        <v>0</v>
      </c>
      <c r="L359" s="82">
        <v>0</v>
      </c>
      <c r="M359" s="82">
        <f t="shared" ref="M359:M381" si="160">N359+P359</f>
        <v>0</v>
      </c>
      <c r="N359" s="82">
        <v>0</v>
      </c>
      <c r="O359" s="82">
        <v>0</v>
      </c>
      <c r="P359" s="82">
        <v>0</v>
      </c>
      <c r="Q359" s="59"/>
      <c r="R359" s="59"/>
      <c r="S359" s="60"/>
      <c r="T359" s="60"/>
      <c r="U359" s="60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  <c r="AW359" s="61"/>
      <c r="AX359" s="61"/>
      <c r="AY359" s="61"/>
      <c r="AZ359" s="61"/>
      <c r="BA359" s="61"/>
      <c r="BB359" s="61"/>
      <c r="BC359" s="61"/>
      <c r="BD359" s="61"/>
      <c r="BE359" s="61"/>
      <c r="BF359" s="61"/>
      <c r="BG359" s="61"/>
      <c r="BH359" s="61"/>
      <c r="BI359" s="61"/>
      <c r="BJ359" s="61"/>
      <c r="BK359" s="61"/>
      <c r="BL359" s="61"/>
      <c r="BM359" s="61"/>
      <c r="BN359" s="61"/>
      <c r="BO359" s="61"/>
      <c r="BP359" s="61"/>
      <c r="BQ359" s="61"/>
      <c r="BR359" s="61"/>
      <c r="BS359" s="61"/>
      <c r="BT359" s="61"/>
      <c r="BU359" s="61"/>
      <c r="BV359" s="61"/>
      <c r="BW359" s="61"/>
      <c r="BX359" s="61"/>
      <c r="BY359" s="61"/>
      <c r="BZ359" s="61"/>
      <c r="CA359" s="61"/>
      <c r="CB359" s="61"/>
      <c r="CC359" s="61"/>
      <c r="CD359" s="61"/>
      <c r="CE359" s="61"/>
      <c r="CF359" s="61"/>
      <c r="CG359" s="61"/>
      <c r="CH359" s="61"/>
      <c r="CI359" s="61"/>
      <c r="CJ359" s="61"/>
      <c r="CK359" s="61"/>
      <c r="CL359" s="61"/>
      <c r="CM359" s="61"/>
      <c r="CN359" s="61"/>
      <c r="CO359" s="61"/>
      <c r="CP359" s="61"/>
      <c r="CQ359" s="61"/>
      <c r="CR359" s="61"/>
      <c r="CS359" s="61"/>
      <c r="CT359" s="61"/>
      <c r="CU359" s="61"/>
      <c r="CV359" s="61"/>
      <c r="CW359" s="61"/>
      <c r="CX359" s="61"/>
      <c r="CY359" s="61"/>
      <c r="CZ359" s="61"/>
      <c r="DA359" s="61"/>
      <c r="DB359" s="61"/>
      <c r="DC359" s="61"/>
      <c r="DD359" s="61"/>
      <c r="DE359" s="61"/>
      <c r="DF359" s="61"/>
      <c r="DG359" s="61"/>
      <c r="DH359" s="61"/>
      <c r="DI359" s="61"/>
      <c r="DJ359" s="61"/>
      <c r="DK359" s="61"/>
      <c r="DL359" s="61"/>
      <c r="DM359" s="61"/>
      <c r="DN359" s="61"/>
      <c r="DO359" s="61"/>
      <c r="DP359" s="61"/>
      <c r="DQ359" s="61"/>
      <c r="DR359" s="61"/>
      <c r="DS359" s="61"/>
      <c r="DT359" s="61"/>
      <c r="DU359" s="61"/>
      <c r="DV359" s="61"/>
      <c r="DW359" s="61"/>
      <c r="DX359" s="61"/>
      <c r="DY359" s="61"/>
      <c r="DZ359" s="61"/>
      <c r="EA359" s="61"/>
      <c r="EB359" s="61"/>
      <c r="EC359" s="61"/>
      <c r="ED359" s="61"/>
      <c r="EE359" s="61"/>
      <c r="EF359" s="61"/>
      <c r="EG359" s="61"/>
      <c r="EH359" s="61"/>
      <c r="EI359" s="61"/>
      <c r="EJ359" s="61"/>
      <c r="EK359" s="61"/>
      <c r="EL359" s="61"/>
      <c r="EM359" s="61"/>
      <c r="EN359" s="61"/>
      <c r="EO359" s="61"/>
      <c r="EP359" s="61"/>
      <c r="EQ359" s="61"/>
      <c r="ER359" s="61"/>
      <c r="ES359" s="61"/>
      <c r="ET359" s="61"/>
      <c r="EU359" s="61"/>
      <c r="EV359" s="61"/>
      <c r="EW359" s="61"/>
      <c r="EX359" s="61"/>
      <c r="EY359" s="61"/>
      <c r="EZ359" s="61"/>
      <c r="FA359" s="61"/>
      <c r="FB359" s="61"/>
      <c r="FC359" s="61"/>
      <c r="FD359" s="61"/>
      <c r="FE359" s="61"/>
      <c r="FF359" s="61"/>
      <c r="FG359" s="61"/>
      <c r="FH359" s="61"/>
      <c r="FI359" s="61"/>
      <c r="FJ359" s="61"/>
      <c r="FK359" s="61"/>
      <c r="FL359" s="61"/>
      <c r="FM359" s="61"/>
      <c r="FN359" s="61"/>
      <c r="FO359" s="61"/>
      <c r="FP359" s="61"/>
      <c r="FQ359" s="61"/>
      <c r="FR359" s="61"/>
      <c r="FS359" s="61"/>
      <c r="FT359" s="61"/>
      <c r="FU359" s="61"/>
      <c r="FV359" s="61"/>
      <c r="FW359" s="61"/>
      <c r="FX359" s="61"/>
      <c r="FY359" s="61"/>
      <c r="FZ359" s="61"/>
      <c r="GA359" s="61"/>
      <c r="GB359" s="61"/>
      <c r="GC359" s="61"/>
      <c r="GD359" s="61"/>
      <c r="GE359" s="61"/>
      <c r="GF359" s="61"/>
      <c r="GG359" s="61"/>
      <c r="GH359" s="61"/>
      <c r="GI359" s="61"/>
      <c r="GJ359" s="61"/>
      <c r="GK359" s="61"/>
      <c r="GL359" s="61"/>
      <c r="GM359" s="61"/>
      <c r="GN359" s="61"/>
      <c r="GO359" s="61"/>
      <c r="GP359" s="61"/>
      <c r="GQ359" s="61"/>
      <c r="GR359" s="61"/>
      <c r="GS359" s="61"/>
      <c r="GT359" s="61"/>
      <c r="GU359" s="61"/>
      <c r="GV359" s="61"/>
      <c r="GW359" s="61"/>
      <c r="GX359" s="61"/>
      <c r="GY359" s="61"/>
      <c r="GZ359" s="61"/>
      <c r="HA359" s="61"/>
      <c r="HB359" s="61"/>
      <c r="HC359" s="61"/>
      <c r="HD359" s="61"/>
      <c r="HE359" s="61"/>
      <c r="HF359" s="61"/>
      <c r="HG359" s="61"/>
      <c r="HH359" s="61"/>
      <c r="HI359" s="61"/>
      <c r="HJ359" s="61"/>
      <c r="HK359" s="61"/>
      <c r="HL359" s="61"/>
      <c r="HM359" s="61"/>
      <c r="HN359" s="61"/>
      <c r="HO359" s="61"/>
      <c r="HP359" s="61"/>
      <c r="HQ359" s="61"/>
      <c r="HR359" s="61"/>
      <c r="HS359" s="61"/>
      <c r="HT359" s="61"/>
      <c r="HU359" s="61"/>
      <c r="HV359" s="61"/>
      <c r="HW359" s="61"/>
      <c r="HX359" s="61"/>
      <c r="HY359" s="61"/>
      <c r="HZ359" s="61"/>
      <c r="IA359" s="61"/>
      <c r="IB359" s="61"/>
      <c r="IC359" s="61"/>
      <c r="ID359" s="61"/>
      <c r="IE359" s="61"/>
      <c r="IF359" s="61"/>
      <c r="IG359" s="61"/>
      <c r="IH359" s="61"/>
      <c r="II359" s="61"/>
      <c r="IJ359" s="61"/>
      <c r="IK359" s="61"/>
      <c r="IL359" s="61"/>
      <c r="IM359" s="61"/>
      <c r="IN359" s="61"/>
      <c r="IO359" s="61"/>
      <c r="IP359" s="61"/>
      <c r="IQ359" s="61"/>
      <c r="IR359" s="61"/>
      <c r="IS359" s="61"/>
      <c r="IT359" s="61"/>
      <c r="IU359" s="61"/>
      <c r="IV359" s="61"/>
    </row>
    <row r="360" spans="1:256" hidden="1">
      <c r="A360" s="248"/>
      <c r="B360" s="251"/>
      <c r="C360" s="39" t="s">
        <v>31</v>
      </c>
      <c r="D360" s="81">
        <f t="shared" si="156"/>
        <v>0</v>
      </c>
      <c r="E360" s="82">
        <f t="shared" si="157"/>
        <v>0</v>
      </c>
      <c r="F360" s="82">
        <f t="shared" si="158"/>
        <v>0</v>
      </c>
      <c r="G360" s="82"/>
      <c r="H360" s="82"/>
      <c r="I360" s="82"/>
      <c r="J360" s="82"/>
      <c r="K360" s="82"/>
      <c r="L360" s="82"/>
      <c r="M360" s="82">
        <f t="shared" si="160"/>
        <v>0</v>
      </c>
      <c r="N360" s="82"/>
      <c r="O360" s="82"/>
      <c r="P360" s="82"/>
      <c r="Q360" s="59"/>
      <c r="R360" s="59"/>
      <c r="S360" s="60"/>
      <c r="T360" s="60"/>
      <c r="U360" s="60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  <c r="AV360" s="61"/>
      <c r="AW360" s="61"/>
      <c r="AX360" s="61"/>
      <c r="AY360" s="61"/>
      <c r="AZ360" s="61"/>
      <c r="BA360" s="61"/>
      <c r="BB360" s="61"/>
      <c r="BC360" s="61"/>
      <c r="BD360" s="61"/>
      <c r="BE360" s="61"/>
      <c r="BF360" s="61"/>
      <c r="BG360" s="61"/>
      <c r="BH360" s="61"/>
      <c r="BI360" s="61"/>
      <c r="BJ360" s="61"/>
      <c r="BK360" s="61"/>
      <c r="BL360" s="61"/>
      <c r="BM360" s="61"/>
      <c r="BN360" s="61"/>
      <c r="BO360" s="61"/>
      <c r="BP360" s="61"/>
      <c r="BQ360" s="61"/>
      <c r="BR360" s="61"/>
      <c r="BS360" s="61"/>
      <c r="BT360" s="61"/>
      <c r="BU360" s="61"/>
      <c r="BV360" s="61"/>
      <c r="BW360" s="61"/>
      <c r="BX360" s="61"/>
      <c r="BY360" s="61"/>
      <c r="BZ360" s="61"/>
      <c r="CA360" s="61"/>
      <c r="CB360" s="61"/>
      <c r="CC360" s="61"/>
      <c r="CD360" s="61"/>
      <c r="CE360" s="61"/>
      <c r="CF360" s="61"/>
      <c r="CG360" s="61"/>
      <c r="CH360" s="61"/>
      <c r="CI360" s="61"/>
      <c r="CJ360" s="61"/>
      <c r="CK360" s="61"/>
      <c r="CL360" s="61"/>
      <c r="CM360" s="61"/>
      <c r="CN360" s="61"/>
      <c r="CO360" s="61"/>
      <c r="CP360" s="61"/>
      <c r="CQ360" s="61"/>
      <c r="CR360" s="61"/>
      <c r="CS360" s="61"/>
      <c r="CT360" s="61"/>
      <c r="CU360" s="61"/>
      <c r="CV360" s="61"/>
      <c r="CW360" s="61"/>
      <c r="CX360" s="61"/>
      <c r="CY360" s="61"/>
      <c r="CZ360" s="61"/>
      <c r="DA360" s="61"/>
      <c r="DB360" s="61"/>
      <c r="DC360" s="61"/>
      <c r="DD360" s="61"/>
      <c r="DE360" s="61"/>
      <c r="DF360" s="61"/>
      <c r="DG360" s="61"/>
      <c r="DH360" s="61"/>
      <c r="DI360" s="61"/>
      <c r="DJ360" s="61"/>
      <c r="DK360" s="61"/>
      <c r="DL360" s="61"/>
      <c r="DM360" s="61"/>
      <c r="DN360" s="61"/>
      <c r="DO360" s="61"/>
      <c r="DP360" s="61"/>
      <c r="DQ360" s="61"/>
      <c r="DR360" s="61"/>
      <c r="DS360" s="61"/>
      <c r="DT360" s="61"/>
      <c r="DU360" s="61"/>
      <c r="DV360" s="61"/>
      <c r="DW360" s="61"/>
      <c r="DX360" s="61"/>
      <c r="DY360" s="61"/>
      <c r="DZ360" s="61"/>
      <c r="EA360" s="61"/>
      <c r="EB360" s="61"/>
      <c r="EC360" s="61"/>
      <c r="ED360" s="61"/>
      <c r="EE360" s="61"/>
      <c r="EF360" s="61"/>
      <c r="EG360" s="61"/>
      <c r="EH360" s="61"/>
      <c r="EI360" s="61"/>
      <c r="EJ360" s="61"/>
      <c r="EK360" s="61"/>
      <c r="EL360" s="61"/>
      <c r="EM360" s="61"/>
      <c r="EN360" s="61"/>
      <c r="EO360" s="61"/>
      <c r="EP360" s="61"/>
      <c r="EQ360" s="61"/>
      <c r="ER360" s="61"/>
      <c r="ES360" s="61"/>
      <c r="ET360" s="61"/>
      <c r="EU360" s="61"/>
      <c r="EV360" s="61"/>
      <c r="EW360" s="61"/>
      <c r="EX360" s="61"/>
      <c r="EY360" s="61"/>
      <c r="EZ360" s="61"/>
      <c r="FA360" s="61"/>
      <c r="FB360" s="61"/>
      <c r="FC360" s="61"/>
      <c r="FD360" s="61"/>
      <c r="FE360" s="61"/>
      <c r="FF360" s="61"/>
      <c r="FG360" s="61"/>
      <c r="FH360" s="61"/>
      <c r="FI360" s="61"/>
      <c r="FJ360" s="61"/>
      <c r="FK360" s="61"/>
      <c r="FL360" s="61"/>
      <c r="FM360" s="61"/>
      <c r="FN360" s="61"/>
      <c r="FO360" s="61"/>
      <c r="FP360" s="61"/>
      <c r="FQ360" s="61"/>
      <c r="FR360" s="61"/>
      <c r="FS360" s="61"/>
      <c r="FT360" s="61"/>
      <c r="FU360" s="61"/>
      <c r="FV360" s="61"/>
      <c r="FW360" s="61"/>
      <c r="FX360" s="61"/>
      <c r="FY360" s="61"/>
      <c r="FZ360" s="61"/>
      <c r="GA360" s="61"/>
      <c r="GB360" s="61"/>
      <c r="GC360" s="61"/>
      <c r="GD360" s="61"/>
      <c r="GE360" s="61"/>
      <c r="GF360" s="61"/>
      <c r="GG360" s="61"/>
      <c r="GH360" s="61"/>
      <c r="GI360" s="61"/>
      <c r="GJ360" s="61"/>
      <c r="GK360" s="61"/>
      <c r="GL360" s="61"/>
      <c r="GM360" s="61"/>
      <c r="GN360" s="61"/>
      <c r="GO360" s="61"/>
      <c r="GP360" s="61"/>
      <c r="GQ360" s="61"/>
      <c r="GR360" s="61"/>
      <c r="GS360" s="61"/>
      <c r="GT360" s="61"/>
      <c r="GU360" s="61"/>
      <c r="GV360" s="61"/>
      <c r="GW360" s="61"/>
      <c r="GX360" s="61"/>
      <c r="GY360" s="61"/>
      <c r="GZ360" s="61"/>
      <c r="HA360" s="61"/>
      <c r="HB360" s="61"/>
      <c r="HC360" s="61"/>
      <c r="HD360" s="61"/>
      <c r="HE360" s="61"/>
      <c r="HF360" s="61"/>
      <c r="HG360" s="61"/>
      <c r="HH360" s="61"/>
      <c r="HI360" s="61"/>
      <c r="HJ360" s="61"/>
      <c r="HK360" s="61"/>
      <c r="HL360" s="61"/>
      <c r="HM360" s="61"/>
      <c r="HN360" s="61"/>
      <c r="HO360" s="61"/>
      <c r="HP360" s="61"/>
      <c r="HQ360" s="61"/>
      <c r="HR360" s="61"/>
      <c r="HS360" s="61"/>
      <c r="HT360" s="61"/>
      <c r="HU360" s="61"/>
      <c r="HV360" s="61"/>
      <c r="HW360" s="61"/>
      <c r="HX360" s="61"/>
      <c r="HY360" s="61"/>
      <c r="HZ360" s="61"/>
      <c r="IA360" s="61"/>
      <c r="IB360" s="61"/>
      <c r="IC360" s="61"/>
      <c r="ID360" s="61"/>
      <c r="IE360" s="61"/>
      <c r="IF360" s="61"/>
      <c r="IG360" s="61"/>
      <c r="IH360" s="61"/>
      <c r="II360" s="61"/>
      <c r="IJ360" s="61"/>
      <c r="IK360" s="61"/>
      <c r="IL360" s="61"/>
      <c r="IM360" s="61"/>
      <c r="IN360" s="61"/>
      <c r="IO360" s="61"/>
      <c r="IP360" s="61"/>
      <c r="IQ360" s="61"/>
      <c r="IR360" s="61"/>
      <c r="IS360" s="61"/>
      <c r="IT360" s="61"/>
      <c r="IU360" s="61"/>
      <c r="IV360" s="61"/>
    </row>
    <row r="361" spans="1:256" hidden="1">
      <c r="A361" s="249"/>
      <c r="B361" s="252"/>
      <c r="C361" s="39" t="s">
        <v>32</v>
      </c>
      <c r="D361" s="81">
        <f t="shared" ref="D361:O361" si="161">D359+D360</f>
        <v>137000</v>
      </c>
      <c r="E361" s="82">
        <f t="shared" si="161"/>
        <v>137000</v>
      </c>
      <c r="F361" s="82">
        <f t="shared" si="161"/>
        <v>137000</v>
      </c>
      <c r="G361" s="82">
        <f t="shared" si="161"/>
        <v>0</v>
      </c>
      <c r="H361" s="82">
        <f t="shared" si="161"/>
        <v>137000</v>
      </c>
      <c r="I361" s="82">
        <f t="shared" si="161"/>
        <v>0</v>
      </c>
      <c r="J361" s="82">
        <f t="shared" si="161"/>
        <v>0</v>
      </c>
      <c r="K361" s="82">
        <f t="shared" si="161"/>
        <v>0</v>
      </c>
      <c r="L361" s="82">
        <f t="shared" si="161"/>
        <v>0</v>
      </c>
      <c r="M361" s="82">
        <f t="shared" si="161"/>
        <v>0</v>
      </c>
      <c r="N361" s="82">
        <f t="shared" si="161"/>
        <v>0</v>
      </c>
      <c r="O361" s="82">
        <f t="shared" si="161"/>
        <v>0</v>
      </c>
      <c r="P361" s="82">
        <f>P359+P360</f>
        <v>0</v>
      </c>
      <c r="Q361" s="59"/>
      <c r="R361" s="59"/>
      <c r="S361" s="60"/>
      <c r="T361" s="60"/>
      <c r="U361" s="60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  <c r="AV361" s="61"/>
      <c r="AW361" s="61"/>
      <c r="AX361" s="61"/>
      <c r="AY361" s="61"/>
      <c r="AZ361" s="61"/>
      <c r="BA361" s="61"/>
      <c r="BB361" s="61"/>
      <c r="BC361" s="61"/>
      <c r="BD361" s="61"/>
      <c r="BE361" s="61"/>
      <c r="BF361" s="61"/>
      <c r="BG361" s="61"/>
      <c r="BH361" s="61"/>
      <c r="BI361" s="61"/>
      <c r="BJ361" s="61"/>
      <c r="BK361" s="61"/>
      <c r="BL361" s="61"/>
      <c r="BM361" s="61"/>
      <c r="BN361" s="61"/>
      <c r="BO361" s="61"/>
      <c r="BP361" s="61"/>
      <c r="BQ361" s="61"/>
      <c r="BR361" s="61"/>
      <c r="BS361" s="61"/>
      <c r="BT361" s="61"/>
      <c r="BU361" s="61"/>
      <c r="BV361" s="61"/>
      <c r="BW361" s="61"/>
      <c r="BX361" s="61"/>
      <c r="BY361" s="61"/>
      <c r="BZ361" s="61"/>
      <c r="CA361" s="61"/>
      <c r="CB361" s="61"/>
      <c r="CC361" s="61"/>
      <c r="CD361" s="61"/>
      <c r="CE361" s="61"/>
      <c r="CF361" s="61"/>
      <c r="CG361" s="61"/>
      <c r="CH361" s="61"/>
      <c r="CI361" s="61"/>
      <c r="CJ361" s="61"/>
      <c r="CK361" s="61"/>
      <c r="CL361" s="61"/>
      <c r="CM361" s="61"/>
      <c r="CN361" s="61"/>
      <c r="CO361" s="61"/>
      <c r="CP361" s="61"/>
      <c r="CQ361" s="61"/>
      <c r="CR361" s="61"/>
      <c r="CS361" s="61"/>
      <c r="CT361" s="61"/>
      <c r="CU361" s="61"/>
      <c r="CV361" s="61"/>
      <c r="CW361" s="61"/>
      <c r="CX361" s="61"/>
      <c r="CY361" s="61"/>
      <c r="CZ361" s="61"/>
      <c r="DA361" s="61"/>
      <c r="DB361" s="61"/>
      <c r="DC361" s="61"/>
      <c r="DD361" s="61"/>
      <c r="DE361" s="61"/>
      <c r="DF361" s="61"/>
      <c r="DG361" s="61"/>
      <c r="DH361" s="61"/>
      <c r="DI361" s="61"/>
      <c r="DJ361" s="61"/>
      <c r="DK361" s="61"/>
      <c r="DL361" s="61"/>
      <c r="DM361" s="61"/>
      <c r="DN361" s="61"/>
      <c r="DO361" s="61"/>
      <c r="DP361" s="61"/>
      <c r="DQ361" s="61"/>
      <c r="DR361" s="61"/>
      <c r="DS361" s="61"/>
      <c r="DT361" s="61"/>
      <c r="DU361" s="61"/>
      <c r="DV361" s="61"/>
      <c r="DW361" s="61"/>
      <c r="DX361" s="61"/>
      <c r="DY361" s="61"/>
      <c r="DZ361" s="61"/>
      <c r="EA361" s="61"/>
      <c r="EB361" s="61"/>
      <c r="EC361" s="61"/>
      <c r="ED361" s="61"/>
      <c r="EE361" s="61"/>
      <c r="EF361" s="61"/>
      <c r="EG361" s="61"/>
      <c r="EH361" s="61"/>
      <c r="EI361" s="61"/>
      <c r="EJ361" s="61"/>
      <c r="EK361" s="61"/>
      <c r="EL361" s="61"/>
      <c r="EM361" s="61"/>
      <c r="EN361" s="61"/>
      <c r="EO361" s="61"/>
      <c r="EP361" s="61"/>
      <c r="EQ361" s="61"/>
      <c r="ER361" s="61"/>
      <c r="ES361" s="61"/>
      <c r="ET361" s="61"/>
      <c r="EU361" s="61"/>
      <c r="EV361" s="61"/>
      <c r="EW361" s="61"/>
      <c r="EX361" s="61"/>
      <c r="EY361" s="61"/>
      <c r="EZ361" s="61"/>
      <c r="FA361" s="61"/>
      <c r="FB361" s="61"/>
      <c r="FC361" s="61"/>
      <c r="FD361" s="61"/>
      <c r="FE361" s="61"/>
      <c r="FF361" s="61"/>
      <c r="FG361" s="61"/>
      <c r="FH361" s="61"/>
      <c r="FI361" s="61"/>
      <c r="FJ361" s="61"/>
      <c r="FK361" s="61"/>
      <c r="FL361" s="61"/>
      <c r="FM361" s="61"/>
      <c r="FN361" s="61"/>
      <c r="FO361" s="61"/>
      <c r="FP361" s="61"/>
      <c r="FQ361" s="61"/>
      <c r="FR361" s="61"/>
      <c r="FS361" s="61"/>
      <c r="FT361" s="61"/>
      <c r="FU361" s="61"/>
      <c r="FV361" s="61"/>
      <c r="FW361" s="61"/>
      <c r="FX361" s="61"/>
      <c r="FY361" s="61"/>
      <c r="FZ361" s="61"/>
      <c r="GA361" s="61"/>
      <c r="GB361" s="61"/>
      <c r="GC361" s="61"/>
      <c r="GD361" s="61"/>
      <c r="GE361" s="61"/>
      <c r="GF361" s="61"/>
      <c r="GG361" s="61"/>
      <c r="GH361" s="61"/>
      <c r="GI361" s="61"/>
      <c r="GJ361" s="61"/>
      <c r="GK361" s="61"/>
      <c r="GL361" s="61"/>
      <c r="GM361" s="61"/>
      <c r="GN361" s="61"/>
      <c r="GO361" s="61"/>
      <c r="GP361" s="61"/>
      <c r="GQ361" s="61"/>
      <c r="GR361" s="61"/>
      <c r="GS361" s="61"/>
      <c r="GT361" s="61"/>
      <c r="GU361" s="61"/>
      <c r="GV361" s="61"/>
      <c r="GW361" s="61"/>
      <c r="GX361" s="61"/>
      <c r="GY361" s="61"/>
      <c r="GZ361" s="61"/>
      <c r="HA361" s="61"/>
      <c r="HB361" s="61"/>
      <c r="HC361" s="61"/>
      <c r="HD361" s="61"/>
      <c r="HE361" s="61"/>
      <c r="HF361" s="61"/>
      <c r="HG361" s="61"/>
      <c r="HH361" s="61"/>
      <c r="HI361" s="61"/>
      <c r="HJ361" s="61"/>
      <c r="HK361" s="61"/>
      <c r="HL361" s="61"/>
      <c r="HM361" s="61"/>
      <c r="HN361" s="61"/>
      <c r="HO361" s="61"/>
      <c r="HP361" s="61"/>
      <c r="HQ361" s="61"/>
      <c r="HR361" s="61"/>
      <c r="HS361" s="61"/>
      <c r="HT361" s="61"/>
      <c r="HU361" s="61"/>
      <c r="HV361" s="61"/>
      <c r="HW361" s="61"/>
      <c r="HX361" s="61"/>
      <c r="HY361" s="61"/>
      <c r="HZ361" s="61"/>
      <c r="IA361" s="61"/>
      <c r="IB361" s="61"/>
      <c r="IC361" s="61"/>
      <c r="ID361" s="61"/>
      <c r="IE361" s="61"/>
      <c r="IF361" s="61"/>
      <c r="IG361" s="61"/>
      <c r="IH361" s="61"/>
      <c r="II361" s="61"/>
      <c r="IJ361" s="61"/>
      <c r="IK361" s="61"/>
      <c r="IL361" s="61"/>
      <c r="IM361" s="61"/>
      <c r="IN361" s="61"/>
      <c r="IO361" s="61"/>
      <c r="IP361" s="61"/>
      <c r="IQ361" s="61"/>
      <c r="IR361" s="61"/>
      <c r="IS361" s="61"/>
      <c r="IT361" s="61"/>
      <c r="IU361" s="61"/>
      <c r="IV361" s="61"/>
    </row>
    <row r="362" spans="1:256" hidden="1">
      <c r="A362" s="247">
        <v>90007</v>
      </c>
      <c r="B362" s="250" t="s">
        <v>192</v>
      </c>
      <c r="C362" s="39" t="s">
        <v>30</v>
      </c>
      <c r="D362" s="81">
        <f t="shared" si="156"/>
        <v>59000</v>
      </c>
      <c r="E362" s="82">
        <f t="shared" si="157"/>
        <v>59000</v>
      </c>
      <c r="F362" s="82">
        <f t="shared" si="158"/>
        <v>59000</v>
      </c>
      <c r="G362" s="82">
        <v>0</v>
      </c>
      <c r="H362" s="82">
        <v>59000</v>
      </c>
      <c r="I362" s="82">
        <v>0</v>
      </c>
      <c r="J362" s="82">
        <v>0</v>
      </c>
      <c r="K362" s="82">
        <v>0</v>
      </c>
      <c r="L362" s="82">
        <v>0</v>
      </c>
      <c r="M362" s="82">
        <f t="shared" si="160"/>
        <v>0</v>
      </c>
      <c r="N362" s="82">
        <v>0</v>
      </c>
      <c r="O362" s="82">
        <v>0</v>
      </c>
      <c r="P362" s="82">
        <v>0</v>
      </c>
      <c r="Q362" s="59"/>
      <c r="R362" s="59"/>
      <c r="S362" s="60"/>
      <c r="T362" s="60"/>
      <c r="U362" s="60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  <c r="AW362" s="61"/>
      <c r="AX362" s="61"/>
      <c r="AY362" s="61"/>
      <c r="AZ362" s="61"/>
      <c r="BA362" s="61"/>
      <c r="BB362" s="61"/>
      <c r="BC362" s="61"/>
      <c r="BD362" s="61"/>
      <c r="BE362" s="61"/>
      <c r="BF362" s="61"/>
      <c r="BG362" s="61"/>
      <c r="BH362" s="61"/>
      <c r="BI362" s="61"/>
      <c r="BJ362" s="61"/>
      <c r="BK362" s="61"/>
      <c r="BL362" s="61"/>
      <c r="BM362" s="61"/>
      <c r="BN362" s="61"/>
      <c r="BO362" s="61"/>
      <c r="BP362" s="61"/>
      <c r="BQ362" s="61"/>
      <c r="BR362" s="61"/>
      <c r="BS362" s="61"/>
      <c r="BT362" s="61"/>
      <c r="BU362" s="61"/>
      <c r="BV362" s="61"/>
      <c r="BW362" s="61"/>
      <c r="BX362" s="61"/>
      <c r="BY362" s="61"/>
      <c r="BZ362" s="61"/>
      <c r="CA362" s="61"/>
      <c r="CB362" s="61"/>
      <c r="CC362" s="61"/>
      <c r="CD362" s="61"/>
      <c r="CE362" s="61"/>
      <c r="CF362" s="61"/>
      <c r="CG362" s="61"/>
      <c r="CH362" s="61"/>
      <c r="CI362" s="61"/>
      <c r="CJ362" s="61"/>
      <c r="CK362" s="61"/>
      <c r="CL362" s="61"/>
      <c r="CM362" s="61"/>
      <c r="CN362" s="61"/>
      <c r="CO362" s="61"/>
      <c r="CP362" s="61"/>
      <c r="CQ362" s="61"/>
      <c r="CR362" s="61"/>
      <c r="CS362" s="61"/>
      <c r="CT362" s="61"/>
      <c r="CU362" s="61"/>
      <c r="CV362" s="61"/>
      <c r="CW362" s="61"/>
      <c r="CX362" s="61"/>
      <c r="CY362" s="61"/>
      <c r="CZ362" s="61"/>
      <c r="DA362" s="61"/>
      <c r="DB362" s="61"/>
      <c r="DC362" s="61"/>
      <c r="DD362" s="61"/>
      <c r="DE362" s="61"/>
      <c r="DF362" s="61"/>
      <c r="DG362" s="61"/>
      <c r="DH362" s="61"/>
      <c r="DI362" s="61"/>
      <c r="DJ362" s="61"/>
      <c r="DK362" s="61"/>
      <c r="DL362" s="61"/>
      <c r="DM362" s="61"/>
      <c r="DN362" s="61"/>
      <c r="DO362" s="61"/>
      <c r="DP362" s="61"/>
      <c r="DQ362" s="61"/>
      <c r="DR362" s="61"/>
      <c r="DS362" s="61"/>
      <c r="DT362" s="61"/>
      <c r="DU362" s="61"/>
      <c r="DV362" s="61"/>
      <c r="DW362" s="61"/>
      <c r="DX362" s="61"/>
      <c r="DY362" s="61"/>
      <c r="DZ362" s="61"/>
      <c r="EA362" s="61"/>
      <c r="EB362" s="61"/>
      <c r="EC362" s="61"/>
      <c r="ED362" s="61"/>
      <c r="EE362" s="61"/>
      <c r="EF362" s="61"/>
      <c r="EG362" s="61"/>
      <c r="EH362" s="61"/>
      <c r="EI362" s="61"/>
      <c r="EJ362" s="61"/>
      <c r="EK362" s="61"/>
      <c r="EL362" s="61"/>
      <c r="EM362" s="61"/>
      <c r="EN362" s="61"/>
      <c r="EO362" s="61"/>
      <c r="EP362" s="61"/>
      <c r="EQ362" s="61"/>
      <c r="ER362" s="61"/>
      <c r="ES362" s="61"/>
      <c r="ET362" s="61"/>
      <c r="EU362" s="61"/>
      <c r="EV362" s="61"/>
      <c r="EW362" s="61"/>
      <c r="EX362" s="61"/>
      <c r="EY362" s="61"/>
      <c r="EZ362" s="61"/>
      <c r="FA362" s="61"/>
      <c r="FB362" s="61"/>
      <c r="FC362" s="61"/>
      <c r="FD362" s="61"/>
      <c r="FE362" s="61"/>
      <c r="FF362" s="61"/>
      <c r="FG362" s="61"/>
      <c r="FH362" s="61"/>
      <c r="FI362" s="61"/>
      <c r="FJ362" s="61"/>
      <c r="FK362" s="61"/>
      <c r="FL362" s="61"/>
      <c r="FM362" s="61"/>
      <c r="FN362" s="61"/>
      <c r="FO362" s="61"/>
      <c r="FP362" s="61"/>
      <c r="FQ362" s="61"/>
      <c r="FR362" s="61"/>
      <c r="FS362" s="61"/>
      <c r="FT362" s="61"/>
      <c r="FU362" s="61"/>
      <c r="FV362" s="61"/>
      <c r="FW362" s="61"/>
      <c r="FX362" s="61"/>
      <c r="FY362" s="61"/>
      <c r="FZ362" s="61"/>
      <c r="GA362" s="61"/>
      <c r="GB362" s="61"/>
      <c r="GC362" s="61"/>
      <c r="GD362" s="61"/>
      <c r="GE362" s="61"/>
      <c r="GF362" s="61"/>
      <c r="GG362" s="61"/>
      <c r="GH362" s="61"/>
      <c r="GI362" s="61"/>
      <c r="GJ362" s="61"/>
      <c r="GK362" s="61"/>
      <c r="GL362" s="61"/>
      <c r="GM362" s="61"/>
      <c r="GN362" s="61"/>
      <c r="GO362" s="61"/>
      <c r="GP362" s="61"/>
      <c r="GQ362" s="61"/>
      <c r="GR362" s="61"/>
      <c r="GS362" s="61"/>
      <c r="GT362" s="61"/>
      <c r="GU362" s="61"/>
      <c r="GV362" s="61"/>
      <c r="GW362" s="61"/>
      <c r="GX362" s="61"/>
      <c r="GY362" s="61"/>
      <c r="GZ362" s="61"/>
      <c r="HA362" s="61"/>
      <c r="HB362" s="61"/>
      <c r="HC362" s="61"/>
      <c r="HD362" s="61"/>
      <c r="HE362" s="61"/>
      <c r="HF362" s="61"/>
      <c r="HG362" s="61"/>
      <c r="HH362" s="61"/>
      <c r="HI362" s="61"/>
      <c r="HJ362" s="61"/>
      <c r="HK362" s="61"/>
      <c r="HL362" s="61"/>
      <c r="HM362" s="61"/>
      <c r="HN362" s="61"/>
      <c r="HO362" s="61"/>
      <c r="HP362" s="61"/>
      <c r="HQ362" s="61"/>
      <c r="HR362" s="61"/>
      <c r="HS362" s="61"/>
      <c r="HT362" s="61"/>
      <c r="HU362" s="61"/>
      <c r="HV362" s="61"/>
      <c r="HW362" s="61"/>
      <c r="HX362" s="61"/>
      <c r="HY362" s="61"/>
      <c r="HZ362" s="61"/>
      <c r="IA362" s="61"/>
      <c r="IB362" s="61"/>
      <c r="IC362" s="61"/>
      <c r="ID362" s="61"/>
      <c r="IE362" s="61"/>
      <c r="IF362" s="61"/>
      <c r="IG362" s="61"/>
      <c r="IH362" s="61"/>
      <c r="II362" s="61"/>
      <c r="IJ362" s="61"/>
      <c r="IK362" s="61"/>
      <c r="IL362" s="61"/>
      <c r="IM362" s="61"/>
      <c r="IN362" s="61"/>
      <c r="IO362" s="61"/>
      <c r="IP362" s="61"/>
      <c r="IQ362" s="61"/>
      <c r="IR362" s="61"/>
      <c r="IS362" s="61"/>
      <c r="IT362" s="61"/>
      <c r="IU362" s="61"/>
      <c r="IV362" s="61"/>
    </row>
    <row r="363" spans="1:256" hidden="1">
      <c r="A363" s="248"/>
      <c r="B363" s="251"/>
      <c r="C363" s="39" t="s">
        <v>31</v>
      </c>
      <c r="D363" s="81">
        <f t="shared" si="156"/>
        <v>0</v>
      </c>
      <c r="E363" s="82">
        <f t="shared" si="157"/>
        <v>0</v>
      </c>
      <c r="F363" s="82">
        <f t="shared" si="158"/>
        <v>0</v>
      </c>
      <c r="G363" s="82"/>
      <c r="H363" s="82"/>
      <c r="I363" s="82"/>
      <c r="J363" s="82"/>
      <c r="K363" s="82"/>
      <c r="L363" s="82"/>
      <c r="M363" s="82">
        <f t="shared" si="160"/>
        <v>0</v>
      </c>
      <c r="N363" s="82"/>
      <c r="O363" s="82"/>
      <c r="P363" s="82"/>
      <c r="Q363" s="59"/>
      <c r="R363" s="59"/>
      <c r="S363" s="60"/>
      <c r="T363" s="60"/>
      <c r="U363" s="60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61"/>
      <c r="AT363" s="61"/>
      <c r="AU363" s="61"/>
      <c r="AV363" s="61"/>
      <c r="AW363" s="61"/>
      <c r="AX363" s="61"/>
      <c r="AY363" s="61"/>
      <c r="AZ363" s="61"/>
      <c r="BA363" s="61"/>
      <c r="BB363" s="61"/>
      <c r="BC363" s="61"/>
      <c r="BD363" s="61"/>
      <c r="BE363" s="61"/>
      <c r="BF363" s="61"/>
      <c r="BG363" s="61"/>
      <c r="BH363" s="61"/>
      <c r="BI363" s="61"/>
      <c r="BJ363" s="61"/>
      <c r="BK363" s="61"/>
      <c r="BL363" s="61"/>
      <c r="BM363" s="61"/>
      <c r="BN363" s="61"/>
      <c r="BO363" s="61"/>
      <c r="BP363" s="61"/>
      <c r="BQ363" s="61"/>
      <c r="BR363" s="61"/>
      <c r="BS363" s="61"/>
      <c r="BT363" s="61"/>
      <c r="BU363" s="61"/>
      <c r="BV363" s="61"/>
      <c r="BW363" s="61"/>
      <c r="BX363" s="61"/>
      <c r="BY363" s="61"/>
      <c r="BZ363" s="61"/>
      <c r="CA363" s="61"/>
      <c r="CB363" s="61"/>
      <c r="CC363" s="61"/>
      <c r="CD363" s="61"/>
      <c r="CE363" s="61"/>
      <c r="CF363" s="61"/>
      <c r="CG363" s="61"/>
      <c r="CH363" s="61"/>
      <c r="CI363" s="61"/>
      <c r="CJ363" s="61"/>
      <c r="CK363" s="61"/>
      <c r="CL363" s="61"/>
      <c r="CM363" s="61"/>
      <c r="CN363" s="61"/>
      <c r="CO363" s="61"/>
      <c r="CP363" s="61"/>
      <c r="CQ363" s="61"/>
      <c r="CR363" s="61"/>
      <c r="CS363" s="61"/>
      <c r="CT363" s="61"/>
      <c r="CU363" s="61"/>
      <c r="CV363" s="61"/>
      <c r="CW363" s="61"/>
      <c r="CX363" s="61"/>
      <c r="CY363" s="61"/>
      <c r="CZ363" s="61"/>
      <c r="DA363" s="61"/>
      <c r="DB363" s="61"/>
      <c r="DC363" s="61"/>
      <c r="DD363" s="61"/>
      <c r="DE363" s="61"/>
      <c r="DF363" s="61"/>
      <c r="DG363" s="61"/>
      <c r="DH363" s="61"/>
      <c r="DI363" s="61"/>
      <c r="DJ363" s="61"/>
      <c r="DK363" s="61"/>
      <c r="DL363" s="61"/>
      <c r="DM363" s="61"/>
      <c r="DN363" s="61"/>
      <c r="DO363" s="61"/>
      <c r="DP363" s="61"/>
      <c r="DQ363" s="61"/>
      <c r="DR363" s="61"/>
      <c r="DS363" s="61"/>
      <c r="DT363" s="61"/>
      <c r="DU363" s="61"/>
      <c r="DV363" s="61"/>
      <c r="DW363" s="61"/>
      <c r="DX363" s="61"/>
      <c r="DY363" s="61"/>
      <c r="DZ363" s="61"/>
      <c r="EA363" s="61"/>
      <c r="EB363" s="61"/>
      <c r="EC363" s="61"/>
      <c r="ED363" s="61"/>
      <c r="EE363" s="61"/>
      <c r="EF363" s="61"/>
      <c r="EG363" s="61"/>
      <c r="EH363" s="61"/>
      <c r="EI363" s="61"/>
      <c r="EJ363" s="61"/>
      <c r="EK363" s="61"/>
      <c r="EL363" s="61"/>
      <c r="EM363" s="61"/>
      <c r="EN363" s="61"/>
      <c r="EO363" s="61"/>
      <c r="EP363" s="61"/>
      <c r="EQ363" s="61"/>
      <c r="ER363" s="61"/>
      <c r="ES363" s="61"/>
      <c r="ET363" s="61"/>
      <c r="EU363" s="61"/>
      <c r="EV363" s="61"/>
      <c r="EW363" s="61"/>
      <c r="EX363" s="61"/>
      <c r="EY363" s="61"/>
      <c r="EZ363" s="61"/>
      <c r="FA363" s="61"/>
      <c r="FB363" s="61"/>
      <c r="FC363" s="61"/>
      <c r="FD363" s="61"/>
      <c r="FE363" s="61"/>
      <c r="FF363" s="61"/>
      <c r="FG363" s="61"/>
      <c r="FH363" s="61"/>
      <c r="FI363" s="61"/>
      <c r="FJ363" s="61"/>
      <c r="FK363" s="61"/>
      <c r="FL363" s="61"/>
      <c r="FM363" s="61"/>
      <c r="FN363" s="61"/>
      <c r="FO363" s="61"/>
      <c r="FP363" s="61"/>
      <c r="FQ363" s="61"/>
      <c r="FR363" s="61"/>
      <c r="FS363" s="61"/>
      <c r="FT363" s="61"/>
      <c r="FU363" s="61"/>
      <c r="FV363" s="61"/>
      <c r="FW363" s="61"/>
      <c r="FX363" s="61"/>
      <c r="FY363" s="61"/>
      <c r="FZ363" s="61"/>
      <c r="GA363" s="61"/>
      <c r="GB363" s="61"/>
      <c r="GC363" s="61"/>
      <c r="GD363" s="61"/>
      <c r="GE363" s="61"/>
      <c r="GF363" s="61"/>
      <c r="GG363" s="61"/>
      <c r="GH363" s="61"/>
      <c r="GI363" s="61"/>
      <c r="GJ363" s="61"/>
      <c r="GK363" s="61"/>
      <c r="GL363" s="61"/>
      <c r="GM363" s="61"/>
      <c r="GN363" s="61"/>
      <c r="GO363" s="61"/>
      <c r="GP363" s="61"/>
      <c r="GQ363" s="61"/>
      <c r="GR363" s="61"/>
      <c r="GS363" s="61"/>
      <c r="GT363" s="61"/>
      <c r="GU363" s="61"/>
      <c r="GV363" s="61"/>
      <c r="GW363" s="61"/>
      <c r="GX363" s="61"/>
      <c r="GY363" s="61"/>
      <c r="GZ363" s="61"/>
      <c r="HA363" s="61"/>
      <c r="HB363" s="61"/>
      <c r="HC363" s="61"/>
      <c r="HD363" s="61"/>
      <c r="HE363" s="61"/>
      <c r="HF363" s="61"/>
      <c r="HG363" s="61"/>
      <c r="HH363" s="61"/>
      <c r="HI363" s="61"/>
      <c r="HJ363" s="61"/>
      <c r="HK363" s="61"/>
      <c r="HL363" s="61"/>
      <c r="HM363" s="61"/>
      <c r="HN363" s="61"/>
      <c r="HO363" s="61"/>
      <c r="HP363" s="61"/>
      <c r="HQ363" s="61"/>
      <c r="HR363" s="61"/>
      <c r="HS363" s="61"/>
      <c r="HT363" s="61"/>
      <c r="HU363" s="61"/>
      <c r="HV363" s="61"/>
      <c r="HW363" s="61"/>
      <c r="HX363" s="61"/>
      <c r="HY363" s="61"/>
      <c r="HZ363" s="61"/>
      <c r="IA363" s="61"/>
      <c r="IB363" s="61"/>
      <c r="IC363" s="61"/>
      <c r="ID363" s="61"/>
      <c r="IE363" s="61"/>
      <c r="IF363" s="61"/>
      <c r="IG363" s="61"/>
      <c r="IH363" s="61"/>
      <c r="II363" s="61"/>
      <c r="IJ363" s="61"/>
      <c r="IK363" s="61"/>
      <c r="IL363" s="61"/>
      <c r="IM363" s="61"/>
      <c r="IN363" s="61"/>
      <c r="IO363" s="61"/>
      <c r="IP363" s="61"/>
      <c r="IQ363" s="61"/>
      <c r="IR363" s="61"/>
      <c r="IS363" s="61"/>
      <c r="IT363" s="61"/>
      <c r="IU363" s="61"/>
      <c r="IV363" s="61"/>
    </row>
    <row r="364" spans="1:256" hidden="1">
      <c r="A364" s="249"/>
      <c r="B364" s="252"/>
      <c r="C364" s="39" t="s">
        <v>32</v>
      </c>
      <c r="D364" s="81">
        <f>D362+D363</f>
        <v>59000</v>
      </c>
      <c r="E364" s="82">
        <f t="shared" ref="E364:P364" si="162">E362+E363</f>
        <v>59000</v>
      </c>
      <c r="F364" s="82">
        <f t="shared" si="162"/>
        <v>59000</v>
      </c>
      <c r="G364" s="82">
        <f t="shared" si="162"/>
        <v>0</v>
      </c>
      <c r="H364" s="82">
        <f t="shared" si="162"/>
        <v>59000</v>
      </c>
      <c r="I364" s="82">
        <f t="shared" si="162"/>
        <v>0</v>
      </c>
      <c r="J364" s="82">
        <f t="shared" si="162"/>
        <v>0</v>
      </c>
      <c r="K364" s="82">
        <f t="shared" si="162"/>
        <v>0</v>
      </c>
      <c r="L364" s="82">
        <f t="shared" si="162"/>
        <v>0</v>
      </c>
      <c r="M364" s="82">
        <f t="shared" si="162"/>
        <v>0</v>
      </c>
      <c r="N364" s="82">
        <f t="shared" si="162"/>
        <v>0</v>
      </c>
      <c r="O364" s="82">
        <f t="shared" si="162"/>
        <v>0</v>
      </c>
      <c r="P364" s="82">
        <f t="shared" si="162"/>
        <v>0</v>
      </c>
      <c r="Q364" s="59"/>
      <c r="R364" s="59"/>
      <c r="S364" s="60"/>
      <c r="T364" s="60"/>
      <c r="U364" s="60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61"/>
      <c r="AT364" s="61"/>
      <c r="AU364" s="61"/>
      <c r="AV364" s="61"/>
      <c r="AW364" s="61"/>
      <c r="AX364" s="61"/>
      <c r="AY364" s="61"/>
      <c r="AZ364" s="61"/>
      <c r="BA364" s="61"/>
      <c r="BB364" s="61"/>
      <c r="BC364" s="61"/>
      <c r="BD364" s="61"/>
      <c r="BE364" s="61"/>
      <c r="BF364" s="61"/>
      <c r="BG364" s="61"/>
      <c r="BH364" s="61"/>
      <c r="BI364" s="61"/>
      <c r="BJ364" s="61"/>
      <c r="BK364" s="61"/>
      <c r="BL364" s="61"/>
      <c r="BM364" s="61"/>
      <c r="BN364" s="61"/>
      <c r="BO364" s="61"/>
      <c r="BP364" s="61"/>
      <c r="BQ364" s="61"/>
      <c r="BR364" s="61"/>
      <c r="BS364" s="61"/>
      <c r="BT364" s="61"/>
      <c r="BU364" s="61"/>
      <c r="BV364" s="61"/>
      <c r="BW364" s="61"/>
      <c r="BX364" s="61"/>
      <c r="BY364" s="61"/>
      <c r="BZ364" s="61"/>
      <c r="CA364" s="61"/>
      <c r="CB364" s="61"/>
      <c r="CC364" s="61"/>
      <c r="CD364" s="61"/>
      <c r="CE364" s="61"/>
      <c r="CF364" s="61"/>
      <c r="CG364" s="61"/>
      <c r="CH364" s="61"/>
      <c r="CI364" s="61"/>
      <c r="CJ364" s="61"/>
      <c r="CK364" s="61"/>
      <c r="CL364" s="61"/>
      <c r="CM364" s="61"/>
      <c r="CN364" s="61"/>
      <c r="CO364" s="61"/>
      <c r="CP364" s="61"/>
      <c r="CQ364" s="61"/>
      <c r="CR364" s="61"/>
      <c r="CS364" s="61"/>
      <c r="CT364" s="61"/>
      <c r="CU364" s="61"/>
      <c r="CV364" s="61"/>
      <c r="CW364" s="61"/>
      <c r="CX364" s="61"/>
      <c r="CY364" s="61"/>
      <c r="CZ364" s="61"/>
      <c r="DA364" s="61"/>
      <c r="DB364" s="61"/>
      <c r="DC364" s="61"/>
      <c r="DD364" s="61"/>
      <c r="DE364" s="61"/>
      <c r="DF364" s="61"/>
      <c r="DG364" s="61"/>
      <c r="DH364" s="61"/>
      <c r="DI364" s="61"/>
      <c r="DJ364" s="61"/>
      <c r="DK364" s="61"/>
      <c r="DL364" s="61"/>
      <c r="DM364" s="61"/>
      <c r="DN364" s="61"/>
      <c r="DO364" s="61"/>
      <c r="DP364" s="61"/>
      <c r="DQ364" s="61"/>
      <c r="DR364" s="61"/>
      <c r="DS364" s="61"/>
      <c r="DT364" s="61"/>
      <c r="DU364" s="61"/>
      <c r="DV364" s="61"/>
      <c r="DW364" s="61"/>
      <c r="DX364" s="61"/>
      <c r="DY364" s="61"/>
      <c r="DZ364" s="61"/>
      <c r="EA364" s="61"/>
      <c r="EB364" s="61"/>
      <c r="EC364" s="61"/>
      <c r="ED364" s="61"/>
      <c r="EE364" s="61"/>
      <c r="EF364" s="61"/>
      <c r="EG364" s="61"/>
      <c r="EH364" s="61"/>
      <c r="EI364" s="61"/>
      <c r="EJ364" s="61"/>
      <c r="EK364" s="61"/>
      <c r="EL364" s="61"/>
      <c r="EM364" s="61"/>
      <c r="EN364" s="61"/>
      <c r="EO364" s="61"/>
      <c r="EP364" s="61"/>
      <c r="EQ364" s="61"/>
      <c r="ER364" s="61"/>
      <c r="ES364" s="61"/>
      <c r="ET364" s="61"/>
      <c r="EU364" s="61"/>
      <c r="EV364" s="61"/>
      <c r="EW364" s="61"/>
      <c r="EX364" s="61"/>
      <c r="EY364" s="61"/>
      <c r="EZ364" s="61"/>
      <c r="FA364" s="61"/>
      <c r="FB364" s="61"/>
      <c r="FC364" s="61"/>
      <c r="FD364" s="61"/>
      <c r="FE364" s="61"/>
      <c r="FF364" s="61"/>
      <c r="FG364" s="61"/>
      <c r="FH364" s="61"/>
      <c r="FI364" s="61"/>
      <c r="FJ364" s="61"/>
      <c r="FK364" s="61"/>
      <c r="FL364" s="61"/>
      <c r="FM364" s="61"/>
      <c r="FN364" s="61"/>
      <c r="FO364" s="61"/>
      <c r="FP364" s="61"/>
      <c r="FQ364" s="61"/>
      <c r="FR364" s="61"/>
      <c r="FS364" s="61"/>
      <c r="FT364" s="61"/>
      <c r="FU364" s="61"/>
      <c r="FV364" s="61"/>
      <c r="FW364" s="61"/>
      <c r="FX364" s="61"/>
      <c r="FY364" s="61"/>
      <c r="FZ364" s="61"/>
      <c r="GA364" s="61"/>
      <c r="GB364" s="61"/>
      <c r="GC364" s="61"/>
      <c r="GD364" s="61"/>
      <c r="GE364" s="61"/>
      <c r="GF364" s="61"/>
      <c r="GG364" s="61"/>
      <c r="GH364" s="61"/>
      <c r="GI364" s="61"/>
      <c r="GJ364" s="61"/>
      <c r="GK364" s="61"/>
      <c r="GL364" s="61"/>
      <c r="GM364" s="61"/>
      <c r="GN364" s="61"/>
      <c r="GO364" s="61"/>
      <c r="GP364" s="61"/>
      <c r="GQ364" s="61"/>
      <c r="GR364" s="61"/>
      <c r="GS364" s="61"/>
      <c r="GT364" s="61"/>
      <c r="GU364" s="61"/>
      <c r="GV364" s="61"/>
      <c r="GW364" s="61"/>
      <c r="GX364" s="61"/>
      <c r="GY364" s="61"/>
      <c r="GZ364" s="61"/>
      <c r="HA364" s="61"/>
      <c r="HB364" s="61"/>
      <c r="HC364" s="61"/>
      <c r="HD364" s="61"/>
      <c r="HE364" s="61"/>
      <c r="HF364" s="61"/>
      <c r="HG364" s="61"/>
      <c r="HH364" s="61"/>
      <c r="HI364" s="61"/>
      <c r="HJ364" s="61"/>
      <c r="HK364" s="61"/>
      <c r="HL364" s="61"/>
      <c r="HM364" s="61"/>
      <c r="HN364" s="61"/>
      <c r="HO364" s="61"/>
      <c r="HP364" s="61"/>
      <c r="HQ364" s="61"/>
      <c r="HR364" s="61"/>
      <c r="HS364" s="61"/>
      <c r="HT364" s="61"/>
      <c r="HU364" s="61"/>
      <c r="HV364" s="61"/>
      <c r="HW364" s="61"/>
      <c r="HX364" s="61"/>
      <c r="HY364" s="61"/>
      <c r="HZ364" s="61"/>
      <c r="IA364" s="61"/>
      <c r="IB364" s="61"/>
      <c r="IC364" s="61"/>
      <c r="ID364" s="61"/>
      <c r="IE364" s="61"/>
      <c r="IF364" s="61"/>
      <c r="IG364" s="61"/>
      <c r="IH364" s="61"/>
      <c r="II364" s="61"/>
      <c r="IJ364" s="61"/>
      <c r="IK364" s="61"/>
      <c r="IL364" s="61"/>
      <c r="IM364" s="61"/>
      <c r="IN364" s="61"/>
      <c r="IO364" s="61"/>
      <c r="IP364" s="61"/>
      <c r="IQ364" s="61"/>
      <c r="IR364" s="61"/>
      <c r="IS364" s="61"/>
      <c r="IT364" s="61"/>
      <c r="IU364" s="61"/>
      <c r="IV364" s="61"/>
    </row>
    <row r="365" spans="1:256" hidden="1">
      <c r="A365" s="247">
        <v>90015</v>
      </c>
      <c r="B365" s="250" t="s">
        <v>193</v>
      </c>
      <c r="C365" s="39" t="s">
        <v>30</v>
      </c>
      <c r="D365" s="81">
        <f>E365+M365</f>
        <v>1429445</v>
      </c>
      <c r="E365" s="82">
        <f>F365+I365+J365+K365+L365</f>
        <v>2800</v>
      </c>
      <c r="F365" s="82">
        <f>G365+H365</f>
        <v>0</v>
      </c>
      <c r="G365" s="82">
        <v>0</v>
      </c>
      <c r="H365" s="82"/>
      <c r="I365" s="82">
        <v>0</v>
      </c>
      <c r="J365" s="82">
        <v>0</v>
      </c>
      <c r="K365" s="82">
        <v>2800</v>
      </c>
      <c r="L365" s="82">
        <v>0</v>
      </c>
      <c r="M365" s="82">
        <f t="shared" si="160"/>
        <v>1426645</v>
      </c>
      <c r="N365" s="82">
        <v>1426645</v>
      </c>
      <c r="O365" s="82">
        <v>1426645</v>
      </c>
      <c r="P365" s="82">
        <v>0</v>
      </c>
      <c r="Q365" s="59"/>
      <c r="R365" s="59"/>
      <c r="S365" s="60"/>
      <c r="T365" s="60"/>
      <c r="U365" s="60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61"/>
      <c r="AT365" s="61"/>
      <c r="AU365" s="61"/>
      <c r="AV365" s="61"/>
      <c r="AW365" s="61"/>
      <c r="AX365" s="61"/>
      <c r="AY365" s="61"/>
      <c r="AZ365" s="61"/>
      <c r="BA365" s="61"/>
      <c r="BB365" s="61"/>
      <c r="BC365" s="61"/>
      <c r="BD365" s="61"/>
      <c r="BE365" s="61"/>
      <c r="BF365" s="61"/>
      <c r="BG365" s="61"/>
      <c r="BH365" s="61"/>
      <c r="BI365" s="61"/>
      <c r="BJ365" s="61"/>
      <c r="BK365" s="61"/>
      <c r="BL365" s="61"/>
      <c r="BM365" s="61"/>
      <c r="BN365" s="61"/>
      <c r="BO365" s="61"/>
      <c r="BP365" s="61"/>
      <c r="BQ365" s="61"/>
      <c r="BR365" s="61"/>
      <c r="BS365" s="61"/>
      <c r="BT365" s="61"/>
      <c r="BU365" s="61"/>
      <c r="BV365" s="61"/>
      <c r="BW365" s="61"/>
      <c r="BX365" s="61"/>
      <c r="BY365" s="61"/>
      <c r="BZ365" s="61"/>
      <c r="CA365" s="61"/>
      <c r="CB365" s="61"/>
      <c r="CC365" s="61"/>
      <c r="CD365" s="61"/>
      <c r="CE365" s="61"/>
      <c r="CF365" s="61"/>
      <c r="CG365" s="61"/>
      <c r="CH365" s="61"/>
      <c r="CI365" s="61"/>
      <c r="CJ365" s="61"/>
      <c r="CK365" s="61"/>
      <c r="CL365" s="61"/>
      <c r="CM365" s="61"/>
      <c r="CN365" s="61"/>
      <c r="CO365" s="61"/>
      <c r="CP365" s="61"/>
      <c r="CQ365" s="61"/>
      <c r="CR365" s="61"/>
      <c r="CS365" s="61"/>
      <c r="CT365" s="61"/>
      <c r="CU365" s="61"/>
      <c r="CV365" s="61"/>
      <c r="CW365" s="61"/>
      <c r="CX365" s="61"/>
      <c r="CY365" s="61"/>
      <c r="CZ365" s="61"/>
      <c r="DA365" s="61"/>
      <c r="DB365" s="61"/>
      <c r="DC365" s="61"/>
      <c r="DD365" s="61"/>
      <c r="DE365" s="61"/>
      <c r="DF365" s="61"/>
      <c r="DG365" s="61"/>
      <c r="DH365" s="61"/>
      <c r="DI365" s="61"/>
      <c r="DJ365" s="61"/>
      <c r="DK365" s="61"/>
      <c r="DL365" s="61"/>
      <c r="DM365" s="61"/>
      <c r="DN365" s="61"/>
      <c r="DO365" s="61"/>
      <c r="DP365" s="61"/>
      <c r="DQ365" s="61"/>
      <c r="DR365" s="61"/>
      <c r="DS365" s="61"/>
      <c r="DT365" s="61"/>
      <c r="DU365" s="61"/>
      <c r="DV365" s="61"/>
      <c r="DW365" s="61"/>
      <c r="DX365" s="61"/>
      <c r="DY365" s="61"/>
      <c r="DZ365" s="61"/>
      <c r="EA365" s="61"/>
      <c r="EB365" s="61"/>
      <c r="EC365" s="61"/>
      <c r="ED365" s="61"/>
      <c r="EE365" s="61"/>
      <c r="EF365" s="61"/>
      <c r="EG365" s="61"/>
      <c r="EH365" s="61"/>
      <c r="EI365" s="61"/>
      <c r="EJ365" s="61"/>
      <c r="EK365" s="61"/>
      <c r="EL365" s="61"/>
      <c r="EM365" s="61"/>
      <c r="EN365" s="61"/>
      <c r="EO365" s="61"/>
      <c r="EP365" s="61"/>
      <c r="EQ365" s="61"/>
      <c r="ER365" s="61"/>
      <c r="ES365" s="61"/>
      <c r="ET365" s="61"/>
      <c r="EU365" s="61"/>
      <c r="EV365" s="61"/>
      <c r="EW365" s="61"/>
      <c r="EX365" s="61"/>
      <c r="EY365" s="61"/>
      <c r="EZ365" s="61"/>
      <c r="FA365" s="61"/>
      <c r="FB365" s="61"/>
      <c r="FC365" s="61"/>
      <c r="FD365" s="61"/>
      <c r="FE365" s="61"/>
      <c r="FF365" s="61"/>
      <c r="FG365" s="61"/>
      <c r="FH365" s="61"/>
      <c r="FI365" s="61"/>
      <c r="FJ365" s="61"/>
      <c r="FK365" s="61"/>
      <c r="FL365" s="61"/>
      <c r="FM365" s="61"/>
      <c r="FN365" s="61"/>
      <c r="FO365" s="61"/>
      <c r="FP365" s="61"/>
      <c r="FQ365" s="61"/>
      <c r="FR365" s="61"/>
      <c r="FS365" s="61"/>
      <c r="FT365" s="61"/>
      <c r="FU365" s="61"/>
      <c r="FV365" s="61"/>
      <c r="FW365" s="61"/>
      <c r="FX365" s="61"/>
      <c r="FY365" s="61"/>
      <c r="FZ365" s="61"/>
      <c r="GA365" s="61"/>
      <c r="GB365" s="61"/>
      <c r="GC365" s="61"/>
      <c r="GD365" s="61"/>
      <c r="GE365" s="61"/>
      <c r="GF365" s="61"/>
      <c r="GG365" s="61"/>
      <c r="GH365" s="61"/>
      <c r="GI365" s="61"/>
      <c r="GJ365" s="61"/>
      <c r="GK365" s="61"/>
      <c r="GL365" s="61"/>
      <c r="GM365" s="61"/>
      <c r="GN365" s="61"/>
      <c r="GO365" s="61"/>
      <c r="GP365" s="61"/>
      <c r="GQ365" s="61"/>
      <c r="GR365" s="61"/>
      <c r="GS365" s="61"/>
      <c r="GT365" s="61"/>
      <c r="GU365" s="61"/>
      <c r="GV365" s="61"/>
      <c r="GW365" s="61"/>
      <c r="GX365" s="61"/>
      <c r="GY365" s="61"/>
      <c r="GZ365" s="61"/>
      <c r="HA365" s="61"/>
      <c r="HB365" s="61"/>
      <c r="HC365" s="61"/>
      <c r="HD365" s="61"/>
      <c r="HE365" s="61"/>
      <c r="HF365" s="61"/>
      <c r="HG365" s="61"/>
      <c r="HH365" s="61"/>
      <c r="HI365" s="61"/>
      <c r="HJ365" s="61"/>
      <c r="HK365" s="61"/>
      <c r="HL365" s="61"/>
      <c r="HM365" s="61"/>
      <c r="HN365" s="61"/>
      <c r="HO365" s="61"/>
      <c r="HP365" s="61"/>
      <c r="HQ365" s="61"/>
      <c r="HR365" s="61"/>
      <c r="HS365" s="61"/>
      <c r="HT365" s="61"/>
      <c r="HU365" s="61"/>
      <c r="HV365" s="61"/>
      <c r="HW365" s="61"/>
      <c r="HX365" s="61"/>
      <c r="HY365" s="61"/>
      <c r="HZ365" s="61"/>
      <c r="IA365" s="61"/>
      <c r="IB365" s="61"/>
      <c r="IC365" s="61"/>
      <c r="ID365" s="61"/>
      <c r="IE365" s="61"/>
      <c r="IF365" s="61"/>
      <c r="IG365" s="61"/>
      <c r="IH365" s="61"/>
      <c r="II365" s="61"/>
      <c r="IJ365" s="61"/>
      <c r="IK365" s="61"/>
      <c r="IL365" s="61"/>
      <c r="IM365" s="61"/>
      <c r="IN365" s="61"/>
      <c r="IO365" s="61"/>
      <c r="IP365" s="61"/>
      <c r="IQ365" s="61"/>
      <c r="IR365" s="61"/>
      <c r="IS365" s="61"/>
      <c r="IT365" s="61"/>
      <c r="IU365" s="61"/>
      <c r="IV365" s="61"/>
    </row>
    <row r="366" spans="1:256" hidden="1">
      <c r="A366" s="248"/>
      <c r="B366" s="251"/>
      <c r="C366" s="39" t="s">
        <v>31</v>
      </c>
      <c r="D366" s="81">
        <f>E366+M366</f>
        <v>0</v>
      </c>
      <c r="E366" s="82">
        <f>F366+I366+J366+K366+L366</f>
        <v>0</v>
      </c>
      <c r="F366" s="82">
        <f>G366+H366</f>
        <v>0</v>
      </c>
      <c r="G366" s="82"/>
      <c r="H366" s="82"/>
      <c r="I366" s="82"/>
      <c r="J366" s="82"/>
      <c r="K366" s="82"/>
      <c r="L366" s="82"/>
      <c r="M366" s="82">
        <f t="shared" si="160"/>
        <v>0</v>
      </c>
      <c r="N366" s="82"/>
      <c r="O366" s="82"/>
      <c r="P366" s="82"/>
      <c r="Q366" s="59"/>
      <c r="R366" s="59"/>
      <c r="S366" s="60"/>
      <c r="T366" s="60"/>
      <c r="U366" s="60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61"/>
      <c r="AT366" s="61"/>
      <c r="AU366" s="61"/>
      <c r="AV366" s="61"/>
      <c r="AW366" s="61"/>
      <c r="AX366" s="61"/>
      <c r="AY366" s="61"/>
      <c r="AZ366" s="61"/>
      <c r="BA366" s="61"/>
      <c r="BB366" s="61"/>
      <c r="BC366" s="61"/>
      <c r="BD366" s="61"/>
      <c r="BE366" s="61"/>
      <c r="BF366" s="61"/>
      <c r="BG366" s="61"/>
      <c r="BH366" s="61"/>
      <c r="BI366" s="61"/>
      <c r="BJ366" s="61"/>
      <c r="BK366" s="61"/>
      <c r="BL366" s="61"/>
      <c r="BM366" s="61"/>
      <c r="BN366" s="61"/>
      <c r="BO366" s="61"/>
      <c r="BP366" s="61"/>
      <c r="BQ366" s="61"/>
      <c r="BR366" s="61"/>
      <c r="BS366" s="61"/>
      <c r="BT366" s="61"/>
      <c r="BU366" s="61"/>
      <c r="BV366" s="61"/>
      <c r="BW366" s="61"/>
      <c r="BX366" s="61"/>
      <c r="BY366" s="61"/>
      <c r="BZ366" s="61"/>
      <c r="CA366" s="61"/>
      <c r="CB366" s="61"/>
      <c r="CC366" s="61"/>
      <c r="CD366" s="61"/>
      <c r="CE366" s="61"/>
      <c r="CF366" s="61"/>
      <c r="CG366" s="61"/>
      <c r="CH366" s="61"/>
      <c r="CI366" s="61"/>
      <c r="CJ366" s="61"/>
      <c r="CK366" s="61"/>
      <c r="CL366" s="61"/>
      <c r="CM366" s="61"/>
      <c r="CN366" s="61"/>
      <c r="CO366" s="61"/>
      <c r="CP366" s="61"/>
      <c r="CQ366" s="61"/>
      <c r="CR366" s="61"/>
      <c r="CS366" s="61"/>
      <c r="CT366" s="61"/>
      <c r="CU366" s="61"/>
      <c r="CV366" s="61"/>
      <c r="CW366" s="61"/>
      <c r="CX366" s="61"/>
      <c r="CY366" s="61"/>
      <c r="CZ366" s="61"/>
      <c r="DA366" s="61"/>
      <c r="DB366" s="61"/>
      <c r="DC366" s="61"/>
      <c r="DD366" s="61"/>
      <c r="DE366" s="61"/>
      <c r="DF366" s="61"/>
      <c r="DG366" s="61"/>
      <c r="DH366" s="61"/>
      <c r="DI366" s="61"/>
      <c r="DJ366" s="61"/>
      <c r="DK366" s="61"/>
      <c r="DL366" s="61"/>
      <c r="DM366" s="61"/>
      <c r="DN366" s="61"/>
      <c r="DO366" s="61"/>
      <c r="DP366" s="61"/>
      <c r="DQ366" s="61"/>
      <c r="DR366" s="61"/>
      <c r="DS366" s="61"/>
      <c r="DT366" s="61"/>
      <c r="DU366" s="61"/>
      <c r="DV366" s="61"/>
      <c r="DW366" s="61"/>
      <c r="DX366" s="61"/>
      <c r="DY366" s="61"/>
      <c r="DZ366" s="61"/>
      <c r="EA366" s="61"/>
      <c r="EB366" s="61"/>
      <c r="EC366" s="61"/>
      <c r="ED366" s="61"/>
      <c r="EE366" s="61"/>
      <c r="EF366" s="61"/>
      <c r="EG366" s="61"/>
      <c r="EH366" s="61"/>
      <c r="EI366" s="61"/>
      <c r="EJ366" s="61"/>
      <c r="EK366" s="61"/>
      <c r="EL366" s="61"/>
      <c r="EM366" s="61"/>
      <c r="EN366" s="61"/>
      <c r="EO366" s="61"/>
      <c r="EP366" s="61"/>
      <c r="EQ366" s="61"/>
      <c r="ER366" s="61"/>
      <c r="ES366" s="61"/>
      <c r="ET366" s="61"/>
      <c r="EU366" s="61"/>
      <c r="EV366" s="61"/>
      <c r="EW366" s="61"/>
      <c r="EX366" s="61"/>
      <c r="EY366" s="61"/>
      <c r="EZ366" s="61"/>
      <c r="FA366" s="61"/>
      <c r="FB366" s="61"/>
      <c r="FC366" s="61"/>
      <c r="FD366" s="61"/>
      <c r="FE366" s="61"/>
      <c r="FF366" s="61"/>
      <c r="FG366" s="61"/>
      <c r="FH366" s="61"/>
      <c r="FI366" s="61"/>
      <c r="FJ366" s="61"/>
      <c r="FK366" s="61"/>
      <c r="FL366" s="61"/>
      <c r="FM366" s="61"/>
      <c r="FN366" s="61"/>
      <c r="FO366" s="61"/>
      <c r="FP366" s="61"/>
      <c r="FQ366" s="61"/>
      <c r="FR366" s="61"/>
      <c r="FS366" s="61"/>
      <c r="FT366" s="61"/>
      <c r="FU366" s="61"/>
      <c r="FV366" s="61"/>
      <c r="FW366" s="61"/>
      <c r="FX366" s="61"/>
      <c r="FY366" s="61"/>
      <c r="FZ366" s="61"/>
      <c r="GA366" s="61"/>
      <c r="GB366" s="61"/>
      <c r="GC366" s="61"/>
      <c r="GD366" s="61"/>
      <c r="GE366" s="61"/>
      <c r="GF366" s="61"/>
      <c r="GG366" s="61"/>
      <c r="GH366" s="61"/>
      <c r="GI366" s="61"/>
      <c r="GJ366" s="61"/>
      <c r="GK366" s="61"/>
      <c r="GL366" s="61"/>
      <c r="GM366" s="61"/>
      <c r="GN366" s="61"/>
      <c r="GO366" s="61"/>
      <c r="GP366" s="61"/>
      <c r="GQ366" s="61"/>
      <c r="GR366" s="61"/>
      <c r="GS366" s="61"/>
      <c r="GT366" s="61"/>
      <c r="GU366" s="61"/>
      <c r="GV366" s="61"/>
      <c r="GW366" s="61"/>
      <c r="GX366" s="61"/>
      <c r="GY366" s="61"/>
      <c r="GZ366" s="61"/>
      <c r="HA366" s="61"/>
      <c r="HB366" s="61"/>
      <c r="HC366" s="61"/>
      <c r="HD366" s="61"/>
      <c r="HE366" s="61"/>
      <c r="HF366" s="61"/>
      <c r="HG366" s="61"/>
      <c r="HH366" s="61"/>
      <c r="HI366" s="61"/>
      <c r="HJ366" s="61"/>
      <c r="HK366" s="61"/>
      <c r="HL366" s="61"/>
      <c r="HM366" s="61"/>
      <c r="HN366" s="61"/>
      <c r="HO366" s="61"/>
      <c r="HP366" s="61"/>
      <c r="HQ366" s="61"/>
      <c r="HR366" s="61"/>
      <c r="HS366" s="61"/>
      <c r="HT366" s="61"/>
      <c r="HU366" s="61"/>
      <c r="HV366" s="61"/>
      <c r="HW366" s="61"/>
      <c r="HX366" s="61"/>
      <c r="HY366" s="61"/>
      <c r="HZ366" s="61"/>
      <c r="IA366" s="61"/>
      <c r="IB366" s="61"/>
      <c r="IC366" s="61"/>
      <c r="ID366" s="61"/>
      <c r="IE366" s="61"/>
      <c r="IF366" s="61"/>
      <c r="IG366" s="61"/>
      <c r="IH366" s="61"/>
      <c r="II366" s="61"/>
      <c r="IJ366" s="61"/>
      <c r="IK366" s="61"/>
      <c r="IL366" s="61"/>
      <c r="IM366" s="61"/>
      <c r="IN366" s="61"/>
      <c r="IO366" s="61"/>
      <c r="IP366" s="61"/>
      <c r="IQ366" s="61"/>
      <c r="IR366" s="61"/>
      <c r="IS366" s="61"/>
      <c r="IT366" s="61"/>
      <c r="IU366" s="61"/>
      <c r="IV366" s="61"/>
    </row>
    <row r="367" spans="1:256" hidden="1">
      <c r="A367" s="249"/>
      <c r="B367" s="252"/>
      <c r="C367" s="39" t="s">
        <v>32</v>
      </c>
      <c r="D367" s="81">
        <f t="shared" ref="D367:O367" si="163">D365+D366</f>
        <v>1429445</v>
      </c>
      <c r="E367" s="82">
        <f t="shared" si="163"/>
        <v>2800</v>
      </c>
      <c r="F367" s="82">
        <f t="shared" si="163"/>
        <v>0</v>
      </c>
      <c r="G367" s="82">
        <f t="shared" si="163"/>
        <v>0</v>
      </c>
      <c r="H367" s="82">
        <f t="shared" si="163"/>
        <v>0</v>
      </c>
      <c r="I367" s="82">
        <f t="shared" si="163"/>
        <v>0</v>
      </c>
      <c r="J367" s="82">
        <f t="shared" si="163"/>
        <v>0</v>
      </c>
      <c r="K367" s="82">
        <f t="shared" si="163"/>
        <v>2800</v>
      </c>
      <c r="L367" s="82">
        <f t="shared" si="163"/>
        <v>0</v>
      </c>
      <c r="M367" s="82">
        <f t="shared" si="163"/>
        <v>1426645</v>
      </c>
      <c r="N367" s="82">
        <f t="shared" si="163"/>
        <v>1426645</v>
      </c>
      <c r="O367" s="82">
        <f t="shared" si="163"/>
        <v>1426645</v>
      </c>
      <c r="P367" s="82">
        <f>P365+P366</f>
        <v>0</v>
      </c>
      <c r="Q367" s="59"/>
      <c r="R367" s="59"/>
      <c r="S367" s="60"/>
      <c r="T367" s="60"/>
      <c r="U367" s="60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61"/>
      <c r="AT367" s="61"/>
      <c r="AU367" s="61"/>
      <c r="AV367" s="61"/>
      <c r="AW367" s="61"/>
      <c r="AX367" s="61"/>
      <c r="AY367" s="61"/>
      <c r="AZ367" s="61"/>
      <c r="BA367" s="61"/>
      <c r="BB367" s="61"/>
      <c r="BC367" s="61"/>
      <c r="BD367" s="61"/>
      <c r="BE367" s="61"/>
      <c r="BF367" s="61"/>
      <c r="BG367" s="61"/>
      <c r="BH367" s="61"/>
      <c r="BI367" s="61"/>
      <c r="BJ367" s="61"/>
      <c r="BK367" s="61"/>
      <c r="BL367" s="61"/>
      <c r="BM367" s="61"/>
      <c r="BN367" s="61"/>
      <c r="BO367" s="61"/>
      <c r="BP367" s="61"/>
      <c r="BQ367" s="61"/>
      <c r="BR367" s="61"/>
      <c r="BS367" s="61"/>
      <c r="BT367" s="61"/>
      <c r="BU367" s="61"/>
      <c r="BV367" s="61"/>
      <c r="BW367" s="61"/>
      <c r="BX367" s="61"/>
      <c r="BY367" s="61"/>
      <c r="BZ367" s="61"/>
      <c r="CA367" s="61"/>
      <c r="CB367" s="61"/>
      <c r="CC367" s="61"/>
      <c r="CD367" s="61"/>
      <c r="CE367" s="61"/>
      <c r="CF367" s="61"/>
      <c r="CG367" s="61"/>
      <c r="CH367" s="61"/>
      <c r="CI367" s="61"/>
      <c r="CJ367" s="61"/>
      <c r="CK367" s="61"/>
      <c r="CL367" s="61"/>
      <c r="CM367" s="61"/>
      <c r="CN367" s="61"/>
      <c r="CO367" s="61"/>
      <c r="CP367" s="61"/>
      <c r="CQ367" s="61"/>
      <c r="CR367" s="61"/>
      <c r="CS367" s="61"/>
      <c r="CT367" s="61"/>
      <c r="CU367" s="61"/>
      <c r="CV367" s="61"/>
      <c r="CW367" s="61"/>
      <c r="CX367" s="61"/>
      <c r="CY367" s="61"/>
      <c r="CZ367" s="61"/>
      <c r="DA367" s="61"/>
      <c r="DB367" s="61"/>
      <c r="DC367" s="61"/>
      <c r="DD367" s="61"/>
      <c r="DE367" s="61"/>
      <c r="DF367" s="61"/>
      <c r="DG367" s="61"/>
      <c r="DH367" s="61"/>
      <c r="DI367" s="61"/>
      <c r="DJ367" s="61"/>
      <c r="DK367" s="61"/>
      <c r="DL367" s="61"/>
      <c r="DM367" s="61"/>
      <c r="DN367" s="61"/>
      <c r="DO367" s="61"/>
      <c r="DP367" s="61"/>
      <c r="DQ367" s="61"/>
      <c r="DR367" s="61"/>
      <c r="DS367" s="61"/>
      <c r="DT367" s="61"/>
      <c r="DU367" s="61"/>
      <c r="DV367" s="61"/>
      <c r="DW367" s="61"/>
      <c r="DX367" s="61"/>
      <c r="DY367" s="61"/>
      <c r="DZ367" s="61"/>
      <c r="EA367" s="61"/>
      <c r="EB367" s="61"/>
      <c r="EC367" s="61"/>
      <c r="ED367" s="61"/>
      <c r="EE367" s="61"/>
      <c r="EF367" s="61"/>
      <c r="EG367" s="61"/>
      <c r="EH367" s="61"/>
      <c r="EI367" s="61"/>
      <c r="EJ367" s="61"/>
      <c r="EK367" s="61"/>
      <c r="EL367" s="61"/>
      <c r="EM367" s="61"/>
      <c r="EN367" s="61"/>
      <c r="EO367" s="61"/>
      <c r="EP367" s="61"/>
      <c r="EQ367" s="61"/>
      <c r="ER367" s="61"/>
      <c r="ES367" s="61"/>
      <c r="ET367" s="61"/>
      <c r="EU367" s="61"/>
      <c r="EV367" s="61"/>
      <c r="EW367" s="61"/>
      <c r="EX367" s="61"/>
      <c r="EY367" s="61"/>
      <c r="EZ367" s="61"/>
      <c r="FA367" s="61"/>
      <c r="FB367" s="61"/>
      <c r="FC367" s="61"/>
      <c r="FD367" s="61"/>
      <c r="FE367" s="61"/>
      <c r="FF367" s="61"/>
      <c r="FG367" s="61"/>
      <c r="FH367" s="61"/>
      <c r="FI367" s="61"/>
      <c r="FJ367" s="61"/>
      <c r="FK367" s="61"/>
      <c r="FL367" s="61"/>
      <c r="FM367" s="61"/>
      <c r="FN367" s="61"/>
      <c r="FO367" s="61"/>
      <c r="FP367" s="61"/>
      <c r="FQ367" s="61"/>
      <c r="FR367" s="61"/>
      <c r="FS367" s="61"/>
      <c r="FT367" s="61"/>
      <c r="FU367" s="61"/>
      <c r="FV367" s="61"/>
      <c r="FW367" s="61"/>
      <c r="FX367" s="61"/>
      <c r="FY367" s="61"/>
      <c r="FZ367" s="61"/>
      <c r="GA367" s="61"/>
      <c r="GB367" s="61"/>
      <c r="GC367" s="61"/>
      <c r="GD367" s="61"/>
      <c r="GE367" s="61"/>
      <c r="GF367" s="61"/>
      <c r="GG367" s="61"/>
      <c r="GH367" s="61"/>
      <c r="GI367" s="61"/>
      <c r="GJ367" s="61"/>
      <c r="GK367" s="61"/>
      <c r="GL367" s="61"/>
      <c r="GM367" s="61"/>
      <c r="GN367" s="61"/>
      <c r="GO367" s="61"/>
      <c r="GP367" s="61"/>
      <c r="GQ367" s="61"/>
      <c r="GR367" s="61"/>
      <c r="GS367" s="61"/>
      <c r="GT367" s="61"/>
      <c r="GU367" s="61"/>
      <c r="GV367" s="61"/>
      <c r="GW367" s="61"/>
      <c r="GX367" s="61"/>
      <c r="GY367" s="61"/>
      <c r="GZ367" s="61"/>
      <c r="HA367" s="61"/>
      <c r="HB367" s="61"/>
      <c r="HC367" s="61"/>
      <c r="HD367" s="61"/>
      <c r="HE367" s="61"/>
      <c r="HF367" s="61"/>
      <c r="HG367" s="61"/>
      <c r="HH367" s="61"/>
      <c r="HI367" s="61"/>
      <c r="HJ367" s="61"/>
      <c r="HK367" s="61"/>
      <c r="HL367" s="61"/>
      <c r="HM367" s="61"/>
      <c r="HN367" s="61"/>
      <c r="HO367" s="61"/>
      <c r="HP367" s="61"/>
      <c r="HQ367" s="61"/>
      <c r="HR367" s="61"/>
      <c r="HS367" s="61"/>
      <c r="HT367" s="61"/>
      <c r="HU367" s="61"/>
      <c r="HV367" s="61"/>
      <c r="HW367" s="61"/>
      <c r="HX367" s="61"/>
      <c r="HY367" s="61"/>
      <c r="HZ367" s="61"/>
      <c r="IA367" s="61"/>
      <c r="IB367" s="61"/>
      <c r="IC367" s="61"/>
      <c r="ID367" s="61"/>
      <c r="IE367" s="61"/>
      <c r="IF367" s="61"/>
      <c r="IG367" s="61"/>
      <c r="IH367" s="61"/>
      <c r="II367" s="61"/>
      <c r="IJ367" s="61"/>
      <c r="IK367" s="61"/>
      <c r="IL367" s="61"/>
      <c r="IM367" s="61"/>
      <c r="IN367" s="61"/>
      <c r="IO367" s="61"/>
      <c r="IP367" s="61"/>
      <c r="IQ367" s="61"/>
      <c r="IR367" s="61"/>
      <c r="IS367" s="61"/>
      <c r="IT367" s="61"/>
      <c r="IU367" s="61"/>
      <c r="IV367" s="61"/>
    </row>
    <row r="368" spans="1:256" hidden="1">
      <c r="A368" s="247">
        <v>90019</v>
      </c>
      <c r="B368" s="250" t="s">
        <v>194</v>
      </c>
      <c r="C368" s="39" t="s">
        <v>30</v>
      </c>
      <c r="D368" s="81">
        <f t="shared" si="156"/>
        <v>910000</v>
      </c>
      <c r="E368" s="82">
        <f t="shared" si="157"/>
        <v>910000</v>
      </c>
      <c r="F368" s="82">
        <f t="shared" si="158"/>
        <v>910000</v>
      </c>
      <c r="G368" s="82">
        <v>593600</v>
      </c>
      <c r="H368" s="82">
        <f>10000+300000+400+6000</f>
        <v>316400</v>
      </c>
      <c r="I368" s="82">
        <v>0</v>
      </c>
      <c r="J368" s="82">
        <v>0</v>
      </c>
      <c r="K368" s="82">
        <v>0</v>
      </c>
      <c r="L368" s="82">
        <v>0</v>
      </c>
      <c r="M368" s="82">
        <f t="shared" si="160"/>
        <v>0</v>
      </c>
      <c r="N368" s="82">
        <v>0</v>
      </c>
      <c r="O368" s="82">
        <v>0</v>
      </c>
      <c r="P368" s="82">
        <v>0</v>
      </c>
      <c r="Q368" s="45"/>
      <c r="R368" s="45"/>
      <c r="S368" s="40"/>
      <c r="T368" s="40"/>
      <c r="U368" s="40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  <c r="BV368" s="33"/>
      <c r="BW368" s="33"/>
      <c r="BX368" s="33"/>
      <c r="BY368" s="33"/>
      <c r="BZ368" s="33"/>
      <c r="CA368" s="33"/>
      <c r="CB368" s="33"/>
      <c r="CC368" s="33"/>
      <c r="CD368" s="33"/>
      <c r="CE368" s="33"/>
      <c r="CF368" s="33"/>
      <c r="CG368" s="33"/>
      <c r="CH368" s="33"/>
      <c r="CI368" s="33"/>
      <c r="CJ368" s="33"/>
      <c r="CK368" s="33"/>
      <c r="CL368" s="33"/>
      <c r="CM368" s="33"/>
      <c r="CN368" s="33"/>
      <c r="CO368" s="33"/>
      <c r="CP368" s="33"/>
      <c r="CQ368" s="33"/>
      <c r="CR368" s="33"/>
      <c r="CS368" s="33"/>
      <c r="CT368" s="33"/>
      <c r="CU368" s="33"/>
      <c r="CV368" s="33"/>
      <c r="CW368" s="33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33"/>
      <c r="DJ368" s="33"/>
      <c r="DK368" s="33"/>
      <c r="DL368" s="33"/>
      <c r="DM368" s="33"/>
      <c r="DN368" s="33"/>
      <c r="DO368" s="33"/>
      <c r="DP368" s="33"/>
      <c r="DQ368" s="33"/>
      <c r="DR368" s="33"/>
      <c r="DS368" s="33"/>
      <c r="DT368" s="33"/>
      <c r="DU368" s="33"/>
      <c r="DV368" s="33"/>
      <c r="DW368" s="33"/>
      <c r="DX368" s="33"/>
      <c r="DY368" s="33"/>
      <c r="DZ368" s="33"/>
      <c r="EA368" s="33"/>
      <c r="EB368" s="33"/>
      <c r="EC368" s="33"/>
      <c r="ED368" s="33"/>
      <c r="EE368" s="33"/>
      <c r="EF368" s="33"/>
      <c r="EG368" s="33"/>
      <c r="EH368" s="33"/>
      <c r="EI368" s="33"/>
      <c r="EJ368" s="33"/>
      <c r="EK368" s="33"/>
      <c r="EL368" s="33"/>
      <c r="EM368" s="33"/>
      <c r="EN368" s="33"/>
      <c r="EO368" s="33"/>
      <c r="EP368" s="33"/>
      <c r="EQ368" s="33"/>
      <c r="ER368" s="33"/>
      <c r="ES368" s="33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  <c r="FP368" s="33"/>
      <c r="FQ368" s="33"/>
      <c r="FR368" s="33"/>
      <c r="FS368" s="33"/>
      <c r="FT368" s="33"/>
      <c r="FU368" s="33"/>
      <c r="FV368" s="33"/>
      <c r="FW368" s="33"/>
      <c r="FX368" s="33"/>
      <c r="FY368" s="33"/>
      <c r="FZ368" s="33"/>
      <c r="GA368" s="33"/>
      <c r="GB368" s="33"/>
      <c r="GC368" s="33"/>
      <c r="GD368" s="33"/>
      <c r="GE368" s="33"/>
      <c r="GF368" s="33"/>
      <c r="GG368" s="33"/>
      <c r="GH368" s="33"/>
      <c r="GI368" s="33"/>
      <c r="GJ368" s="33"/>
      <c r="GK368" s="33"/>
      <c r="GL368" s="33"/>
      <c r="GM368" s="33"/>
      <c r="GN368" s="33"/>
      <c r="GO368" s="33"/>
      <c r="GP368" s="33"/>
      <c r="GQ368" s="33"/>
      <c r="GR368" s="33"/>
      <c r="GS368" s="33"/>
      <c r="GT368" s="33"/>
      <c r="GU368" s="33"/>
      <c r="GV368" s="33"/>
      <c r="GW368" s="33"/>
      <c r="GX368" s="33"/>
      <c r="GY368" s="33"/>
      <c r="GZ368" s="33"/>
      <c r="HA368" s="33"/>
      <c r="HB368" s="33"/>
      <c r="HC368" s="33"/>
      <c r="HD368" s="33"/>
      <c r="HE368" s="33"/>
      <c r="HF368" s="33"/>
      <c r="HG368" s="33"/>
      <c r="HH368" s="33"/>
      <c r="HI368" s="33"/>
      <c r="HJ368" s="33"/>
      <c r="HK368" s="33"/>
      <c r="HL368" s="33"/>
      <c r="HM368" s="33"/>
      <c r="HN368" s="33"/>
      <c r="HO368" s="33"/>
      <c r="HP368" s="33"/>
      <c r="HQ368" s="33"/>
      <c r="HR368" s="33"/>
      <c r="HS368" s="33"/>
      <c r="HT368" s="33"/>
      <c r="HU368" s="33"/>
      <c r="HV368" s="33"/>
      <c r="HW368" s="33"/>
      <c r="HX368" s="33"/>
      <c r="HY368" s="33"/>
      <c r="HZ368" s="33"/>
      <c r="IA368" s="33"/>
      <c r="IB368" s="33"/>
      <c r="IC368" s="33"/>
      <c r="ID368" s="33"/>
      <c r="IE368" s="33"/>
      <c r="IF368" s="33"/>
      <c r="IG368" s="33"/>
      <c r="IH368" s="33"/>
      <c r="II368" s="33"/>
      <c r="IJ368" s="33"/>
      <c r="IK368" s="33"/>
      <c r="IL368" s="33"/>
      <c r="IM368" s="33"/>
      <c r="IN368" s="33"/>
      <c r="IO368" s="33"/>
      <c r="IP368" s="33"/>
      <c r="IQ368" s="33"/>
      <c r="IR368" s="33"/>
      <c r="IS368" s="33"/>
      <c r="IT368" s="33"/>
      <c r="IU368" s="33"/>
      <c r="IV368" s="33"/>
    </row>
    <row r="369" spans="1:256" hidden="1">
      <c r="A369" s="248"/>
      <c r="B369" s="251"/>
      <c r="C369" s="39" t="s">
        <v>31</v>
      </c>
      <c r="D369" s="81">
        <f t="shared" si="156"/>
        <v>0</v>
      </c>
      <c r="E369" s="82">
        <f t="shared" si="157"/>
        <v>0</v>
      </c>
      <c r="F369" s="82">
        <f t="shared" si="158"/>
        <v>0</v>
      </c>
      <c r="G369" s="82"/>
      <c r="H369" s="82"/>
      <c r="I369" s="82"/>
      <c r="J369" s="82"/>
      <c r="K369" s="82"/>
      <c r="L369" s="82"/>
      <c r="M369" s="82">
        <f t="shared" si="160"/>
        <v>0</v>
      </c>
      <c r="N369" s="82"/>
      <c r="O369" s="82"/>
      <c r="P369" s="82"/>
      <c r="Q369" s="45"/>
      <c r="R369" s="45"/>
      <c r="S369" s="40"/>
      <c r="T369" s="40"/>
      <c r="U369" s="40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  <c r="BV369" s="33"/>
      <c r="BW369" s="33"/>
      <c r="BX369" s="33"/>
      <c r="BY369" s="33"/>
      <c r="BZ369" s="33"/>
      <c r="CA369" s="33"/>
      <c r="CB369" s="33"/>
      <c r="CC369" s="33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3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  <c r="FP369" s="33"/>
      <c r="FQ369" s="33"/>
      <c r="FR369" s="33"/>
      <c r="FS369" s="33"/>
      <c r="FT369" s="33"/>
      <c r="FU369" s="33"/>
      <c r="FV369" s="33"/>
      <c r="FW369" s="33"/>
      <c r="FX369" s="33"/>
      <c r="FY369" s="33"/>
      <c r="FZ369" s="33"/>
      <c r="GA369" s="33"/>
      <c r="GB369" s="33"/>
      <c r="GC369" s="33"/>
      <c r="GD369" s="33"/>
      <c r="GE369" s="33"/>
      <c r="GF369" s="33"/>
      <c r="GG369" s="33"/>
      <c r="GH369" s="33"/>
      <c r="GI369" s="33"/>
      <c r="GJ369" s="33"/>
      <c r="GK369" s="33"/>
      <c r="GL369" s="33"/>
      <c r="GM369" s="33"/>
      <c r="GN369" s="33"/>
      <c r="GO369" s="33"/>
      <c r="GP369" s="33"/>
      <c r="GQ369" s="33"/>
      <c r="GR369" s="33"/>
      <c r="GS369" s="33"/>
      <c r="GT369" s="33"/>
      <c r="GU369" s="33"/>
      <c r="GV369" s="33"/>
      <c r="GW369" s="33"/>
      <c r="GX369" s="33"/>
      <c r="GY369" s="33"/>
      <c r="GZ369" s="33"/>
      <c r="HA369" s="33"/>
      <c r="HB369" s="33"/>
      <c r="HC369" s="33"/>
      <c r="HD369" s="33"/>
      <c r="HE369" s="33"/>
      <c r="HF369" s="33"/>
      <c r="HG369" s="33"/>
      <c r="HH369" s="33"/>
      <c r="HI369" s="33"/>
      <c r="HJ369" s="33"/>
      <c r="HK369" s="33"/>
      <c r="HL369" s="33"/>
      <c r="HM369" s="33"/>
      <c r="HN369" s="33"/>
      <c r="HO369" s="33"/>
      <c r="HP369" s="33"/>
      <c r="HQ369" s="33"/>
      <c r="HR369" s="33"/>
      <c r="HS369" s="33"/>
      <c r="HT369" s="33"/>
      <c r="HU369" s="33"/>
      <c r="HV369" s="33"/>
      <c r="HW369" s="33"/>
      <c r="HX369" s="33"/>
      <c r="HY369" s="33"/>
      <c r="HZ369" s="33"/>
      <c r="IA369" s="33"/>
      <c r="IB369" s="33"/>
      <c r="IC369" s="33"/>
      <c r="ID369" s="33"/>
      <c r="IE369" s="33"/>
      <c r="IF369" s="33"/>
      <c r="IG369" s="33"/>
      <c r="IH369" s="33"/>
      <c r="II369" s="33"/>
      <c r="IJ369" s="33"/>
      <c r="IK369" s="33"/>
      <c r="IL369" s="33"/>
      <c r="IM369" s="33"/>
      <c r="IN369" s="33"/>
      <c r="IO369" s="33"/>
      <c r="IP369" s="33"/>
      <c r="IQ369" s="33"/>
      <c r="IR369" s="33"/>
      <c r="IS369" s="33"/>
      <c r="IT369" s="33"/>
      <c r="IU369" s="33"/>
      <c r="IV369" s="33"/>
    </row>
    <row r="370" spans="1:256" hidden="1">
      <c r="A370" s="249"/>
      <c r="B370" s="252"/>
      <c r="C370" s="39" t="s">
        <v>32</v>
      </c>
      <c r="D370" s="81">
        <f>D368+D369</f>
        <v>910000</v>
      </c>
      <c r="E370" s="82">
        <f t="shared" ref="E370:P370" si="164">E368+E369</f>
        <v>910000</v>
      </c>
      <c r="F370" s="82">
        <f t="shared" si="164"/>
        <v>910000</v>
      </c>
      <c r="G370" s="82">
        <f t="shared" si="164"/>
        <v>593600</v>
      </c>
      <c r="H370" s="82">
        <f t="shared" si="164"/>
        <v>316400</v>
      </c>
      <c r="I370" s="82">
        <f t="shared" si="164"/>
        <v>0</v>
      </c>
      <c r="J370" s="82">
        <f t="shared" si="164"/>
        <v>0</v>
      </c>
      <c r="K370" s="82">
        <f t="shared" si="164"/>
        <v>0</v>
      </c>
      <c r="L370" s="82">
        <f t="shared" si="164"/>
        <v>0</v>
      </c>
      <c r="M370" s="82">
        <f t="shared" si="164"/>
        <v>0</v>
      </c>
      <c r="N370" s="82">
        <f t="shared" si="164"/>
        <v>0</v>
      </c>
      <c r="O370" s="82">
        <f t="shared" si="164"/>
        <v>0</v>
      </c>
      <c r="P370" s="82">
        <f t="shared" si="164"/>
        <v>0</v>
      </c>
      <c r="Q370" s="45"/>
      <c r="R370" s="45"/>
      <c r="S370" s="40"/>
      <c r="T370" s="40"/>
      <c r="U370" s="40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  <c r="BV370" s="33"/>
      <c r="BW370" s="33"/>
      <c r="BX370" s="33"/>
      <c r="BY370" s="33"/>
      <c r="BZ370" s="33"/>
      <c r="CA370" s="33"/>
      <c r="CB370" s="33"/>
      <c r="CC370" s="33"/>
      <c r="CD370" s="33"/>
      <c r="CE370" s="33"/>
      <c r="CF370" s="33"/>
      <c r="CG370" s="33"/>
      <c r="CH370" s="33"/>
      <c r="CI370" s="33"/>
      <c r="CJ370" s="33"/>
      <c r="CK370" s="33"/>
      <c r="CL370" s="33"/>
      <c r="CM370" s="33"/>
      <c r="CN370" s="33"/>
      <c r="CO370" s="33"/>
      <c r="CP370" s="33"/>
      <c r="CQ370" s="33"/>
      <c r="CR370" s="33"/>
      <c r="CS370" s="33"/>
      <c r="CT370" s="33"/>
      <c r="CU370" s="33"/>
      <c r="CV370" s="33"/>
      <c r="CW370" s="33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33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33"/>
      <c r="DV370" s="33"/>
      <c r="DW370" s="33"/>
      <c r="DX370" s="33"/>
      <c r="DY370" s="33"/>
      <c r="DZ370" s="33"/>
      <c r="EA370" s="33"/>
      <c r="EB370" s="33"/>
      <c r="EC370" s="33"/>
      <c r="ED370" s="33"/>
      <c r="EE370" s="33"/>
      <c r="EF370" s="33"/>
      <c r="EG370" s="33"/>
      <c r="EH370" s="33"/>
      <c r="EI370" s="33"/>
      <c r="EJ370" s="33"/>
      <c r="EK370" s="33"/>
      <c r="EL370" s="33"/>
      <c r="EM370" s="33"/>
      <c r="EN370" s="33"/>
      <c r="EO370" s="33"/>
      <c r="EP370" s="33"/>
      <c r="EQ370" s="33"/>
      <c r="ER370" s="33"/>
      <c r="ES370" s="33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  <c r="FP370" s="33"/>
      <c r="FQ370" s="33"/>
      <c r="FR370" s="33"/>
      <c r="FS370" s="33"/>
      <c r="FT370" s="33"/>
      <c r="FU370" s="33"/>
      <c r="FV370" s="33"/>
      <c r="FW370" s="33"/>
      <c r="FX370" s="33"/>
      <c r="FY370" s="33"/>
      <c r="FZ370" s="33"/>
      <c r="GA370" s="33"/>
      <c r="GB370" s="33"/>
      <c r="GC370" s="33"/>
      <c r="GD370" s="33"/>
      <c r="GE370" s="33"/>
      <c r="GF370" s="33"/>
      <c r="GG370" s="33"/>
      <c r="GH370" s="33"/>
      <c r="GI370" s="33"/>
      <c r="GJ370" s="33"/>
      <c r="GK370" s="33"/>
      <c r="GL370" s="33"/>
      <c r="GM370" s="33"/>
      <c r="GN370" s="33"/>
      <c r="GO370" s="33"/>
      <c r="GP370" s="33"/>
      <c r="GQ370" s="33"/>
      <c r="GR370" s="33"/>
      <c r="GS370" s="33"/>
      <c r="GT370" s="33"/>
      <c r="GU370" s="33"/>
      <c r="GV370" s="33"/>
      <c r="GW370" s="33"/>
      <c r="GX370" s="33"/>
      <c r="GY370" s="33"/>
      <c r="GZ370" s="33"/>
      <c r="HA370" s="33"/>
      <c r="HB370" s="33"/>
      <c r="HC370" s="33"/>
      <c r="HD370" s="33"/>
      <c r="HE370" s="33"/>
      <c r="HF370" s="33"/>
      <c r="HG370" s="33"/>
      <c r="HH370" s="33"/>
      <c r="HI370" s="33"/>
      <c r="HJ370" s="33"/>
      <c r="HK370" s="33"/>
      <c r="HL370" s="33"/>
      <c r="HM370" s="33"/>
      <c r="HN370" s="33"/>
      <c r="HO370" s="33"/>
      <c r="HP370" s="33"/>
      <c r="HQ370" s="33"/>
      <c r="HR370" s="33"/>
      <c r="HS370" s="33"/>
      <c r="HT370" s="33"/>
      <c r="HU370" s="33"/>
      <c r="HV370" s="33"/>
      <c r="HW370" s="33"/>
      <c r="HX370" s="33"/>
      <c r="HY370" s="33"/>
      <c r="HZ370" s="33"/>
      <c r="IA370" s="33"/>
      <c r="IB370" s="33"/>
      <c r="IC370" s="33"/>
      <c r="ID370" s="33"/>
      <c r="IE370" s="33"/>
      <c r="IF370" s="33"/>
      <c r="IG370" s="33"/>
      <c r="IH370" s="33"/>
      <c r="II370" s="33"/>
      <c r="IJ370" s="33"/>
      <c r="IK370" s="33"/>
      <c r="IL370" s="33"/>
      <c r="IM370" s="33"/>
      <c r="IN370" s="33"/>
      <c r="IO370" s="33"/>
      <c r="IP370" s="33"/>
      <c r="IQ370" s="33"/>
      <c r="IR370" s="33"/>
      <c r="IS370" s="33"/>
      <c r="IT370" s="33"/>
      <c r="IU370" s="33"/>
      <c r="IV370" s="33"/>
    </row>
    <row r="371" spans="1:256" hidden="1">
      <c r="A371" s="247">
        <v>90020</v>
      </c>
      <c r="B371" s="250" t="s">
        <v>195</v>
      </c>
      <c r="C371" s="39" t="s">
        <v>30</v>
      </c>
      <c r="D371" s="81">
        <f t="shared" si="156"/>
        <v>24248</v>
      </c>
      <c r="E371" s="82">
        <f t="shared" si="157"/>
        <v>24248</v>
      </c>
      <c r="F371" s="82">
        <f t="shared" si="158"/>
        <v>24248</v>
      </c>
      <c r="G371" s="82">
        <v>17000</v>
      </c>
      <c r="H371" s="82">
        <f>2748+500+4000</f>
        <v>7248</v>
      </c>
      <c r="I371" s="82">
        <v>0</v>
      </c>
      <c r="J371" s="82">
        <v>0</v>
      </c>
      <c r="K371" s="82">
        <v>0</v>
      </c>
      <c r="L371" s="82">
        <v>0</v>
      </c>
      <c r="M371" s="82">
        <f t="shared" si="160"/>
        <v>0</v>
      </c>
      <c r="N371" s="82">
        <v>0</v>
      </c>
      <c r="O371" s="82">
        <v>0</v>
      </c>
      <c r="P371" s="82">
        <v>0</v>
      </c>
      <c r="Q371" s="45"/>
      <c r="R371" s="45"/>
      <c r="S371" s="40"/>
      <c r="T371" s="40"/>
      <c r="U371" s="40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3"/>
      <c r="CC371" s="33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/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3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  <c r="FP371" s="33"/>
      <c r="FQ371" s="33"/>
      <c r="FR371" s="33"/>
      <c r="FS371" s="33"/>
      <c r="FT371" s="33"/>
      <c r="FU371" s="33"/>
      <c r="FV371" s="33"/>
      <c r="FW371" s="33"/>
      <c r="FX371" s="33"/>
      <c r="FY371" s="33"/>
      <c r="FZ371" s="33"/>
      <c r="GA371" s="33"/>
      <c r="GB371" s="33"/>
      <c r="GC371" s="33"/>
      <c r="GD371" s="33"/>
      <c r="GE371" s="33"/>
      <c r="GF371" s="33"/>
      <c r="GG371" s="33"/>
      <c r="GH371" s="33"/>
      <c r="GI371" s="33"/>
      <c r="GJ371" s="33"/>
      <c r="GK371" s="33"/>
      <c r="GL371" s="33"/>
      <c r="GM371" s="33"/>
      <c r="GN371" s="33"/>
      <c r="GO371" s="33"/>
      <c r="GP371" s="33"/>
      <c r="GQ371" s="33"/>
      <c r="GR371" s="33"/>
      <c r="GS371" s="33"/>
      <c r="GT371" s="33"/>
      <c r="GU371" s="33"/>
      <c r="GV371" s="33"/>
      <c r="GW371" s="33"/>
      <c r="GX371" s="33"/>
      <c r="GY371" s="33"/>
      <c r="GZ371" s="33"/>
      <c r="HA371" s="33"/>
      <c r="HB371" s="33"/>
      <c r="HC371" s="33"/>
      <c r="HD371" s="33"/>
      <c r="HE371" s="33"/>
      <c r="HF371" s="33"/>
      <c r="HG371" s="33"/>
      <c r="HH371" s="33"/>
      <c r="HI371" s="33"/>
      <c r="HJ371" s="33"/>
      <c r="HK371" s="33"/>
      <c r="HL371" s="33"/>
      <c r="HM371" s="33"/>
      <c r="HN371" s="33"/>
      <c r="HO371" s="33"/>
      <c r="HP371" s="33"/>
      <c r="HQ371" s="33"/>
      <c r="HR371" s="33"/>
      <c r="HS371" s="33"/>
      <c r="HT371" s="33"/>
      <c r="HU371" s="33"/>
      <c r="HV371" s="33"/>
      <c r="HW371" s="33"/>
      <c r="HX371" s="33"/>
      <c r="HY371" s="33"/>
      <c r="HZ371" s="33"/>
      <c r="IA371" s="33"/>
      <c r="IB371" s="33"/>
      <c r="IC371" s="33"/>
      <c r="ID371" s="33"/>
      <c r="IE371" s="33"/>
      <c r="IF371" s="33"/>
      <c r="IG371" s="33"/>
      <c r="IH371" s="33"/>
      <c r="II371" s="33"/>
      <c r="IJ371" s="33"/>
      <c r="IK371" s="33"/>
      <c r="IL371" s="33"/>
      <c r="IM371" s="33"/>
      <c r="IN371" s="33"/>
      <c r="IO371" s="33"/>
      <c r="IP371" s="33"/>
      <c r="IQ371" s="33"/>
      <c r="IR371" s="33"/>
      <c r="IS371" s="33"/>
      <c r="IT371" s="33"/>
      <c r="IU371" s="33"/>
      <c r="IV371" s="33"/>
    </row>
    <row r="372" spans="1:256" hidden="1">
      <c r="A372" s="248"/>
      <c r="B372" s="251"/>
      <c r="C372" s="39" t="s">
        <v>31</v>
      </c>
      <c r="D372" s="81">
        <f t="shared" si="156"/>
        <v>0</v>
      </c>
      <c r="E372" s="82">
        <f t="shared" si="157"/>
        <v>0</v>
      </c>
      <c r="F372" s="82">
        <f t="shared" si="158"/>
        <v>0</v>
      </c>
      <c r="G372" s="82"/>
      <c r="H372" s="82"/>
      <c r="I372" s="82"/>
      <c r="J372" s="82"/>
      <c r="K372" s="82"/>
      <c r="L372" s="82"/>
      <c r="M372" s="82">
        <f t="shared" si="160"/>
        <v>0</v>
      </c>
      <c r="N372" s="82"/>
      <c r="O372" s="82"/>
      <c r="P372" s="82"/>
      <c r="Q372" s="45"/>
      <c r="R372" s="45"/>
      <c r="S372" s="40"/>
      <c r="T372" s="40"/>
      <c r="U372" s="40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  <c r="BU372" s="33"/>
      <c r="BV372" s="33"/>
      <c r="BW372" s="33"/>
      <c r="BX372" s="33"/>
      <c r="BY372" s="33"/>
      <c r="BZ372" s="33"/>
      <c r="CA372" s="33"/>
      <c r="CB372" s="33"/>
      <c r="CC372" s="33"/>
      <c r="CD372" s="33"/>
      <c r="CE372" s="33"/>
      <c r="CF372" s="33"/>
      <c r="CG372" s="33"/>
      <c r="CH372" s="33"/>
      <c r="CI372" s="33"/>
      <c r="CJ372" s="33"/>
      <c r="CK372" s="33"/>
      <c r="CL372" s="33"/>
      <c r="CM372" s="33"/>
      <c r="CN372" s="33"/>
      <c r="CO372" s="33"/>
      <c r="CP372" s="33"/>
      <c r="CQ372" s="33"/>
      <c r="CR372" s="33"/>
      <c r="CS372" s="33"/>
      <c r="CT372" s="33"/>
      <c r="CU372" s="33"/>
      <c r="CV372" s="33"/>
      <c r="CW372" s="33"/>
      <c r="CX372" s="33"/>
      <c r="CY372" s="33"/>
      <c r="CZ372" s="33"/>
      <c r="DA372" s="33"/>
      <c r="DB372" s="33"/>
      <c r="DC372" s="33"/>
      <c r="DD372" s="33"/>
      <c r="DE372" s="33"/>
      <c r="DF372" s="33"/>
      <c r="DG372" s="33"/>
      <c r="DH372" s="33"/>
      <c r="DI372" s="33"/>
      <c r="DJ372" s="33"/>
      <c r="DK372" s="33"/>
      <c r="DL372" s="33"/>
      <c r="DM372" s="33"/>
      <c r="DN372" s="33"/>
      <c r="DO372" s="33"/>
      <c r="DP372" s="33"/>
      <c r="DQ372" s="33"/>
      <c r="DR372" s="33"/>
      <c r="DS372" s="33"/>
      <c r="DT372" s="33"/>
      <c r="DU372" s="33"/>
      <c r="DV372" s="33"/>
      <c r="DW372" s="33"/>
      <c r="DX372" s="33"/>
      <c r="DY372" s="33"/>
      <c r="DZ372" s="33"/>
      <c r="EA372" s="33"/>
      <c r="EB372" s="33"/>
      <c r="EC372" s="33"/>
      <c r="ED372" s="33"/>
      <c r="EE372" s="33"/>
      <c r="EF372" s="33"/>
      <c r="EG372" s="33"/>
      <c r="EH372" s="33"/>
      <c r="EI372" s="33"/>
      <c r="EJ372" s="33"/>
      <c r="EK372" s="33"/>
      <c r="EL372" s="33"/>
      <c r="EM372" s="33"/>
      <c r="EN372" s="33"/>
      <c r="EO372" s="33"/>
      <c r="EP372" s="33"/>
      <c r="EQ372" s="33"/>
      <c r="ER372" s="33"/>
      <c r="ES372" s="33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  <c r="FP372" s="33"/>
      <c r="FQ372" s="33"/>
      <c r="FR372" s="33"/>
      <c r="FS372" s="33"/>
      <c r="FT372" s="33"/>
      <c r="FU372" s="33"/>
      <c r="FV372" s="33"/>
      <c r="FW372" s="33"/>
      <c r="FX372" s="33"/>
      <c r="FY372" s="33"/>
      <c r="FZ372" s="33"/>
      <c r="GA372" s="33"/>
      <c r="GB372" s="33"/>
      <c r="GC372" s="33"/>
      <c r="GD372" s="33"/>
      <c r="GE372" s="33"/>
      <c r="GF372" s="33"/>
      <c r="GG372" s="33"/>
      <c r="GH372" s="33"/>
      <c r="GI372" s="33"/>
      <c r="GJ372" s="33"/>
      <c r="GK372" s="33"/>
      <c r="GL372" s="33"/>
      <c r="GM372" s="33"/>
      <c r="GN372" s="33"/>
      <c r="GO372" s="33"/>
      <c r="GP372" s="33"/>
      <c r="GQ372" s="33"/>
      <c r="GR372" s="33"/>
      <c r="GS372" s="33"/>
      <c r="GT372" s="33"/>
      <c r="GU372" s="33"/>
      <c r="GV372" s="33"/>
      <c r="GW372" s="33"/>
      <c r="GX372" s="33"/>
      <c r="GY372" s="33"/>
      <c r="GZ372" s="33"/>
      <c r="HA372" s="33"/>
      <c r="HB372" s="33"/>
      <c r="HC372" s="33"/>
      <c r="HD372" s="33"/>
      <c r="HE372" s="33"/>
      <c r="HF372" s="33"/>
      <c r="HG372" s="33"/>
      <c r="HH372" s="33"/>
      <c r="HI372" s="33"/>
      <c r="HJ372" s="33"/>
      <c r="HK372" s="33"/>
      <c r="HL372" s="33"/>
      <c r="HM372" s="33"/>
      <c r="HN372" s="33"/>
      <c r="HO372" s="33"/>
      <c r="HP372" s="33"/>
      <c r="HQ372" s="33"/>
      <c r="HR372" s="33"/>
      <c r="HS372" s="33"/>
      <c r="HT372" s="33"/>
      <c r="HU372" s="33"/>
      <c r="HV372" s="33"/>
      <c r="HW372" s="33"/>
      <c r="HX372" s="33"/>
      <c r="HY372" s="33"/>
      <c r="HZ372" s="33"/>
      <c r="IA372" s="33"/>
      <c r="IB372" s="33"/>
      <c r="IC372" s="33"/>
      <c r="ID372" s="33"/>
      <c r="IE372" s="33"/>
      <c r="IF372" s="33"/>
      <c r="IG372" s="33"/>
      <c r="IH372" s="33"/>
      <c r="II372" s="33"/>
      <c r="IJ372" s="33"/>
      <c r="IK372" s="33"/>
      <c r="IL372" s="33"/>
      <c r="IM372" s="33"/>
      <c r="IN372" s="33"/>
      <c r="IO372" s="33"/>
      <c r="IP372" s="33"/>
      <c r="IQ372" s="33"/>
      <c r="IR372" s="33"/>
      <c r="IS372" s="33"/>
      <c r="IT372" s="33"/>
      <c r="IU372" s="33"/>
      <c r="IV372" s="33"/>
    </row>
    <row r="373" spans="1:256" hidden="1">
      <c r="A373" s="249"/>
      <c r="B373" s="252"/>
      <c r="C373" s="39" t="s">
        <v>32</v>
      </c>
      <c r="D373" s="81">
        <f t="shared" ref="D373:O373" si="165">D371+D372</f>
        <v>24248</v>
      </c>
      <c r="E373" s="82">
        <f t="shared" si="165"/>
        <v>24248</v>
      </c>
      <c r="F373" s="82">
        <f t="shared" si="165"/>
        <v>24248</v>
      </c>
      <c r="G373" s="82">
        <f t="shared" si="165"/>
        <v>17000</v>
      </c>
      <c r="H373" s="82">
        <f t="shared" si="165"/>
        <v>7248</v>
      </c>
      <c r="I373" s="82">
        <f t="shared" si="165"/>
        <v>0</v>
      </c>
      <c r="J373" s="82">
        <f t="shared" si="165"/>
        <v>0</v>
      </c>
      <c r="K373" s="82">
        <f t="shared" si="165"/>
        <v>0</v>
      </c>
      <c r="L373" s="82">
        <f t="shared" si="165"/>
        <v>0</v>
      </c>
      <c r="M373" s="82">
        <f t="shared" si="165"/>
        <v>0</v>
      </c>
      <c r="N373" s="82">
        <f t="shared" si="165"/>
        <v>0</v>
      </c>
      <c r="O373" s="82">
        <f t="shared" si="165"/>
        <v>0</v>
      </c>
      <c r="P373" s="82">
        <f>P371+P372</f>
        <v>0</v>
      </c>
      <c r="Q373" s="45"/>
      <c r="R373" s="45"/>
      <c r="S373" s="40"/>
      <c r="T373" s="40"/>
      <c r="U373" s="40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  <c r="BV373" s="33"/>
      <c r="BW373" s="33"/>
      <c r="BX373" s="33"/>
      <c r="BY373" s="33"/>
      <c r="BZ373" s="33"/>
      <c r="CA373" s="33"/>
      <c r="CB373" s="33"/>
      <c r="CC373" s="33"/>
      <c r="CD373" s="33"/>
      <c r="CE373" s="33"/>
      <c r="CF373" s="33"/>
      <c r="CG373" s="33"/>
      <c r="CH373" s="33"/>
      <c r="CI373" s="33"/>
      <c r="CJ373" s="33"/>
      <c r="CK373" s="33"/>
      <c r="CL373" s="33"/>
      <c r="CM373" s="33"/>
      <c r="CN373" s="33"/>
      <c r="CO373" s="33"/>
      <c r="CP373" s="33"/>
      <c r="CQ373" s="33"/>
      <c r="CR373" s="33"/>
      <c r="CS373" s="33"/>
      <c r="CT373" s="33"/>
      <c r="CU373" s="33"/>
      <c r="CV373" s="33"/>
      <c r="CW373" s="33"/>
      <c r="CX373" s="33"/>
      <c r="CY373" s="33"/>
      <c r="CZ373" s="33"/>
      <c r="DA373" s="33"/>
      <c r="DB373" s="33"/>
      <c r="DC373" s="33"/>
      <c r="DD373" s="33"/>
      <c r="DE373" s="33"/>
      <c r="DF373" s="33"/>
      <c r="DG373" s="33"/>
      <c r="DH373" s="33"/>
      <c r="DI373" s="33"/>
      <c r="DJ373" s="33"/>
      <c r="DK373" s="33"/>
      <c r="DL373" s="33"/>
      <c r="DM373" s="33"/>
      <c r="DN373" s="33"/>
      <c r="DO373" s="33"/>
      <c r="DP373" s="33"/>
      <c r="DQ373" s="33"/>
      <c r="DR373" s="33"/>
      <c r="DS373" s="33"/>
      <c r="DT373" s="33"/>
      <c r="DU373" s="33"/>
      <c r="DV373" s="33"/>
      <c r="DW373" s="33"/>
      <c r="DX373" s="33"/>
      <c r="DY373" s="33"/>
      <c r="DZ373" s="33"/>
      <c r="EA373" s="33"/>
      <c r="EB373" s="33"/>
      <c r="EC373" s="33"/>
      <c r="ED373" s="33"/>
      <c r="EE373" s="33"/>
      <c r="EF373" s="33"/>
      <c r="EG373" s="33"/>
      <c r="EH373" s="33"/>
      <c r="EI373" s="33"/>
      <c r="EJ373" s="33"/>
      <c r="EK373" s="33"/>
      <c r="EL373" s="33"/>
      <c r="EM373" s="33"/>
      <c r="EN373" s="33"/>
      <c r="EO373" s="33"/>
      <c r="EP373" s="33"/>
      <c r="EQ373" s="33"/>
      <c r="ER373" s="33"/>
      <c r="ES373" s="33"/>
      <c r="ET373" s="33"/>
      <c r="EU373" s="33"/>
      <c r="EV373" s="33"/>
      <c r="EW373" s="33"/>
      <c r="EX373" s="33"/>
      <c r="EY373" s="33"/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  <c r="FP373" s="33"/>
      <c r="FQ373" s="33"/>
      <c r="FR373" s="33"/>
      <c r="FS373" s="33"/>
      <c r="FT373" s="33"/>
      <c r="FU373" s="33"/>
      <c r="FV373" s="33"/>
      <c r="FW373" s="33"/>
      <c r="FX373" s="33"/>
      <c r="FY373" s="33"/>
      <c r="FZ373" s="33"/>
      <c r="GA373" s="33"/>
      <c r="GB373" s="33"/>
      <c r="GC373" s="33"/>
      <c r="GD373" s="33"/>
      <c r="GE373" s="33"/>
      <c r="GF373" s="33"/>
      <c r="GG373" s="33"/>
      <c r="GH373" s="33"/>
      <c r="GI373" s="33"/>
      <c r="GJ373" s="33"/>
      <c r="GK373" s="33"/>
      <c r="GL373" s="33"/>
      <c r="GM373" s="33"/>
      <c r="GN373" s="33"/>
      <c r="GO373" s="33"/>
      <c r="GP373" s="33"/>
      <c r="GQ373" s="33"/>
      <c r="GR373" s="33"/>
      <c r="GS373" s="33"/>
      <c r="GT373" s="33"/>
      <c r="GU373" s="33"/>
      <c r="GV373" s="33"/>
      <c r="GW373" s="33"/>
      <c r="GX373" s="33"/>
      <c r="GY373" s="33"/>
      <c r="GZ373" s="33"/>
      <c r="HA373" s="33"/>
      <c r="HB373" s="33"/>
      <c r="HC373" s="33"/>
      <c r="HD373" s="33"/>
      <c r="HE373" s="33"/>
      <c r="HF373" s="33"/>
      <c r="HG373" s="33"/>
      <c r="HH373" s="33"/>
      <c r="HI373" s="33"/>
      <c r="HJ373" s="33"/>
      <c r="HK373" s="33"/>
      <c r="HL373" s="33"/>
      <c r="HM373" s="33"/>
      <c r="HN373" s="33"/>
      <c r="HO373" s="33"/>
      <c r="HP373" s="33"/>
      <c r="HQ373" s="33"/>
      <c r="HR373" s="33"/>
      <c r="HS373" s="33"/>
      <c r="HT373" s="33"/>
      <c r="HU373" s="33"/>
      <c r="HV373" s="33"/>
      <c r="HW373" s="33"/>
      <c r="HX373" s="33"/>
      <c r="HY373" s="33"/>
      <c r="HZ373" s="33"/>
      <c r="IA373" s="33"/>
      <c r="IB373" s="33"/>
      <c r="IC373" s="33"/>
      <c r="ID373" s="33"/>
      <c r="IE373" s="33"/>
      <c r="IF373" s="33"/>
      <c r="IG373" s="33"/>
      <c r="IH373" s="33"/>
      <c r="II373" s="33"/>
      <c r="IJ373" s="33"/>
      <c r="IK373" s="33"/>
      <c r="IL373" s="33"/>
      <c r="IM373" s="33"/>
      <c r="IN373" s="33"/>
      <c r="IO373" s="33"/>
      <c r="IP373" s="33"/>
      <c r="IQ373" s="33"/>
      <c r="IR373" s="33"/>
      <c r="IS373" s="33"/>
      <c r="IT373" s="33"/>
      <c r="IU373" s="33"/>
      <c r="IV373" s="33"/>
    </row>
    <row r="374" spans="1:256" hidden="1">
      <c r="A374" s="247">
        <v>90024</v>
      </c>
      <c r="B374" s="250" t="s">
        <v>196</v>
      </c>
      <c r="C374" s="39" t="s">
        <v>30</v>
      </c>
      <c r="D374" s="81">
        <f t="shared" si="156"/>
        <v>3510</v>
      </c>
      <c r="E374" s="82">
        <f t="shared" si="157"/>
        <v>3510</v>
      </c>
      <c r="F374" s="82">
        <f t="shared" si="158"/>
        <v>3510</v>
      </c>
      <c r="G374" s="82">
        <v>0</v>
      </c>
      <c r="H374" s="82">
        <v>3510</v>
      </c>
      <c r="I374" s="82">
        <v>0</v>
      </c>
      <c r="J374" s="82">
        <v>0</v>
      </c>
      <c r="K374" s="82">
        <v>0</v>
      </c>
      <c r="L374" s="82">
        <v>0</v>
      </c>
      <c r="M374" s="82">
        <f t="shared" si="160"/>
        <v>0</v>
      </c>
      <c r="N374" s="82">
        <v>0</v>
      </c>
      <c r="O374" s="82">
        <v>0</v>
      </c>
      <c r="P374" s="82">
        <v>0</v>
      </c>
      <c r="Q374" s="45"/>
      <c r="R374" s="45"/>
      <c r="S374" s="40"/>
      <c r="T374" s="40"/>
      <c r="U374" s="40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  <c r="BW374" s="33"/>
      <c r="BX374" s="33"/>
      <c r="BY374" s="33"/>
      <c r="BZ374" s="33"/>
      <c r="CA374" s="33"/>
      <c r="CB374" s="33"/>
      <c r="CC374" s="33"/>
      <c r="CD374" s="33"/>
      <c r="CE374" s="33"/>
      <c r="CF374" s="33"/>
      <c r="CG374" s="33"/>
      <c r="CH374" s="33"/>
      <c r="CI374" s="33"/>
      <c r="CJ374" s="33"/>
      <c r="CK374" s="33"/>
      <c r="CL374" s="33"/>
      <c r="CM374" s="33"/>
      <c r="CN374" s="33"/>
      <c r="CO374" s="33"/>
      <c r="CP374" s="33"/>
      <c r="CQ374" s="33"/>
      <c r="CR374" s="33"/>
      <c r="CS374" s="33"/>
      <c r="CT374" s="33"/>
      <c r="CU374" s="33"/>
      <c r="CV374" s="33"/>
      <c r="CW374" s="33"/>
      <c r="CX374" s="33"/>
      <c r="CY374" s="33"/>
      <c r="CZ374" s="33"/>
      <c r="DA374" s="33"/>
      <c r="DB374" s="33"/>
      <c r="DC374" s="33"/>
      <c r="DD374" s="33"/>
      <c r="DE374" s="33"/>
      <c r="DF374" s="33"/>
      <c r="DG374" s="33"/>
      <c r="DH374" s="33"/>
      <c r="DI374" s="33"/>
      <c r="DJ374" s="33"/>
      <c r="DK374" s="33"/>
      <c r="DL374" s="33"/>
      <c r="DM374" s="33"/>
      <c r="DN374" s="33"/>
      <c r="DO374" s="33"/>
      <c r="DP374" s="33"/>
      <c r="DQ374" s="33"/>
      <c r="DR374" s="33"/>
      <c r="DS374" s="33"/>
      <c r="DT374" s="33"/>
      <c r="DU374" s="33"/>
      <c r="DV374" s="33"/>
      <c r="DW374" s="33"/>
      <c r="DX374" s="33"/>
      <c r="DY374" s="33"/>
      <c r="DZ374" s="33"/>
      <c r="EA374" s="33"/>
      <c r="EB374" s="33"/>
      <c r="EC374" s="33"/>
      <c r="ED374" s="33"/>
      <c r="EE374" s="33"/>
      <c r="EF374" s="33"/>
      <c r="EG374" s="33"/>
      <c r="EH374" s="33"/>
      <c r="EI374" s="33"/>
      <c r="EJ374" s="33"/>
      <c r="EK374" s="33"/>
      <c r="EL374" s="33"/>
      <c r="EM374" s="33"/>
      <c r="EN374" s="33"/>
      <c r="EO374" s="33"/>
      <c r="EP374" s="33"/>
      <c r="EQ374" s="33"/>
      <c r="ER374" s="33"/>
      <c r="ES374" s="33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  <c r="FP374" s="33"/>
      <c r="FQ374" s="33"/>
      <c r="FR374" s="33"/>
      <c r="FS374" s="33"/>
      <c r="FT374" s="33"/>
      <c r="FU374" s="33"/>
      <c r="FV374" s="33"/>
      <c r="FW374" s="33"/>
      <c r="FX374" s="33"/>
      <c r="FY374" s="33"/>
      <c r="FZ374" s="33"/>
      <c r="GA374" s="33"/>
      <c r="GB374" s="33"/>
      <c r="GC374" s="33"/>
      <c r="GD374" s="33"/>
      <c r="GE374" s="33"/>
      <c r="GF374" s="33"/>
      <c r="GG374" s="33"/>
      <c r="GH374" s="33"/>
      <c r="GI374" s="33"/>
      <c r="GJ374" s="33"/>
      <c r="GK374" s="33"/>
      <c r="GL374" s="33"/>
      <c r="GM374" s="33"/>
      <c r="GN374" s="33"/>
      <c r="GO374" s="33"/>
      <c r="GP374" s="33"/>
      <c r="GQ374" s="33"/>
      <c r="GR374" s="33"/>
      <c r="GS374" s="33"/>
      <c r="GT374" s="33"/>
      <c r="GU374" s="33"/>
      <c r="GV374" s="33"/>
      <c r="GW374" s="33"/>
      <c r="GX374" s="33"/>
      <c r="GY374" s="33"/>
      <c r="GZ374" s="33"/>
      <c r="HA374" s="33"/>
      <c r="HB374" s="33"/>
      <c r="HC374" s="33"/>
      <c r="HD374" s="33"/>
      <c r="HE374" s="33"/>
      <c r="HF374" s="33"/>
      <c r="HG374" s="33"/>
      <c r="HH374" s="33"/>
      <c r="HI374" s="33"/>
      <c r="HJ374" s="33"/>
      <c r="HK374" s="33"/>
      <c r="HL374" s="33"/>
      <c r="HM374" s="33"/>
      <c r="HN374" s="33"/>
      <c r="HO374" s="33"/>
      <c r="HP374" s="33"/>
      <c r="HQ374" s="33"/>
      <c r="HR374" s="33"/>
      <c r="HS374" s="33"/>
      <c r="HT374" s="33"/>
      <c r="HU374" s="33"/>
      <c r="HV374" s="33"/>
      <c r="HW374" s="33"/>
      <c r="HX374" s="33"/>
      <c r="HY374" s="33"/>
      <c r="HZ374" s="33"/>
      <c r="IA374" s="33"/>
      <c r="IB374" s="33"/>
      <c r="IC374" s="33"/>
      <c r="ID374" s="33"/>
      <c r="IE374" s="33"/>
      <c r="IF374" s="33"/>
      <c r="IG374" s="33"/>
      <c r="IH374" s="33"/>
      <c r="II374" s="33"/>
      <c r="IJ374" s="33"/>
      <c r="IK374" s="33"/>
      <c r="IL374" s="33"/>
      <c r="IM374" s="33"/>
      <c r="IN374" s="33"/>
      <c r="IO374" s="33"/>
      <c r="IP374" s="33"/>
      <c r="IQ374" s="33"/>
      <c r="IR374" s="33"/>
      <c r="IS374" s="33"/>
      <c r="IT374" s="33"/>
      <c r="IU374" s="33"/>
      <c r="IV374" s="33"/>
    </row>
    <row r="375" spans="1:256" hidden="1">
      <c r="A375" s="248"/>
      <c r="B375" s="251"/>
      <c r="C375" s="39" t="s">
        <v>31</v>
      </c>
      <c r="D375" s="81">
        <f t="shared" si="156"/>
        <v>0</v>
      </c>
      <c r="E375" s="82">
        <f t="shared" si="157"/>
        <v>0</v>
      </c>
      <c r="F375" s="82">
        <f t="shared" si="158"/>
        <v>0</v>
      </c>
      <c r="G375" s="82"/>
      <c r="H375" s="82"/>
      <c r="I375" s="82"/>
      <c r="J375" s="82"/>
      <c r="K375" s="82"/>
      <c r="L375" s="82"/>
      <c r="M375" s="82">
        <f t="shared" si="160"/>
        <v>0</v>
      </c>
      <c r="N375" s="82"/>
      <c r="O375" s="82"/>
      <c r="P375" s="82"/>
      <c r="Q375" s="45"/>
      <c r="R375" s="45"/>
      <c r="S375" s="40"/>
      <c r="T375" s="40"/>
      <c r="U375" s="40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  <c r="BV375" s="33"/>
      <c r="BW375" s="33"/>
      <c r="BX375" s="33"/>
      <c r="BY375" s="33"/>
      <c r="BZ375" s="33"/>
      <c r="CA375" s="33"/>
      <c r="CB375" s="33"/>
      <c r="CC375" s="33"/>
      <c r="CD375" s="33"/>
      <c r="CE375" s="33"/>
      <c r="CF375" s="33"/>
      <c r="CG375" s="33"/>
      <c r="CH375" s="33"/>
      <c r="CI375" s="33"/>
      <c r="CJ375" s="33"/>
      <c r="CK375" s="33"/>
      <c r="CL375" s="33"/>
      <c r="CM375" s="33"/>
      <c r="CN375" s="33"/>
      <c r="CO375" s="33"/>
      <c r="CP375" s="33"/>
      <c r="CQ375" s="33"/>
      <c r="CR375" s="33"/>
      <c r="CS375" s="33"/>
      <c r="CT375" s="33"/>
      <c r="CU375" s="33"/>
      <c r="CV375" s="33"/>
      <c r="CW375" s="33"/>
      <c r="CX375" s="33"/>
      <c r="CY375" s="33"/>
      <c r="CZ375" s="33"/>
      <c r="DA375" s="33"/>
      <c r="DB375" s="33"/>
      <c r="DC375" s="33"/>
      <c r="DD375" s="33"/>
      <c r="DE375" s="33"/>
      <c r="DF375" s="33"/>
      <c r="DG375" s="33"/>
      <c r="DH375" s="33"/>
      <c r="DI375" s="33"/>
      <c r="DJ375" s="33"/>
      <c r="DK375" s="33"/>
      <c r="DL375" s="33"/>
      <c r="DM375" s="33"/>
      <c r="DN375" s="33"/>
      <c r="DO375" s="33"/>
      <c r="DP375" s="33"/>
      <c r="DQ375" s="33"/>
      <c r="DR375" s="33"/>
      <c r="DS375" s="33"/>
      <c r="DT375" s="33"/>
      <c r="DU375" s="33"/>
      <c r="DV375" s="33"/>
      <c r="DW375" s="33"/>
      <c r="DX375" s="33"/>
      <c r="DY375" s="33"/>
      <c r="DZ375" s="33"/>
      <c r="EA375" s="33"/>
      <c r="EB375" s="33"/>
      <c r="EC375" s="33"/>
      <c r="ED375" s="33"/>
      <c r="EE375" s="33"/>
      <c r="EF375" s="33"/>
      <c r="EG375" s="33"/>
      <c r="EH375" s="33"/>
      <c r="EI375" s="33"/>
      <c r="EJ375" s="33"/>
      <c r="EK375" s="33"/>
      <c r="EL375" s="33"/>
      <c r="EM375" s="33"/>
      <c r="EN375" s="33"/>
      <c r="EO375" s="33"/>
      <c r="EP375" s="33"/>
      <c r="EQ375" s="33"/>
      <c r="ER375" s="33"/>
      <c r="ES375" s="33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  <c r="FP375" s="33"/>
      <c r="FQ375" s="33"/>
      <c r="FR375" s="33"/>
      <c r="FS375" s="33"/>
      <c r="FT375" s="33"/>
      <c r="FU375" s="33"/>
      <c r="FV375" s="33"/>
      <c r="FW375" s="33"/>
      <c r="FX375" s="33"/>
      <c r="FY375" s="33"/>
      <c r="FZ375" s="33"/>
      <c r="GA375" s="33"/>
      <c r="GB375" s="33"/>
      <c r="GC375" s="33"/>
      <c r="GD375" s="33"/>
      <c r="GE375" s="33"/>
      <c r="GF375" s="33"/>
      <c r="GG375" s="33"/>
      <c r="GH375" s="33"/>
      <c r="GI375" s="33"/>
      <c r="GJ375" s="33"/>
      <c r="GK375" s="33"/>
      <c r="GL375" s="33"/>
      <c r="GM375" s="33"/>
      <c r="GN375" s="33"/>
      <c r="GO375" s="33"/>
      <c r="GP375" s="33"/>
      <c r="GQ375" s="33"/>
      <c r="GR375" s="33"/>
      <c r="GS375" s="33"/>
      <c r="GT375" s="33"/>
      <c r="GU375" s="33"/>
      <c r="GV375" s="33"/>
      <c r="GW375" s="33"/>
      <c r="GX375" s="33"/>
      <c r="GY375" s="33"/>
      <c r="GZ375" s="33"/>
      <c r="HA375" s="33"/>
      <c r="HB375" s="33"/>
      <c r="HC375" s="33"/>
      <c r="HD375" s="33"/>
      <c r="HE375" s="33"/>
      <c r="HF375" s="33"/>
      <c r="HG375" s="33"/>
      <c r="HH375" s="33"/>
      <c r="HI375" s="33"/>
      <c r="HJ375" s="33"/>
      <c r="HK375" s="33"/>
      <c r="HL375" s="33"/>
      <c r="HM375" s="33"/>
      <c r="HN375" s="33"/>
      <c r="HO375" s="33"/>
      <c r="HP375" s="33"/>
      <c r="HQ375" s="33"/>
      <c r="HR375" s="33"/>
      <c r="HS375" s="33"/>
      <c r="HT375" s="33"/>
      <c r="HU375" s="33"/>
      <c r="HV375" s="33"/>
      <c r="HW375" s="33"/>
      <c r="HX375" s="33"/>
      <c r="HY375" s="33"/>
      <c r="HZ375" s="33"/>
      <c r="IA375" s="33"/>
      <c r="IB375" s="33"/>
      <c r="IC375" s="33"/>
      <c r="ID375" s="33"/>
      <c r="IE375" s="33"/>
      <c r="IF375" s="33"/>
      <c r="IG375" s="33"/>
      <c r="IH375" s="33"/>
      <c r="II375" s="33"/>
      <c r="IJ375" s="33"/>
      <c r="IK375" s="33"/>
      <c r="IL375" s="33"/>
      <c r="IM375" s="33"/>
      <c r="IN375" s="33"/>
      <c r="IO375" s="33"/>
      <c r="IP375" s="33"/>
      <c r="IQ375" s="33"/>
      <c r="IR375" s="33"/>
      <c r="IS375" s="33"/>
      <c r="IT375" s="33"/>
      <c r="IU375" s="33"/>
      <c r="IV375" s="33"/>
    </row>
    <row r="376" spans="1:256" hidden="1">
      <c r="A376" s="249"/>
      <c r="B376" s="252"/>
      <c r="C376" s="39" t="s">
        <v>32</v>
      </c>
      <c r="D376" s="81">
        <f>D374+D375</f>
        <v>3510</v>
      </c>
      <c r="E376" s="82">
        <f t="shared" ref="E376:P376" si="166">E374+E375</f>
        <v>3510</v>
      </c>
      <c r="F376" s="82">
        <f t="shared" si="166"/>
        <v>3510</v>
      </c>
      <c r="G376" s="82">
        <f t="shared" si="166"/>
        <v>0</v>
      </c>
      <c r="H376" s="82">
        <f t="shared" si="166"/>
        <v>3510</v>
      </c>
      <c r="I376" s="82">
        <f t="shared" si="166"/>
        <v>0</v>
      </c>
      <c r="J376" s="82">
        <f t="shared" si="166"/>
        <v>0</v>
      </c>
      <c r="K376" s="82">
        <f t="shared" si="166"/>
        <v>0</v>
      </c>
      <c r="L376" s="82">
        <f t="shared" si="166"/>
        <v>0</v>
      </c>
      <c r="M376" s="82">
        <f t="shared" si="166"/>
        <v>0</v>
      </c>
      <c r="N376" s="82">
        <f t="shared" si="166"/>
        <v>0</v>
      </c>
      <c r="O376" s="82">
        <f t="shared" si="166"/>
        <v>0</v>
      </c>
      <c r="P376" s="82">
        <f t="shared" si="166"/>
        <v>0</v>
      </c>
      <c r="Q376" s="45"/>
      <c r="R376" s="45"/>
      <c r="S376" s="40"/>
      <c r="T376" s="40"/>
      <c r="U376" s="40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  <c r="BU376" s="33"/>
      <c r="BV376" s="33"/>
      <c r="BW376" s="33"/>
      <c r="BX376" s="33"/>
      <c r="BY376" s="33"/>
      <c r="BZ376" s="33"/>
      <c r="CA376" s="33"/>
      <c r="CB376" s="33"/>
      <c r="CC376" s="33"/>
      <c r="CD376" s="33"/>
      <c r="CE376" s="33"/>
      <c r="CF376" s="33"/>
      <c r="CG376" s="33"/>
      <c r="CH376" s="33"/>
      <c r="CI376" s="33"/>
      <c r="CJ376" s="33"/>
      <c r="CK376" s="33"/>
      <c r="CL376" s="33"/>
      <c r="CM376" s="33"/>
      <c r="CN376" s="33"/>
      <c r="CO376" s="33"/>
      <c r="CP376" s="33"/>
      <c r="CQ376" s="33"/>
      <c r="CR376" s="33"/>
      <c r="CS376" s="33"/>
      <c r="CT376" s="33"/>
      <c r="CU376" s="33"/>
      <c r="CV376" s="33"/>
      <c r="CW376" s="33"/>
      <c r="CX376" s="33"/>
      <c r="CY376" s="33"/>
      <c r="CZ376" s="33"/>
      <c r="DA376" s="33"/>
      <c r="DB376" s="33"/>
      <c r="DC376" s="33"/>
      <c r="DD376" s="33"/>
      <c r="DE376" s="33"/>
      <c r="DF376" s="33"/>
      <c r="DG376" s="33"/>
      <c r="DH376" s="33"/>
      <c r="DI376" s="33"/>
      <c r="DJ376" s="33"/>
      <c r="DK376" s="33"/>
      <c r="DL376" s="33"/>
      <c r="DM376" s="33"/>
      <c r="DN376" s="33"/>
      <c r="DO376" s="33"/>
      <c r="DP376" s="33"/>
      <c r="DQ376" s="33"/>
      <c r="DR376" s="33"/>
      <c r="DS376" s="33"/>
      <c r="DT376" s="33"/>
      <c r="DU376" s="33"/>
      <c r="DV376" s="33"/>
      <c r="DW376" s="33"/>
      <c r="DX376" s="33"/>
      <c r="DY376" s="33"/>
      <c r="DZ376" s="33"/>
      <c r="EA376" s="33"/>
      <c r="EB376" s="33"/>
      <c r="EC376" s="33"/>
      <c r="ED376" s="33"/>
      <c r="EE376" s="33"/>
      <c r="EF376" s="33"/>
      <c r="EG376" s="33"/>
      <c r="EH376" s="33"/>
      <c r="EI376" s="33"/>
      <c r="EJ376" s="33"/>
      <c r="EK376" s="33"/>
      <c r="EL376" s="33"/>
      <c r="EM376" s="33"/>
      <c r="EN376" s="33"/>
      <c r="EO376" s="33"/>
      <c r="EP376" s="33"/>
      <c r="EQ376" s="33"/>
      <c r="ER376" s="33"/>
      <c r="ES376" s="33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  <c r="FP376" s="33"/>
      <c r="FQ376" s="33"/>
      <c r="FR376" s="33"/>
      <c r="FS376" s="33"/>
      <c r="FT376" s="33"/>
      <c r="FU376" s="33"/>
      <c r="FV376" s="33"/>
      <c r="FW376" s="33"/>
      <c r="FX376" s="33"/>
      <c r="FY376" s="33"/>
      <c r="FZ376" s="33"/>
      <c r="GA376" s="33"/>
      <c r="GB376" s="33"/>
      <c r="GC376" s="33"/>
      <c r="GD376" s="33"/>
      <c r="GE376" s="33"/>
      <c r="GF376" s="33"/>
      <c r="GG376" s="33"/>
      <c r="GH376" s="33"/>
      <c r="GI376" s="33"/>
      <c r="GJ376" s="33"/>
      <c r="GK376" s="33"/>
      <c r="GL376" s="33"/>
      <c r="GM376" s="33"/>
      <c r="GN376" s="33"/>
      <c r="GO376" s="33"/>
      <c r="GP376" s="33"/>
      <c r="GQ376" s="33"/>
      <c r="GR376" s="33"/>
      <c r="GS376" s="33"/>
      <c r="GT376" s="33"/>
      <c r="GU376" s="33"/>
      <c r="GV376" s="33"/>
      <c r="GW376" s="33"/>
      <c r="GX376" s="33"/>
      <c r="GY376" s="33"/>
      <c r="GZ376" s="33"/>
      <c r="HA376" s="33"/>
      <c r="HB376" s="33"/>
      <c r="HC376" s="33"/>
      <c r="HD376" s="33"/>
      <c r="HE376" s="33"/>
      <c r="HF376" s="33"/>
      <c r="HG376" s="33"/>
      <c r="HH376" s="33"/>
      <c r="HI376" s="33"/>
      <c r="HJ376" s="33"/>
      <c r="HK376" s="33"/>
      <c r="HL376" s="33"/>
      <c r="HM376" s="33"/>
      <c r="HN376" s="33"/>
      <c r="HO376" s="33"/>
      <c r="HP376" s="33"/>
      <c r="HQ376" s="33"/>
      <c r="HR376" s="33"/>
      <c r="HS376" s="33"/>
      <c r="HT376" s="33"/>
      <c r="HU376" s="33"/>
      <c r="HV376" s="33"/>
      <c r="HW376" s="33"/>
      <c r="HX376" s="33"/>
      <c r="HY376" s="33"/>
      <c r="HZ376" s="33"/>
      <c r="IA376" s="33"/>
      <c r="IB376" s="33"/>
      <c r="IC376" s="33"/>
      <c r="ID376" s="33"/>
      <c r="IE376" s="33"/>
      <c r="IF376" s="33"/>
      <c r="IG376" s="33"/>
      <c r="IH376" s="33"/>
      <c r="II376" s="33"/>
      <c r="IJ376" s="33"/>
      <c r="IK376" s="33"/>
      <c r="IL376" s="33"/>
      <c r="IM376" s="33"/>
      <c r="IN376" s="33"/>
      <c r="IO376" s="33"/>
      <c r="IP376" s="33"/>
      <c r="IQ376" s="33"/>
      <c r="IR376" s="33"/>
      <c r="IS376" s="33"/>
      <c r="IT376" s="33"/>
      <c r="IU376" s="33"/>
      <c r="IV376" s="33"/>
    </row>
    <row r="377" spans="1:256" hidden="1">
      <c r="A377" s="247">
        <v>90026</v>
      </c>
      <c r="B377" s="250" t="s">
        <v>197</v>
      </c>
      <c r="C377" s="39" t="s">
        <v>30</v>
      </c>
      <c r="D377" s="81">
        <f t="shared" si="156"/>
        <v>7219422</v>
      </c>
      <c r="E377" s="82">
        <f t="shared" si="157"/>
        <v>1394727</v>
      </c>
      <c r="F377" s="82">
        <f t="shared" si="158"/>
        <v>120300</v>
      </c>
      <c r="G377" s="82">
        <v>88050</v>
      </c>
      <c r="H377" s="82">
        <f>30250+2000</f>
        <v>32250</v>
      </c>
      <c r="I377" s="82">
        <v>0</v>
      </c>
      <c r="J377" s="82">
        <v>0</v>
      </c>
      <c r="K377" s="82">
        <v>1274427</v>
      </c>
      <c r="L377" s="82">
        <v>0</v>
      </c>
      <c r="M377" s="82">
        <f t="shared" si="160"/>
        <v>5824695</v>
      </c>
      <c r="N377" s="82">
        <v>5824695</v>
      </c>
      <c r="O377" s="82">
        <v>5824695</v>
      </c>
      <c r="P377" s="82">
        <v>0</v>
      </c>
      <c r="Q377" s="45"/>
      <c r="R377" s="45"/>
      <c r="S377" s="40"/>
      <c r="T377" s="40"/>
      <c r="U377" s="40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  <c r="BV377" s="33"/>
      <c r="BW377" s="33"/>
      <c r="BX377" s="33"/>
      <c r="BY377" s="33"/>
      <c r="BZ377" s="33"/>
      <c r="CA377" s="33"/>
      <c r="CB377" s="33"/>
      <c r="CC377" s="33"/>
      <c r="CD377" s="33"/>
      <c r="CE377" s="33"/>
      <c r="CF377" s="33"/>
      <c r="CG377" s="33"/>
      <c r="CH377" s="33"/>
      <c r="CI377" s="33"/>
      <c r="CJ377" s="33"/>
      <c r="CK377" s="33"/>
      <c r="CL377" s="33"/>
      <c r="CM377" s="33"/>
      <c r="CN377" s="33"/>
      <c r="CO377" s="33"/>
      <c r="CP377" s="33"/>
      <c r="CQ377" s="33"/>
      <c r="CR377" s="33"/>
      <c r="CS377" s="33"/>
      <c r="CT377" s="33"/>
      <c r="CU377" s="33"/>
      <c r="CV377" s="33"/>
      <c r="CW377" s="33"/>
      <c r="CX377" s="33"/>
      <c r="CY377" s="33"/>
      <c r="CZ377" s="33"/>
      <c r="DA377" s="33"/>
      <c r="DB377" s="33"/>
      <c r="DC377" s="33"/>
      <c r="DD377" s="33"/>
      <c r="DE377" s="33"/>
      <c r="DF377" s="33"/>
      <c r="DG377" s="33"/>
      <c r="DH377" s="33"/>
      <c r="DI377" s="33"/>
      <c r="DJ377" s="33"/>
      <c r="DK377" s="33"/>
      <c r="DL377" s="33"/>
      <c r="DM377" s="33"/>
      <c r="DN377" s="33"/>
      <c r="DO377" s="33"/>
      <c r="DP377" s="33"/>
      <c r="DQ377" s="33"/>
      <c r="DR377" s="33"/>
      <c r="DS377" s="33"/>
      <c r="DT377" s="33"/>
      <c r="DU377" s="33"/>
      <c r="DV377" s="33"/>
      <c r="DW377" s="33"/>
      <c r="DX377" s="33"/>
      <c r="DY377" s="33"/>
      <c r="DZ377" s="33"/>
      <c r="EA377" s="33"/>
      <c r="EB377" s="33"/>
      <c r="EC377" s="33"/>
      <c r="ED377" s="33"/>
      <c r="EE377" s="33"/>
      <c r="EF377" s="33"/>
      <c r="EG377" s="33"/>
      <c r="EH377" s="33"/>
      <c r="EI377" s="33"/>
      <c r="EJ377" s="33"/>
      <c r="EK377" s="33"/>
      <c r="EL377" s="33"/>
      <c r="EM377" s="33"/>
      <c r="EN377" s="33"/>
      <c r="EO377" s="33"/>
      <c r="EP377" s="33"/>
      <c r="EQ377" s="33"/>
      <c r="ER377" s="33"/>
      <c r="ES377" s="33"/>
      <c r="ET377" s="33"/>
      <c r="EU377" s="33"/>
      <c r="EV377" s="33"/>
      <c r="EW377" s="33"/>
      <c r="EX377" s="33"/>
      <c r="EY377" s="33"/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  <c r="FP377" s="33"/>
      <c r="FQ377" s="33"/>
      <c r="FR377" s="33"/>
      <c r="FS377" s="33"/>
      <c r="FT377" s="33"/>
      <c r="FU377" s="33"/>
      <c r="FV377" s="33"/>
      <c r="FW377" s="33"/>
      <c r="FX377" s="33"/>
      <c r="FY377" s="33"/>
      <c r="FZ377" s="33"/>
      <c r="GA377" s="33"/>
      <c r="GB377" s="33"/>
      <c r="GC377" s="33"/>
      <c r="GD377" s="33"/>
      <c r="GE377" s="33"/>
      <c r="GF377" s="33"/>
      <c r="GG377" s="33"/>
      <c r="GH377" s="33"/>
      <c r="GI377" s="33"/>
      <c r="GJ377" s="33"/>
      <c r="GK377" s="33"/>
      <c r="GL377" s="33"/>
      <c r="GM377" s="33"/>
      <c r="GN377" s="33"/>
      <c r="GO377" s="33"/>
      <c r="GP377" s="33"/>
      <c r="GQ377" s="33"/>
      <c r="GR377" s="33"/>
      <c r="GS377" s="33"/>
      <c r="GT377" s="33"/>
      <c r="GU377" s="33"/>
      <c r="GV377" s="33"/>
      <c r="GW377" s="33"/>
      <c r="GX377" s="33"/>
      <c r="GY377" s="33"/>
      <c r="GZ377" s="33"/>
      <c r="HA377" s="33"/>
      <c r="HB377" s="33"/>
      <c r="HC377" s="33"/>
      <c r="HD377" s="33"/>
      <c r="HE377" s="33"/>
      <c r="HF377" s="33"/>
      <c r="HG377" s="33"/>
      <c r="HH377" s="33"/>
      <c r="HI377" s="33"/>
      <c r="HJ377" s="33"/>
      <c r="HK377" s="33"/>
      <c r="HL377" s="33"/>
      <c r="HM377" s="33"/>
      <c r="HN377" s="33"/>
      <c r="HO377" s="33"/>
      <c r="HP377" s="33"/>
      <c r="HQ377" s="33"/>
      <c r="HR377" s="33"/>
      <c r="HS377" s="33"/>
      <c r="HT377" s="33"/>
      <c r="HU377" s="33"/>
      <c r="HV377" s="33"/>
      <c r="HW377" s="33"/>
      <c r="HX377" s="33"/>
      <c r="HY377" s="33"/>
      <c r="HZ377" s="33"/>
      <c r="IA377" s="33"/>
      <c r="IB377" s="33"/>
      <c r="IC377" s="33"/>
      <c r="ID377" s="33"/>
      <c r="IE377" s="33"/>
      <c r="IF377" s="33"/>
      <c r="IG377" s="33"/>
      <c r="IH377" s="33"/>
      <c r="II377" s="33"/>
      <c r="IJ377" s="33"/>
      <c r="IK377" s="33"/>
      <c r="IL377" s="33"/>
      <c r="IM377" s="33"/>
      <c r="IN377" s="33"/>
      <c r="IO377" s="33"/>
      <c r="IP377" s="33"/>
      <c r="IQ377" s="33"/>
      <c r="IR377" s="33"/>
      <c r="IS377" s="33"/>
      <c r="IT377" s="33"/>
      <c r="IU377" s="33"/>
      <c r="IV377" s="33"/>
    </row>
    <row r="378" spans="1:256" hidden="1">
      <c r="A378" s="248"/>
      <c r="B378" s="251"/>
      <c r="C378" s="39" t="s">
        <v>31</v>
      </c>
      <c r="D378" s="81">
        <f t="shared" si="156"/>
        <v>0</v>
      </c>
      <c r="E378" s="82">
        <f t="shared" si="157"/>
        <v>0</v>
      </c>
      <c r="F378" s="82">
        <f t="shared" si="158"/>
        <v>0</v>
      </c>
      <c r="G378" s="82"/>
      <c r="H378" s="82"/>
      <c r="I378" s="82"/>
      <c r="J378" s="82"/>
      <c r="K378" s="82"/>
      <c r="L378" s="82"/>
      <c r="M378" s="82">
        <f t="shared" si="160"/>
        <v>0</v>
      </c>
      <c r="N378" s="82"/>
      <c r="O378" s="82"/>
      <c r="P378" s="82"/>
      <c r="Q378" s="45"/>
      <c r="R378" s="45"/>
      <c r="S378" s="40"/>
      <c r="T378" s="40"/>
      <c r="U378" s="40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  <c r="BV378" s="33"/>
      <c r="BW378" s="33"/>
      <c r="BX378" s="33"/>
      <c r="BY378" s="33"/>
      <c r="BZ378" s="33"/>
      <c r="CA378" s="33"/>
      <c r="CB378" s="33"/>
      <c r="CC378" s="33"/>
      <c r="CD378" s="33"/>
      <c r="CE378" s="33"/>
      <c r="CF378" s="33"/>
      <c r="CG378" s="33"/>
      <c r="CH378" s="33"/>
      <c r="CI378" s="33"/>
      <c r="CJ378" s="33"/>
      <c r="CK378" s="33"/>
      <c r="CL378" s="33"/>
      <c r="CM378" s="33"/>
      <c r="CN378" s="33"/>
      <c r="CO378" s="33"/>
      <c r="CP378" s="33"/>
      <c r="CQ378" s="33"/>
      <c r="CR378" s="33"/>
      <c r="CS378" s="33"/>
      <c r="CT378" s="33"/>
      <c r="CU378" s="33"/>
      <c r="CV378" s="33"/>
      <c r="CW378" s="33"/>
      <c r="CX378" s="33"/>
      <c r="CY378" s="33"/>
      <c r="CZ378" s="33"/>
      <c r="DA378" s="33"/>
      <c r="DB378" s="33"/>
      <c r="DC378" s="33"/>
      <c r="DD378" s="33"/>
      <c r="DE378" s="33"/>
      <c r="DF378" s="33"/>
      <c r="DG378" s="33"/>
      <c r="DH378" s="33"/>
      <c r="DI378" s="33"/>
      <c r="DJ378" s="33"/>
      <c r="DK378" s="33"/>
      <c r="DL378" s="33"/>
      <c r="DM378" s="33"/>
      <c r="DN378" s="33"/>
      <c r="DO378" s="33"/>
      <c r="DP378" s="33"/>
      <c r="DQ378" s="33"/>
      <c r="DR378" s="33"/>
      <c r="DS378" s="33"/>
      <c r="DT378" s="33"/>
      <c r="DU378" s="33"/>
      <c r="DV378" s="33"/>
      <c r="DW378" s="33"/>
      <c r="DX378" s="33"/>
      <c r="DY378" s="33"/>
      <c r="DZ378" s="33"/>
      <c r="EA378" s="33"/>
      <c r="EB378" s="33"/>
      <c r="EC378" s="33"/>
      <c r="ED378" s="33"/>
      <c r="EE378" s="33"/>
      <c r="EF378" s="33"/>
      <c r="EG378" s="33"/>
      <c r="EH378" s="33"/>
      <c r="EI378" s="33"/>
      <c r="EJ378" s="33"/>
      <c r="EK378" s="33"/>
      <c r="EL378" s="33"/>
      <c r="EM378" s="33"/>
      <c r="EN378" s="33"/>
      <c r="EO378" s="33"/>
      <c r="EP378" s="33"/>
      <c r="EQ378" s="33"/>
      <c r="ER378" s="33"/>
      <c r="ES378" s="33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  <c r="FP378" s="33"/>
      <c r="FQ378" s="33"/>
      <c r="FR378" s="33"/>
      <c r="FS378" s="33"/>
      <c r="FT378" s="33"/>
      <c r="FU378" s="33"/>
      <c r="FV378" s="33"/>
      <c r="FW378" s="33"/>
      <c r="FX378" s="33"/>
      <c r="FY378" s="33"/>
      <c r="FZ378" s="33"/>
      <c r="GA378" s="33"/>
      <c r="GB378" s="33"/>
      <c r="GC378" s="33"/>
      <c r="GD378" s="33"/>
      <c r="GE378" s="33"/>
      <c r="GF378" s="33"/>
      <c r="GG378" s="33"/>
      <c r="GH378" s="33"/>
      <c r="GI378" s="33"/>
      <c r="GJ378" s="33"/>
      <c r="GK378" s="33"/>
      <c r="GL378" s="33"/>
      <c r="GM378" s="33"/>
      <c r="GN378" s="33"/>
      <c r="GO378" s="33"/>
      <c r="GP378" s="33"/>
      <c r="GQ378" s="33"/>
      <c r="GR378" s="33"/>
      <c r="GS378" s="33"/>
      <c r="GT378" s="33"/>
      <c r="GU378" s="33"/>
      <c r="GV378" s="33"/>
      <c r="GW378" s="33"/>
      <c r="GX378" s="33"/>
      <c r="GY378" s="33"/>
      <c r="GZ378" s="33"/>
      <c r="HA378" s="33"/>
      <c r="HB378" s="33"/>
      <c r="HC378" s="33"/>
      <c r="HD378" s="33"/>
      <c r="HE378" s="33"/>
      <c r="HF378" s="33"/>
      <c r="HG378" s="33"/>
      <c r="HH378" s="33"/>
      <c r="HI378" s="33"/>
      <c r="HJ378" s="33"/>
      <c r="HK378" s="33"/>
      <c r="HL378" s="33"/>
      <c r="HM378" s="33"/>
      <c r="HN378" s="33"/>
      <c r="HO378" s="33"/>
      <c r="HP378" s="33"/>
      <c r="HQ378" s="33"/>
      <c r="HR378" s="33"/>
      <c r="HS378" s="33"/>
      <c r="HT378" s="33"/>
      <c r="HU378" s="33"/>
      <c r="HV378" s="33"/>
      <c r="HW378" s="33"/>
      <c r="HX378" s="33"/>
      <c r="HY378" s="33"/>
      <c r="HZ378" s="33"/>
      <c r="IA378" s="33"/>
      <c r="IB378" s="33"/>
      <c r="IC378" s="33"/>
      <c r="ID378" s="33"/>
      <c r="IE378" s="33"/>
      <c r="IF378" s="33"/>
      <c r="IG378" s="33"/>
      <c r="IH378" s="33"/>
      <c r="II378" s="33"/>
      <c r="IJ378" s="33"/>
      <c r="IK378" s="33"/>
      <c r="IL378" s="33"/>
      <c r="IM378" s="33"/>
      <c r="IN378" s="33"/>
      <c r="IO378" s="33"/>
      <c r="IP378" s="33"/>
      <c r="IQ378" s="33"/>
      <c r="IR378" s="33"/>
      <c r="IS378" s="33"/>
      <c r="IT378" s="33"/>
      <c r="IU378" s="33"/>
      <c r="IV378" s="33"/>
    </row>
    <row r="379" spans="1:256" hidden="1">
      <c r="A379" s="249"/>
      <c r="B379" s="252"/>
      <c r="C379" s="39" t="s">
        <v>32</v>
      </c>
      <c r="D379" s="81">
        <f t="shared" ref="D379:O379" si="167">D377+D378</f>
        <v>7219422</v>
      </c>
      <c r="E379" s="82">
        <f t="shared" si="167"/>
        <v>1394727</v>
      </c>
      <c r="F379" s="82">
        <f t="shared" si="167"/>
        <v>120300</v>
      </c>
      <c r="G379" s="82">
        <f t="shared" si="167"/>
        <v>88050</v>
      </c>
      <c r="H379" s="82">
        <f t="shared" si="167"/>
        <v>32250</v>
      </c>
      <c r="I379" s="82">
        <f t="shared" si="167"/>
        <v>0</v>
      </c>
      <c r="J379" s="82">
        <f t="shared" si="167"/>
        <v>0</v>
      </c>
      <c r="K379" s="82">
        <f t="shared" si="167"/>
        <v>1274427</v>
      </c>
      <c r="L379" s="82">
        <f t="shared" si="167"/>
        <v>0</v>
      </c>
      <c r="M379" s="82">
        <f t="shared" si="167"/>
        <v>5824695</v>
      </c>
      <c r="N379" s="82">
        <f t="shared" si="167"/>
        <v>5824695</v>
      </c>
      <c r="O379" s="82">
        <f t="shared" si="167"/>
        <v>5824695</v>
      </c>
      <c r="P379" s="82">
        <f>P377+P378</f>
        <v>0</v>
      </c>
      <c r="Q379" s="45"/>
      <c r="R379" s="45"/>
      <c r="S379" s="40"/>
      <c r="T379" s="40"/>
      <c r="U379" s="40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  <c r="BU379" s="33"/>
      <c r="BV379" s="33"/>
      <c r="BW379" s="33"/>
      <c r="BX379" s="33"/>
      <c r="BY379" s="33"/>
      <c r="BZ379" s="33"/>
      <c r="CA379" s="33"/>
      <c r="CB379" s="33"/>
      <c r="CC379" s="33"/>
      <c r="CD379" s="33"/>
      <c r="CE379" s="33"/>
      <c r="CF379" s="33"/>
      <c r="CG379" s="33"/>
      <c r="CH379" s="33"/>
      <c r="CI379" s="33"/>
      <c r="CJ379" s="33"/>
      <c r="CK379" s="33"/>
      <c r="CL379" s="33"/>
      <c r="CM379" s="33"/>
      <c r="CN379" s="33"/>
      <c r="CO379" s="33"/>
      <c r="CP379" s="33"/>
      <c r="CQ379" s="33"/>
      <c r="CR379" s="33"/>
      <c r="CS379" s="33"/>
      <c r="CT379" s="33"/>
      <c r="CU379" s="33"/>
      <c r="CV379" s="33"/>
      <c r="CW379" s="33"/>
      <c r="CX379" s="33"/>
      <c r="CY379" s="33"/>
      <c r="CZ379" s="33"/>
      <c r="DA379" s="33"/>
      <c r="DB379" s="33"/>
      <c r="DC379" s="33"/>
      <c r="DD379" s="33"/>
      <c r="DE379" s="33"/>
      <c r="DF379" s="33"/>
      <c r="DG379" s="33"/>
      <c r="DH379" s="33"/>
      <c r="DI379" s="33"/>
      <c r="DJ379" s="33"/>
      <c r="DK379" s="33"/>
      <c r="DL379" s="33"/>
      <c r="DM379" s="33"/>
      <c r="DN379" s="33"/>
      <c r="DO379" s="33"/>
      <c r="DP379" s="33"/>
      <c r="DQ379" s="33"/>
      <c r="DR379" s="33"/>
      <c r="DS379" s="33"/>
      <c r="DT379" s="33"/>
      <c r="DU379" s="33"/>
      <c r="DV379" s="33"/>
      <c r="DW379" s="33"/>
      <c r="DX379" s="33"/>
      <c r="DY379" s="33"/>
      <c r="DZ379" s="33"/>
      <c r="EA379" s="33"/>
      <c r="EB379" s="33"/>
      <c r="EC379" s="33"/>
      <c r="ED379" s="33"/>
      <c r="EE379" s="33"/>
      <c r="EF379" s="33"/>
      <c r="EG379" s="33"/>
      <c r="EH379" s="33"/>
      <c r="EI379" s="33"/>
      <c r="EJ379" s="33"/>
      <c r="EK379" s="33"/>
      <c r="EL379" s="33"/>
      <c r="EM379" s="33"/>
      <c r="EN379" s="33"/>
      <c r="EO379" s="33"/>
      <c r="EP379" s="33"/>
      <c r="EQ379" s="33"/>
      <c r="ER379" s="33"/>
      <c r="ES379" s="33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  <c r="FP379" s="33"/>
      <c r="FQ379" s="33"/>
      <c r="FR379" s="33"/>
      <c r="FS379" s="33"/>
      <c r="FT379" s="33"/>
      <c r="FU379" s="33"/>
      <c r="FV379" s="33"/>
      <c r="FW379" s="33"/>
      <c r="FX379" s="33"/>
      <c r="FY379" s="33"/>
      <c r="FZ379" s="33"/>
      <c r="GA379" s="33"/>
      <c r="GB379" s="33"/>
      <c r="GC379" s="33"/>
      <c r="GD379" s="33"/>
      <c r="GE379" s="33"/>
      <c r="GF379" s="33"/>
      <c r="GG379" s="33"/>
      <c r="GH379" s="33"/>
      <c r="GI379" s="33"/>
      <c r="GJ379" s="33"/>
      <c r="GK379" s="33"/>
      <c r="GL379" s="33"/>
      <c r="GM379" s="33"/>
      <c r="GN379" s="33"/>
      <c r="GO379" s="33"/>
      <c r="GP379" s="33"/>
      <c r="GQ379" s="33"/>
      <c r="GR379" s="33"/>
      <c r="GS379" s="33"/>
      <c r="GT379" s="33"/>
      <c r="GU379" s="33"/>
      <c r="GV379" s="33"/>
      <c r="GW379" s="33"/>
      <c r="GX379" s="33"/>
      <c r="GY379" s="33"/>
      <c r="GZ379" s="33"/>
      <c r="HA379" s="33"/>
      <c r="HB379" s="33"/>
      <c r="HC379" s="33"/>
      <c r="HD379" s="33"/>
      <c r="HE379" s="33"/>
      <c r="HF379" s="33"/>
      <c r="HG379" s="33"/>
      <c r="HH379" s="33"/>
      <c r="HI379" s="33"/>
      <c r="HJ379" s="33"/>
      <c r="HK379" s="33"/>
      <c r="HL379" s="33"/>
      <c r="HM379" s="33"/>
      <c r="HN379" s="33"/>
      <c r="HO379" s="33"/>
      <c r="HP379" s="33"/>
      <c r="HQ379" s="33"/>
      <c r="HR379" s="33"/>
      <c r="HS379" s="33"/>
      <c r="HT379" s="33"/>
      <c r="HU379" s="33"/>
      <c r="HV379" s="33"/>
      <c r="HW379" s="33"/>
      <c r="HX379" s="33"/>
      <c r="HY379" s="33"/>
      <c r="HZ379" s="33"/>
      <c r="IA379" s="33"/>
      <c r="IB379" s="33"/>
      <c r="IC379" s="33"/>
      <c r="ID379" s="33"/>
      <c r="IE379" s="33"/>
      <c r="IF379" s="33"/>
      <c r="IG379" s="33"/>
      <c r="IH379" s="33"/>
      <c r="II379" s="33"/>
      <c r="IJ379" s="33"/>
      <c r="IK379" s="33"/>
      <c r="IL379" s="33"/>
      <c r="IM379" s="33"/>
      <c r="IN379" s="33"/>
      <c r="IO379" s="33"/>
      <c r="IP379" s="33"/>
      <c r="IQ379" s="33"/>
      <c r="IR379" s="33"/>
      <c r="IS379" s="33"/>
      <c r="IT379" s="33"/>
      <c r="IU379" s="33"/>
      <c r="IV379" s="33"/>
    </row>
    <row r="380" spans="1:256" hidden="1">
      <c r="A380" s="247">
        <v>90095</v>
      </c>
      <c r="B380" s="250" t="s">
        <v>42</v>
      </c>
      <c r="C380" s="39" t="s">
        <v>30</v>
      </c>
      <c r="D380" s="81">
        <f t="shared" si="156"/>
        <v>22584786</v>
      </c>
      <c r="E380" s="82">
        <f t="shared" si="157"/>
        <v>1530910</v>
      </c>
      <c r="F380" s="82">
        <f t="shared" si="158"/>
        <v>1435410</v>
      </c>
      <c r="G380" s="82">
        <v>867725</v>
      </c>
      <c r="H380" s="82">
        <v>567685</v>
      </c>
      <c r="I380" s="82">
        <v>0</v>
      </c>
      <c r="J380" s="82">
        <v>0</v>
      </c>
      <c r="K380" s="82">
        <v>95500</v>
      </c>
      <c r="L380" s="82">
        <v>0</v>
      </c>
      <c r="M380" s="82">
        <f t="shared" si="160"/>
        <v>21053876</v>
      </c>
      <c r="N380" s="82">
        <v>19553876</v>
      </c>
      <c r="O380" s="82">
        <f>1325598+17855238</f>
        <v>19180836</v>
      </c>
      <c r="P380" s="82">
        <v>1500000</v>
      </c>
      <c r="Q380" s="59"/>
      <c r="R380" s="59"/>
      <c r="S380" s="60"/>
      <c r="T380" s="60"/>
      <c r="U380" s="60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  <c r="AW380" s="61"/>
      <c r="AX380" s="61"/>
      <c r="AY380" s="61"/>
      <c r="AZ380" s="61"/>
      <c r="BA380" s="61"/>
      <c r="BB380" s="61"/>
      <c r="BC380" s="61"/>
      <c r="BD380" s="61"/>
      <c r="BE380" s="61"/>
      <c r="BF380" s="61"/>
      <c r="BG380" s="61"/>
      <c r="BH380" s="61"/>
      <c r="BI380" s="61"/>
      <c r="BJ380" s="61"/>
      <c r="BK380" s="61"/>
      <c r="BL380" s="61"/>
      <c r="BM380" s="61"/>
      <c r="BN380" s="61"/>
      <c r="BO380" s="61"/>
      <c r="BP380" s="61"/>
      <c r="BQ380" s="61"/>
      <c r="BR380" s="61"/>
      <c r="BS380" s="61"/>
      <c r="BT380" s="61"/>
      <c r="BU380" s="61"/>
      <c r="BV380" s="61"/>
      <c r="BW380" s="61"/>
      <c r="BX380" s="61"/>
      <c r="BY380" s="61"/>
      <c r="BZ380" s="61"/>
      <c r="CA380" s="61"/>
      <c r="CB380" s="61"/>
      <c r="CC380" s="61"/>
      <c r="CD380" s="61"/>
      <c r="CE380" s="61"/>
      <c r="CF380" s="61"/>
      <c r="CG380" s="61"/>
      <c r="CH380" s="61"/>
      <c r="CI380" s="61"/>
      <c r="CJ380" s="61"/>
      <c r="CK380" s="61"/>
      <c r="CL380" s="61"/>
      <c r="CM380" s="61"/>
      <c r="CN380" s="61"/>
      <c r="CO380" s="61"/>
      <c r="CP380" s="61"/>
      <c r="CQ380" s="61"/>
      <c r="CR380" s="61"/>
      <c r="CS380" s="61"/>
      <c r="CT380" s="61"/>
      <c r="CU380" s="61"/>
      <c r="CV380" s="61"/>
      <c r="CW380" s="61"/>
      <c r="CX380" s="61"/>
      <c r="CY380" s="61"/>
      <c r="CZ380" s="61"/>
      <c r="DA380" s="61"/>
      <c r="DB380" s="61"/>
      <c r="DC380" s="61"/>
      <c r="DD380" s="61"/>
      <c r="DE380" s="61"/>
      <c r="DF380" s="61"/>
      <c r="DG380" s="61"/>
      <c r="DH380" s="61"/>
      <c r="DI380" s="61"/>
      <c r="DJ380" s="61"/>
      <c r="DK380" s="61"/>
      <c r="DL380" s="61"/>
      <c r="DM380" s="61"/>
      <c r="DN380" s="61"/>
      <c r="DO380" s="61"/>
      <c r="DP380" s="61"/>
      <c r="DQ380" s="61"/>
      <c r="DR380" s="61"/>
      <c r="DS380" s="61"/>
      <c r="DT380" s="61"/>
      <c r="DU380" s="61"/>
      <c r="DV380" s="61"/>
      <c r="DW380" s="61"/>
      <c r="DX380" s="61"/>
      <c r="DY380" s="61"/>
      <c r="DZ380" s="61"/>
      <c r="EA380" s="61"/>
      <c r="EB380" s="61"/>
      <c r="EC380" s="61"/>
      <c r="ED380" s="61"/>
      <c r="EE380" s="61"/>
      <c r="EF380" s="61"/>
      <c r="EG380" s="61"/>
      <c r="EH380" s="61"/>
      <c r="EI380" s="61"/>
      <c r="EJ380" s="61"/>
      <c r="EK380" s="61"/>
      <c r="EL380" s="61"/>
      <c r="EM380" s="61"/>
      <c r="EN380" s="61"/>
      <c r="EO380" s="61"/>
      <c r="EP380" s="61"/>
      <c r="EQ380" s="61"/>
      <c r="ER380" s="61"/>
      <c r="ES380" s="61"/>
      <c r="ET380" s="61"/>
      <c r="EU380" s="61"/>
      <c r="EV380" s="61"/>
      <c r="EW380" s="61"/>
      <c r="EX380" s="61"/>
      <c r="EY380" s="61"/>
      <c r="EZ380" s="61"/>
      <c r="FA380" s="61"/>
      <c r="FB380" s="61"/>
      <c r="FC380" s="61"/>
      <c r="FD380" s="61"/>
      <c r="FE380" s="61"/>
      <c r="FF380" s="61"/>
      <c r="FG380" s="61"/>
      <c r="FH380" s="61"/>
      <c r="FI380" s="61"/>
      <c r="FJ380" s="61"/>
      <c r="FK380" s="61"/>
      <c r="FL380" s="61"/>
      <c r="FM380" s="61"/>
      <c r="FN380" s="61"/>
      <c r="FO380" s="61"/>
      <c r="FP380" s="61"/>
      <c r="FQ380" s="61"/>
      <c r="FR380" s="61"/>
      <c r="FS380" s="61"/>
      <c r="FT380" s="61"/>
      <c r="FU380" s="61"/>
      <c r="FV380" s="61"/>
      <c r="FW380" s="61"/>
      <c r="FX380" s="61"/>
      <c r="FY380" s="61"/>
      <c r="FZ380" s="61"/>
      <c r="GA380" s="61"/>
      <c r="GB380" s="61"/>
      <c r="GC380" s="61"/>
      <c r="GD380" s="61"/>
      <c r="GE380" s="61"/>
      <c r="GF380" s="61"/>
      <c r="GG380" s="61"/>
      <c r="GH380" s="61"/>
      <c r="GI380" s="61"/>
      <c r="GJ380" s="61"/>
      <c r="GK380" s="61"/>
      <c r="GL380" s="61"/>
      <c r="GM380" s="61"/>
      <c r="GN380" s="61"/>
      <c r="GO380" s="61"/>
      <c r="GP380" s="61"/>
      <c r="GQ380" s="61"/>
      <c r="GR380" s="61"/>
      <c r="GS380" s="61"/>
      <c r="GT380" s="61"/>
      <c r="GU380" s="61"/>
      <c r="GV380" s="61"/>
      <c r="GW380" s="61"/>
      <c r="GX380" s="61"/>
      <c r="GY380" s="61"/>
      <c r="GZ380" s="61"/>
      <c r="HA380" s="61"/>
      <c r="HB380" s="61"/>
      <c r="HC380" s="61"/>
      <c r="HD380" s="61"/>
      <c r="HE380" s="61"/>
      <c r="HF380" s="61"/>
      <c r="HG380" s="61"/>
      <c r="HH380" s="61"/>
      <c r="HI380" s="61"/>
      <c r="HJ380" s="61"/>
      <c r="HK380" s="61"/>
      <c r="HL380" s="61"/>
      <c r="HM380" s="61"/>
      <c r="HN380" s="61"/>
      <c r="HO380" s="61"/>
      <c r="HP380" s="61"/>
      <c r="HQ380" s="61"/>
      <c r="HR380" s="61"/>
      <c r="HS380" s="61"/>
      <c r="HT380" s="61"/>
      <c r="HU380" s="61"/>
      <c r="HV380" s="61"/>
      <c r="HW380" s="61"/>
      <c r="HX380" s="61"/>
      <c r="HY380" s="61"/>
      <c r="HZ380" s="61"/>
      <c r="IA380" s="61"/>
      <c r="IB380" s="61"/>
      <c r="IC380" s="61"/>
      <c r="ID380" s="61"/>
      <c r="IE380" s="61"/>
      <c r="IF380" s="61"/>
      <c r="IG380" s="61"/>
      <c r="IH380" s="61"/>
      <c r="II380" s="61"/>
      <c r="IJ380" s="61"/>
      <c r="IK380" s="61"/>
      <c r="IL380" s="61"/>
      <c r="IM380" s="61"/>
      <c r="IN380" s="61"/>
      <c r="IO380" s="61"/>
      <c r="IP380" s="61"/>
      <c r="IQ380" s="61"/>
      <c r="IR380" s="61"/>
      <c r="IS380" s="61"/>
      <c r="IT380" s="61"/>
      <c r="IU380" s="61"/>
      <c r="IV380" s="61"/>
    </row>
    <row r="381" spans="1:256" hidden="1">
      <c r="A381" s="248"/>
      <c r="B381" s="251"/>
      <c r="C381" s="39" t="s">
        <v>31</v>
      </c>
      <c r="D381" s="81">
        <f t="shared" si="156"/>
        <v>0</v>
      </c>
      <c r="E381" s="82">
        <f t="shared" si="157"/>
        <v>0</v>
      </c>
      <c r="F381" s="82">
        <f t="shared" si="158"/>
        <v>0</v>
      </c>
      <c r="G381" s="82"/>
      <c r="H381" s="82"/>
      <c r="I381" s="82"/>
      <c r="J381" s="82"/>
      <c r="K381" s="82"/>
      <c r="L381" s="82"/>
      <c r="M381" s="82">
        <f t="shared" si="160"/>
        <v>0</v>
      </c>
      <c r="N381" s="82"/>
      <c r="O381" s="82"/>
      <c r="P381" s="82"/>
      <c r="Q381" s="59"/>
      <c r="R381" s="59"/>
      <c r="S381" s="60"/>
      <c r="T381" s="60"/>
      <c r="U381" s="60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  <c r="AW381" s="61"/>
      <c r="AX381" s="61"/>
      <c r="AY381" s="61"/>
      <c r="AZ381" s="61"/>
      <c r="BA381" s="61"/>
      <c r="BB381" s="61"/>
      <c r="BC381" s="61"/>
      <c r="BD381" s="61"/>
      <c r="BE381" s="61"/>
      <c r="BF381" s="61"/>
      <c r="BG381" s="61"/>
      <c r="BH381" s="61"/>
      <c r="BI381" s="61"/>
      <c r="BJ381" s="61"/>
      <c r="BK381" s="61"/>
      <c r="BL381" s="61"/>
      <c r="BM381" s="61"/>
      <c r="BN381" s="61"/>
      <c r="BO381" s="61"/>
      <c r="BP381" s="61"/>
      <c r="BQ381" s="61"/>
      <c r="BR381" s="61"/>
      <c r="BS381" s="61"/>
      <c r="BT381" s="61"/>
      <c r="BU381" s="61"/>
      <c r="BV381" s="61"/>
      <c r="BW381" s="61"/>
      <c r="BX381" s="61"/>
      <c r="BY381" s="61"/>
      <c r="BZ381" s="61"/>
      <c r="CA381" s="61"/>
      <c r="CB381" s="61"/>
      <c r="CC381" s="61"/>
      <c r="CD381" s="61"/>
      <c r="CE381" s="61"/>
      <c r="CF381" s="61"/>
      <c r="CG381" s="61"/>
      <c r="CH381" s="61"/>
      <c r="CI381" s="61"/>
      <c r="CJ381" s="61"/>
      <c r="CK381" s="61"/>
      <c r="CL381" s="61"/>
      <c r="CM381" s="61"/>
      <c r="CN381" s="61"/>
      <c r="CO381" s="61"/>
      <c r="CP381" s="61"/>
      <c r="CQ381" s="61"/>
      <c r="CR381" s="61"/>
      <c r="CS381" s="61"/>
      <c r="CT381" s="61"/>
      <c r="CU381" s="61"/>
      <c r="CV381" s="61"/>
      <c r="CW381" s="61"/>
      <c r="CX381" s="61"/>
      <c r="CY381" s="61"/>
      <c r="CZ381" s="61"/>
      <c r="DA381" s="61"/>
      <c r="DB381" s="61"/>
      <c r="DC381" s="61"/>
      <c r="DD381" s="61"/>
      <c r="DE381" s="61"/>
      <c r="DF381" s="61"/>
      <c r="DG381" s="61"/>
      <c r="DH381" s="61"/>
      <c r="DI381" s="61"/>
      <c r="DJ381" s="61"/>
      <c r="DK381" s="61"/>
      <c r="DL381" s="61"/>
      <c r="DM381" s="61"/>
      <c r="DN381" s="61"/>
      <c r="DO381" s="61"/>
      <c r="DP381" s="61"/>
      <c r="DQ381" s="61"/>
      <c r="DR381" s="61"/>
      <c r="DS381" s="61"/>
      <c r="DT381" s="61"/>
      <c r="DU381" s="61"/>
      <c r="DV381" s="61"/>
      <c r="DW381" s="61"/>
      <c r="DX381" s="61"/>
      <c r="DY381" s="61"/>
      <c r="DZ381" s="61"/>
      <c r="EA381" s="61"/>
      <c r="EB381" s="61"/>
      <c r="EC381" s="61"/>
      <c r="ED381" s="61"/>
      <c r="EE381" s="61"/>
      <c r="EF381" s="61"/>
      <c r="EG381" s="61"/>
      <c r="EH381" s="61"/>
      <c r="EI381" s="61"/>
      <c r="EJ381" s="61"/>
      <c r="EK381" s="61"/>
      <c r="EL381" s="61"/>
      <c r="EM381" s="61"/>
      <c r="EN381" s="61"/>
      <c r="EO381" s="61"/>
      <c r="EP381" s="61"/>
      <c r="EQ381" s="61"/>
      <c r="ER381" s="61"/>
      <c r="ES381" s="61"/>
      <c r="ET381" s="61"/>
      <c r="EU381" s="61"/>
      <c r="EV381" s="61"/>
      <c r="EW381" s="61"/>
      <c r="EX381" s="61"/>
      <c r="EY381" s="61"/>
      <c r="EZ381" s="61"/>
      <c r="FA381" s="61"/>
      <c r="FB381" s="61"/>
      <c r="FC381" s="61"/>
      <c r="FD381" s="61"/>
      <c r="FE381" s="61"/>
      <c r="FF381" s="61"/>
      <c r="FG381" s="61"/>
      <c r="FH381" s="61"/>
      <c r="FI381" s="61"/>
      <c r="FJ381" s="61"/>
      <c r="FK381" s="61"/>
      <c r="FL381" s="61"/>
      <c r="FM381" s="61"/>
      <c r="FN381" s="61"/>
      <c r="FO381" s="61"/>
      <c r="FP381" s="61"/>
      <c r="FQ381" s="61"/>
      <c r="FR381" s="61"/>
      <c r="FS381" s="61"/>
      <c r="FT381" s="61"/>
      <c r="FU381" s="61"/>
      <c r="FV381" s="61"/>
      <c r="FW381" s="61"/>
      <c r="FX381" s="61"/>
      <c r="FY381" s="61"/>
      <c r="FZ381" s="61"/>
      <c r="GA381" s="61"/>
      <c r="GB381" s="61"/>
      <c r="GC381" s="61"/>
      <c r="GD381" s="61"/>
      <c r="GE381" s="61"/>
      <c r="GF381" s="61"/>
      <c r="GG381" s="61"/>
      <c r="GH381" s="61"/>
      <c r="GI381" s="61"/>
      <c r="GJ381" s="61"/>
      <c r="GK381" s="61"/>
      <c r="GL381" s="61"/>
      <c r="GM381" s="61"/>
      <c r="GN381" s="61"/>
      <c r="GO381" s="61"/>
      <c r="GP381" s="61"/>
      <c r="GQ381" s="61"/>
      <c r="GR381" s="61"/>
      <c r="GS381" s="61"/>
      <c r="GT381" s="61"/>
      <c r="GU381" s="61"/>
      <c r="GV381" s="61"/>
      <c r="GW381" s="61"/>
      <c r="GX381" s="61"/>
      <c r="GY381" s="61"/>
      <c r="GZ381" s="61"/>
      <c r="HA381" s="61"/>
      <c r="HB381" s="61"/>
      <c r="HC381" s="61"/>
      <c r="HD381" s="61"/>
      <c r="HE381" s="61"/>
      <c r="HF381" s="61"/>
      <c r="HG381" s="61"/>
      <c r="HH381" s="61"/>
      <c r="HI381" s="61"/>
      <c r="HJ381" s="61"/>
      <c r="HK381" s="61"/>
      <c r="HL381" s="61"/>
      <c r="HM381" s="61"/>
      <c r="HN381" s="61"/>
      <c r="HO381" s="61"/>
      <c r="HP381" s="61"/>
      <c r="HQ381" s="61"/>
      <c r="HR381" s="61"/>
      <c r="HS381" s="61"/>
      <c r="HT381" s="61"/>
      <c r="HU381" s="61"/>
      <c r="HV381" s="61"/>
      <c r="HW381" s="61"/>
      <c r="HX381" s="61"/>
      <c r="HY381" s="61"/>
      <c r="HZ381" s="61"/>
      <c r="IA381" s="61"/>
      <c r="IB381" s="61"/>
      <c r="IC381" s="61"/>
      <c r="ID381" s="61"/>
      <c r="IE381" s="61"/>
      <c r="IF381" s="61"/>
      <c r="IG381" s="61"/>
      <c r="IH381" s="61"/>
      <c r="II381" s="61"/>
      <c r="IJ381" s="61"/>
      <c r="IK381" s="61"/>
      <c r="IL381" s="61"/>
      <c r="IM381" s="61"/>
      <c r="IN381" s="61"/>
      <c r="IO381" s="61"/>
      <c r="IP381" s="61"/>
      <c r="IQ381" s="61"/>
      <c r="IR381" s="61"/>
      <c r="IS381" s="61"/>
      <c r="IT381" s="61"/>
      <c r="IU381" s="61"/>
      <c r="IV381" s="61"/>
    </row>
    <row r="382" spans="1:256" hidden="1">
      <c r="A382" s="249"/>
      <c r="B382" s="252"/>
      <c r="C382" s="39" t="s">
        <v>32</v>
      </c>
      <c r="D382" s="81">
        <f>D380+D381</f>
        <v>22584786</v>
      </c>
      <c r="E382" s="82">
        <f t="shared" ref="E382:P382" si="168">E380+E381</f>
        <v>1530910</v>
      </c>
      <c r="F382" s="82">
        <f t="shared" si="168"/>
        <v>1435410</v>
      </c>
      <c r="G382" s="82">
        <f t="shared" si="168"/>
        <v>867725</v>
      </c>
      <c r="H382" s="82">
        <f t="shared" si="168"/>
        <v>567685</v>
      </c>
      <c r="I382" s="82">
        <f t="shared" si="168"/>
        <v>0</v>
      </c>
      <c r="J382" s="82">
        <f t="shared" si="168"/>
        <v>0</v>
      </c>
      <c r="K382" s="82">
        <f t="shared" si="168"/>
        <v>95500</v>
      </c>
      <c r="L382" s="82">
        <f t="shared" si="168"/>
        <v>0</v>
      </c>
      <c r="M382" s="82">
        <f t="shared" si="168"/>
        <v>21053876</v>
      </c>
      <c r="N382" s="82">
        <f t="shared" si="168"/>
        <v>19553876</v>
      </c>
      <c r="O382" s="82">
        <f t="shared" si="168"/>
        <v>19180836</v>
      </c>
      <c r="P382" s="82">
        <f t="shared" si="168"/>
        <v>1500000</v>
      </c>
      <c r="Q382" s="59"/>
      <c r="R382" s="59"/>
      <c r="S382" s="60"/>
      <c r="T382" s="60"/>
      <c r="U382" s="60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  <c r="AW382" s="61"/>
      <c r="AX382" s="61"/>
      <c r="AY382" s="61"/>
      <c r="AZ382" s="61"/>
      <c r="BA382" s="61"/>
      <c r="BB382" s="61"/>
      <c r="BC382" s="61"/>
      <c r="BD382" s="61"/>
      <c r="BE382" s="61"/>
      <c r="BF382" s="61"/>
      <c r="BG382" s="61"/>
      <c r="BH382" s="61"/>
      <c r="BI382" s="61"/>
      <c r="BJ382" s="61"/>
      <c r="BK382" s="61"/>
      <c r="BL382" s="61"/>
      <c r="BM382" s="61"/>
      <c r="BN382" s="61"/>
      <c r="BO382" s="61"/>
      <c r="BP382" s="61"/>
      <c r="BQ382" s="61"/>
      <c r="BR382" s="61"/>
      <c r="BS382" s="61"/>
      <c r="BT382" s="61"/>
      <c r="BU382" s="61"/>
      <c r="BV382" s="61"/>
      <c r="BW382" s="61"/>
      <c r="BX382" s="61"/>
      <c r="BY382" s="61"/>
      <c r="BZ382" s="61"/>
      <c r="CA382" s="61"/>
      <c r="CB382" s="61"/>
      <c r="CC382" s="61"/>
      <c r="CD382" s="61"/>
      <c r="CE382" s="61"/>
      <c r="CF382" s="61"/>
      <c r="CG382" s="61"/>
      <c r="CH382" s="61"/>
      <c r="CI382" s="61"/>
      <c r="CJ382" s="61"/>
      <c r="CK382" s="61"/>
      <c r="CL382" s="61"/>
      <c r="CM382" s="61"/>
      <c r="CN382" s="61"/>
      <c r="CO382" s="61"/>
      <c r="CP382" s="61"/>
      <c r="CQ382" s="61"/>
      <c r="CR382" s="61"/>
      <c r="CS382" s="61"/>
      <c r="CT382" s="61"/>
      <c r="CU382" s="61"/>
      <c r="CV382" s="61"/>
      <c r="CW382" s="61"/>
      <c r="CX382" s="61"/>
      <c r="CY382" s="61"/>
      <c r="CZ382" s="61"/>
      <c r="DA382" s="61"/>
      <c r="DB382" s="61"/>
      <c r="DC382" s="61"/>
      <c r="DD382" s="61"/>
      <c r="DE382" s="61"/>
      <c r="DF382" s="61"/>
      <c r="DG382" s="61"/>
      <c r="DH382" s="61"/>
      <c r="DI382" s="61"/>
      <c r="DJ382" s="61"/>
      <c r="DK382" s="61"/>
      <c r="DL382" s="61"/>
      <c r="DM382" s="61"/>
      <c r="DN382" s="61"/>
      <c r="DO382" s="61"/>
      <c r="DP382" s="61"/>
      <c r="DQ382" s="61"/>
      <c r="DR382" s="61"/>
      <c r="DS382" s="61"/>
      <c r="DT382" s="61"/>
      <c r="DU382" s="61"/>
      <c r="DV382" s="61"/>
      <c r="DW382" s="61"/>
      <c r="DX382" s="61"/>
      <c r="DY382" s="61"/>
      <c r="DZ382" s="61"/>
      <c r="EA382" s="61"/>
      <c r="EB382" s="61"/>
      <c r="EC382" s="61"/>
      <c r="ED382" s="61"/>
      <c r="EE382" s="61"/>
      <c r="EF382" s="61"/>
      <c r="EG382" s="61"/>
      <c r="EH382" s="61"/>
      <c r="EI382" s="61"/>
      <c r="EJ382" s="61"/>
      <c r="EK382" s="61"/>
      <c r="EL382" s="61"/>
      <c r="EM382" s="61"/>
      <c r="EN382" s="61"/>
      <c r="EO382" s="61"/>
      <c r="EP382" s="61"/>
      <c r="EQ382" s="61"/>
      <c r="ER382" s="61"/>
      <c r="ES382" s="61"/>
      <c r="ET382" s="61"/>
      <c r="EU382" s="61"/>
      <c r="EV382" s="61"/>
      <c r="EW382" s="61"/>
      <c r="EX382" s="61"/>
      <c r="EY382" s="61"/>
      <c r="EZ382" s="61"/>
      <c r="FA382" s="61"/>
      <c r="FB382" s="61"/>
      <c r="FC382" s="61"/>
      <c r="FD382" s="61"/>
      <c r="FE382" s="61"/>
      <c r="FF382" s="61"/>
      <c r="FG382" s="61"/>
      <c r="FH382" s="61"/>
      <c r="FI382" s="61"/>
      <c r="FJ382" s="61"/>
      <c r="FK382" s="61"/>
      <c r="FL382" s="61"/>
      <c r="FM382" s="61"/>
      <c r="FN382" s="61"/>
      <c r="FO382" s="61"/>
      <c r="FP382" s="61"/>
      <c r="FQ382" s="61"/>
      <c r="FR382" s="61"/>
      <c r="FS382" s="61"/>
      <c r="FT382" s="61"/>
      <c r="FU382" s="61"/>
      <c r="FV382" s="61"/>
      <c r="FW382" s="61"/>
      <c r="FX382" s="61"/>
      <c r="FY382" s="61"/>
      <c r="FZ382" s="61"/>
      <c r="GA382" s="61"/>
      <c r="GB382" s="61"/>
      <c r="GC382" s="61"/>
      <c r="GD382" s="61"/>
      <c r="GE382" s="61"/>
      <c r="GF382" s="61"/>
      <c r="GG382" s="61"/>
      <c r="GH382" s="61"/>
      <c r="GI382" s="61"/>
      <c r="GJ382" s="61"/>
      <c r="GK382" s="61"/>
      <c r="GL382" s="61"/>
      <c r="GM382" s="61"/>
      <c r="GN382" s="61"/>
      <c r="GO382" s="61"/>
      <c r="GP382" s="61"/>
      <c r="GQ382" s="61"/>
      <c r="GR382" s="61"/>
      <c r="GS382" s="61"/>
      <c r="GT382" s="61"/>
      <c r="GU382" s="61"/>
      <c r="GV382" s="61"/>
      <c r="GW382" s="61"/>
      <c r="GX382" s="61"/>
      <c r="GY382" s="61"/>
      <c r="GZ382" s="61"/>
      <c r="HA382" s="61"/>
      <c r="HB382" s="61"/>
      <c r="HC382" s="61"/>
      <c r="HD382" s="61"/>
      <c r="HE382" s="61"/>
      <c r="HF382" s="61"/>
      <c r="HG382" s="61"/>
      <c r="HH382" s="61"/>
      <c r="HI382" s="61"/>
      <c r="HJ382" s="61"/>
      <c r="HK382" s="61"/>
      <c r="HL382" s="61"/>
      <c r="HM382" s="61"/>
      <c r="HN382" s="61"/>
      <c r="HO382" s="61"/>
      <c r="HP382" s="61"/>
      <c r="HQ382" s="61"/>
      <c r="HR382" s="61"/>
      <c r="HS382" s="61"/>
      <c r="HT382" s="61"/>
      <c r="HU382" s="61"/>
      <c r="HV382" s="61"/>
      <c r="HW382" s="61"/>
      <c r="HX382" s="61"/>
      <c r="HY382" s="61"/>
      <c r="HZ382" s="61"/>
      <c r="IA382" s="61"/>
      <c r="IB382" s="61"/>
      <c r="IC382" s="61"/>
      <c r="ID382" s="61"/>
      <c r="IE382" s="61"/>
      <c r="IF382" s="61"/>
      <c r="IG382" s="61"/>
      <c r="IH382" s="61"/>
      <c r="II382" s="61"/>
      <c r="IJ382" s="61"/>
      <c r="IK382" s="61"/>
      <c r="IL382" s="61"/>
      <c r="IM382" s="61"/>
      <c r="IN382" s="61"/>
      <c r="IO382" s="61"/>
      <c r="IP382" s="61"/>
      <c r="IQ382" s="61"/>
      <c r="IR382" s="61"/>
      <c r="IS382" s="61"/>
      <c r="IT382" s="61"/>
      <c r="IU382" s="61"/>
      <c r="IV382" s="61"/>
    </row>
    <row r="383" spans="1:256" ht="15" hidden="1">
      <c r="A383" s="253">
        <v>921</v>
      </c>
      <c r="B383" s="256" t="s">
        <v>198</v>
      </c>
      <c r="C383" s="41" t="s">
        <v>30</v>
      </c>
      <c r="D383" s="83">
        <f>D389+D392+D395+D398+D401+D404+D407+D413+D410+D386</f>
        <v>170061444</v>
      </c>
      <c r="E383" s="84">
        <f>E389+E392+E395+E398+E401+E404+E407+E413+E410+E386</f>
        <v>111289807</v>
      </c>
      <c r="F383" s="84">
        <f t="shared" ref="F383:P384" si="169">F389+F392+F395+F398+F401+F404+F407+F413+F410+F386</f>
        <v>3714680</v>
      </c>
      <c r="G383" s="84">
        <f t="shared" si="169"/>
        <v>133000</v>
      </c>
      <c r="H383" s="84">
        <f t="shared" si="169"/>
        <v>3581680</v>
      </c>
      <c r="I383" s="84">
        <f t="shared" si="169"/>
        <v>104936029</v>
      </c>
      <c r="J383" s="84">
        <f t="shared" si="169"/>
        <v>426000</v>
      </c>
      <c r="K383" s="84">
        <f t="shared" si="169"/>
        <v>2213098</v>
      </c>
      <c r="L383" s="84">
        <f t="shared" si="169"/>
        <v>0</v>
      </c>
      <c r="M383" s="84">
        <f t="shared" si="169"/>
        <v>58771637</v>
      </c>
      <c r="N383" s="84">
        <f t="shared" si="169"/>
        <v>58771637</v>
      </c>
      <c r="O383" s="84">
        <f t="shared" si="169"/>
        <v>844786</v>
      </c>
      <c r="P383" s="84">
        <f t="shared" si="169"/>
        <v>0</v>
      </c>
      <c r="Q383" s="50"/>
      <c r="R383" s="50"/>
      <c r="S383" s="51"/>
      <c r="T383" s="51"/>
      <c r="U383" s="51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  <c r="BY383" s="52"/>
      <c r="BZ383" s="52"/>
      <c r="CA383" s="52"/>
      <c r="CB383" s="52"/>
      <c r="CC383" s="52"/>
      <c r="CD383" s="52"/>
      <c r="CE383" s="52"/>
      <c r="CF383" s="52"/>
      <c r="CG383" s="52"/>
      <c r="CH383" s="52"/>
      <c r="CI383" s="52"/>
      <c r="CJ383" s="52"/>
      <c r="CK383" s="52"/>
      <c r="CL383" s="52"/>
      <c r="CM383" s="52"/>
      <c r="CN383" s="52"/>
      <c r="CO383" s="52"/>
      <c r="CP383" s="52"/>
      <c r="CQ383" s="52"/>
      <c r="CR383" s="52"/>
      <c r="CS383" s="52"/>
      <c r="CT383" s="52"/>
      <c r="CU383" s="52"/>
      <c r="CV383" s="52"/>
      <c r="CW383" s="52"/>
      <c r="CX383" s="52"/>
      <c r="CY383" s="52"/>
      <c r="CZ383" s="52"/>
      <c r="DA383" s="52"/>
      <c r="DB383" s="52"/>
      <c r="DC383" s="52"/>
      <c r="DD383" s="52"/>
      <c r="DE383" s="52"/>
      <c r="DF383" s="52"/>
      <c r="DG383" s="52"/>
      <c r="DH383" s="52"/>
      <c r="DI383" s="52"/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  <c r="DT383" s="52"/>
      <c r="DU383" s="52"/>
      <c r="DV383" s="52"/>
      <c r="DW383" s="52"/>
      <c r="DX383" s="52"/>
      <c r="DY383" s="52"/>
      <c r="DZ383" s="52"/>
      <c r="EA383" s="52"/>
      <c r="EB383" s="52"/>
      <c r="EC383" s="52"/>
      <c r="ED383" s="52"/>
      <c r="EE383" s="52"/>
      <c r="EF383" s="52"/>
      <c r="EG383" s="52"/>
      <c r="EH383" s="52"/>
      <c r="EI383" s="52"/>
      <c r="EJ383" s="52"/>
      <c r="EK383" s="52"/>
      <c r="EL383" s="52"/>
      <c r="EM383" s="52"/>
      <c r="EN383" s="52"/>
      <c r="EO383" s="52"/>
      <c r="EP383" s="52"/>
      <c r="EQ383" s="52"/>
      <c r="ER383" s="52"/>
      <c r="ES383" s="52"/>
      <c r="ET383" s="52"/>
      <c r="EU383" s="52"/>
      <c r="EV383" s="52"/>
      <c r="EW383" s="52"/>
      <c r="EX383" s="52"/>
      <c r="EY383" s="52"/>
      <c r="EZ383" s="52"/>
      <c r="FA383" s="52"/>
      <c r="FB383" s="52"/>
      <c r="FC383" s="52"/>
      <c r="FD383" s="52"/>
      <c r="FE383" s="52"/>
      <c r="FF383" s="52"/>
      <c r="FG383" s="52"/>
      <c r="FH383" s="52"/>
      <c r="FI383" s="52"/>
      <c r="FJ383" s="52"/>
      <c r="FK383" s="52"/>
      <c r="FL383" s="52"/>
      <c r="FM383" s="52"/>
      <c r="FN383" s="52"/>
      <c r="FO383" s="52"/>
      <c r="FP383" s="52"/>
      <c r="FQ383" s="52"/>
      <c r="FR383" s="52"/>
      <c r="FS383" s="52"/>
      <c r="FT383" s="52"/>
      <c r="FU383" s="52"/>
      <c r="FV383" s="52"/>
      <c r="FW383" s="52"/>
      <c r="FX383" s="52"/>
      <c r="FY383" s="52"/>
      <c r="FZ383" s="52"/>
      <c r="GA383" s="52"/>
      <c r="GB383" s="52"/>
      <c r="GC383" s="52"/>
      <c r="GD383" s="52"/>
      <c r="GE383" s="52"/>
      <c r="GF383" s="52"/>
      <c r="GG383" s="52"/>
      <c r="GH383" s="52"/>
      <c r="GI383" s="52"/>
      <c r="GJ383" s="52"/>
      <c r="GK383" s="52"/>
      <c r="GL383" s="52"/>
      <c r="GM383" s="52"/>
      <c r="GN383" s="52"/>
      <c r="GO383" s="52"/>
      <c r="GP383" s="52"/>
      <c r="GQ383" s="52"/>
      <c r="GR383" s="52"/>
      <c r="GS383" s="52"/>
      <c r="GT383" s="52"/>
      <c r="GU383" s="52"/>
      <c r="GV383" s="52"/>
      <c r="GW383" s="52"/>
      <c r="GX383" s="52"/>
      <c r="GY383" s="52"/>
      <c r="GZ383" s="52"/>
      <c r="HA383" s="52"/>
      <c r="HB383" s="52"/>
      <c r="HC383" s="52"/>
      <c r="HD383" s="52"/>
      <c r="HE383" s="52"/>
      <c r="HF383" s="52"/>
      <c r="HG383" s="52"/>
      <c r="HH383" s="52"/>
      <c r="HI383" s="52"/>
      <c r="HJ383" s="52"/>
      <c r="HK383" s="52"/>
      <c r="HL383" s="52"/>
      <c r="HM383" s="52"/>
      <c r="HN383" s="52"/>
      <c r="HO383" s="52"/>
      <c r="HP383" s="52"/>
      <c r="HQ383" s="52"/>
      <c r="HR383" s="52"/>
      <c r="HS383" s="52"/>
      <c r="HT383" s="52"/>
      <c r="HU383" s="52"/>
      <c r="HV383" s="52"/>
      <c r="HW383" s="52"/>
      <c r="HX383" s="52"/>
      <c r="HY383" s="52"/>
      <c r="HZ383" s="52"/>
      <c r="IA383" s="52"/>
      <c r="IB383" s="52"/>
      <c r="IC383" s="52"/>
      <c r="ID383" s="52"/>
      <c r="IE383" s="52"/>
      <c r="IF383" s="52"/>
      <c r="IG383" s="52"/>
      <c r="IH383" s="52"/>
      <c r="II383" s="52"/>
      <c r="IJ383" s="52"/>
      <c r="IK383" s="52"/>
      <c r="IL383" s="52"/>
      <c r="IM383" s="52"/>
      <c r="IN383" s="52"/>
      <c r="IO383" s="52"/>
      <c r="IP383" s="52"/>
      <c r="IQ383" s="52"/>
      <c r="IR383" s="52"/>
      <c r="IS383" s="52"/>
      <c r="IT383" s="52"/>
      <c r="IU383" s="52"/>
      <c r="IV383" s="52"/>
    </row>
    <row r="384" spans="1:256" ht="15" hidden="1">
      <c r="A384" s="254"/>
      <c r="B384" s="257"/>
      <c r="C384" s="41" t="s">
        <v>31</v>
      </c>
      <c r="D384" s="83">
        <f>D390+D393+D396+D399+D402+D405+D408+D414+D411+D387</f>
        <v>0</v>
      </c>
      <c r="E384" s="84">
        <f>E390+E393+E396+E399+E402+E405+E408+E414+E411+E387</f>
        <v>0</v>
      </c>
      <c r="F384" s="84">
        <f t="shared" si="169"/>
        <v>0</v>
      </c>
      <c r="G384" s="84">
        <f t="shared" si="169"/>
        <v>0</v>
      </c>
      <c r="H384" s="84">
        <f t="shared" si="169"/>
        <v>0</v>
      </c>
      <c r="I384" s="84">
        <f t="shared" si="169"/>
        <v>0</v>
      </c>
      <c r="J384" s="84">
        <f t="shared" si="169"/>
        <v>0</v>
      </c>
      <c r="K384" s="84">
        <f t="shared" si="169"/>
        <v>0</v>
      </c>
      <c r="L384" s="84">
        <f t="shared" si="169"/>
        <v>0</v>
      </c>
      <c r="M384" s="84">
        <f t="shared" si="169"/>
        <v>0</v>
      </c>
      <c r="N384" s="84">
        <f t="shared" si="169"/>
        <v>0</v>
      </c>
      <c r="O384" s="84">
        <f t="shared" si="169"/>
        <v>0</v>
      </c>
      <c r="P384" s="84">
        <f t="shared" si="169"/>
        <v>0</v>
      </c>
      <c r="Q384" s="50"/>
      <c r="R384" s="50"/>
      <c r="S384" s="51"/>
      <c r="T384" s="51"/>
      <c r="U384" s="51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  <c r="BY384" s="52"/>
      <c r="BZ384" s="52"/>
      <c r="CA384" s="52"/>
      <c r="CB384" s="52"/>
      <c r="CC384" s="52"/>
      <c r="CD384" s="52"/>
      <c r="CE384" s="52"/>
      <c r="CF384" s="52"/>
      <c r="CG384" s="52"/>
      <c r="CH384" s="52"/>
      <c r="CI384" s="52"/>
      <c r="CJ384" s="52"/>
      <c r="CK384" s="52"/>
      <c r="CL384" s="52"/>
      <c r="CM384" s="52"/>
      <c r="CN384" s="52"/>
      <c r="CO384" s="52"/>
      <c r="CP384" s="52"/>
      <c r="CQ384" s="52"/>
      <c r="CR384" s="52"/>
      <c r="CS384" s="52"/>
      <c r="CT384" s="52"/>
      <c r="CU384" s="52"/>
      <c r="CV384" s="52"/>
      <c r="CW384" s="52"/>
      <c r="CX384" s="52"/>
      <c r="CY384" s="52"/>
      <c r="CZ384" s="52"/>
      <c r="DA384" s="52"/>
      <c r="DB384" s="52"/>
      <c r="DC384" s="52"/>
      <c r="DD384" s="52"/>
      <c r="DE384" s="52"/>
      <c r="DF384" s="52"/>
      <c r="DG384" s="52"/>
      <c r="DH384" s="52"/>
      <c r="DI384" s="52"/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  <c r="DT384" s="52"/>
      <c r="DU384" s="52"/>
      <c r="DV384" s="52"/>
      <c r="DW384" s="52"/>
      <c r="DX384" s="52"/>
      <c r="DY384" s="52"/>
      <c r="DZ384" s="52"/>
      <c r="EA384" s="52"/>
      <c r="EB384" s="52"/>
      <c r="EC384" s="52"/>
      <c r="ED384" s="52"/>
      <c r="EE384" s="52"/>
      <c r="EF384" s="52"/>
      <c r="EG384" s="52"/>
      <c r="EH384" s="52"/>
      <c r="EI384" s="52"/>
      <c r="EJ384" s="52"/>
      <c r="EK384" s="52"/>
      <c r="EL384" s="52"/>
      <c r="EM384" s="52"/>
      <c r="EN384" s="52"/>
      <c r="EO384" s="52"/>
      <c r="EP384" s="52"/>
      <c r="EQ384" s="52"/>
      <c r="ER384" s="52"/>
      <c r="ES384" s="52"/>
      <c r="ET384" s="52"/>
      <c r="EU384" s="52"/>
      <c r="EV384" s="52"/>
      <c r="EW384" s="52"/>
      <c r="EX384" s="52"/>
      <c r="EY384" s="52"/>
      <c r="EZ384" s="52"/>
      <c r="FA384" s="52"/>
      <c r="FB384" s="52"/>
      <c r="FC384" s="52"/>
      <c r="FD384" s="52"/>
      <c r="FE384" s="52"/>
      <c r="FF384" s="52"/>
      <c r="FG384" s="52"/>
      <c r="FH384" s="52"/>
      <c r="FI384" s="52"/>
      <c r="FJ384" s="52"/>
      <c r="FK384" s="52"/>
      <c r="FL384" s="52"/>
      <c r="FM384" s="52"/>
      <c r="FN384" s="52"/>
      <c r="FO384" s="52"/>
      <c r="FP384" s="52"/>
      <c r="FQ384" s="52"/>
      <c r="FR384" s="52"/>
      <c r="FS384" s="52"/>
      <c r="FT384" s="52"/>
      <c r="FU384" s="52"/>
      <c r="FV384" s="52"/>
      <c r="FW384" s="52"/>
      <c r="FX384" s="52"/>
      <c r="FY384" s="52"/>
      <c r="FZ384" s="52"/>
      <c r="GA384" s="52"/>
      <c r="GB384" s="52"/>
      <c r="GC384" s="52"/>
      <c r="GD384" s="52"/>
      <c r="GE384" s="52"/>
      <c r="GF384" s="52"/>
      <c r="GG384" s="52"/>
      <c r="GH384" s="52"/>
      <c r="GI384" s="52"/>
      <c r="GJ384" s="52"/>
      <c r="GK384" s="52"/>
      <c r="GL384" s="52"/>
      <c r="GM384" s="52"/>
      <c r="GN384" s="52"/>
      <c r="GO384" s="52"/>
      <c r="GP384" s="52"/>
      <c r="GQ384" s="52"/>
      <c r="GR384" s="52"/>
      <c r="GS384" s="52"/>
      <c r="GT384" s="52"/>
      <c r="GU384" s="52"/>
      <c r="GV384" s="52"/>
      <c r="GW384" s="52"/>
      <c r="GX384" s="52"/>
      <c r="GY384" s="52"/>
      <c r="GZ384" s="52"/>
      <c r="HA384" s="52"/>
      <c r="HB384" s="52"/>
      <c r="HC384" s="52"/>
      <c r="HD384" s="52"/>
      <c r="HE384" s="52"/>
      <c r="HF384" s="52"/>
      <c r="HG384" s="52"/>
      <c r="HH384" s="52"/>
      <c r="HI384" s="52"/>
      <c r="HJ384" s="52"/>
      <c r="HK384" s="52"/>
      <c r="HL384" s="52"/>
      <c r="HM384" s="52"/>
      <c r="HN384" s="52"/>
      <c r="HO384" s="52"/>
      <c r="HP384" s="52"/>
      <c r="HQ384" s="52"/>
      <c r="HR384" s="52"/>
      <c r="HS384" s="52"/>
      <c r="HT384" s="52"/>
      <c r="HU384" s="52"/>
      <c r="HV384" s="52"/>
      <c r="HW384" s="52"/>
      <c r="HX384" s="52"/>
      <c r="HY384" s="52"/>
      <c r="HZ384" s="52"/>
      <c r="IA384" s="52"/>
      <c r="IB384" s="52"/>
      <c r="IC384" s="52"/>
      <c r="ID384" s="52"/>
      <c r="IE384" s="52"/>
      <c r="IF384" s="52"/>
      <c r="IG384" s="52"/>
      <c r="IH384" s="52"/>
      <c r="II384" s="52"/>
      <c r="IJ384" s="52"/>
      <c r="IK384" s="52"/>
      <c r="IL384" s="52"/>
      <c r="IM384" s="52"/>
      <c r="IN384" s="52"/>
      <c r="IO384" s="52"/>
      <c r="IP384" s="52"/>
      <c r="IQ384" s="52"/>
      <c r="IR384" s="52"/>
      <c r="IS384" s="52"/>
      <c r="IT384" s="52"/>
      <c r="IU384" s="52"/>
      <c r="IV384" s="52"/>
    </row>
    <row r="385" spans="1:256" ht="15" hidden="1">
      <c r="A385" s="255"/>
      <c r="B385" s="258"/>
      <c r="C385" s="41" t="s">
        <v>32</v>
      </c>
      <c r="D385" s="83">
        <f t="shared" ref="D385:O385" si="170">D383+D384</f>
        <v>170061444</v>
      </c>
      <c r="E385" s="84">
        <f t="shared" si="170"/>
        <v>111289807</v>
      </c>
      <c r="F385" s="84">
        <f t="shared" si="170"/>
        <v>3714680</v>
      </c>
      <c r="G385" s="84">
        <f t="shared" si="170"/>
        <v>133000</v>
      </c>
      <c r="H385" s="84">
        <f t="shared" si="170"/>
        <v>3581680</v>
      </c>
      <c r="I385" s="84">
        <f t="shared" si="170"/>
        <v>104936029</v>
      </c>
      <c r="J385" s="84">
        <f t="shared" si="170"/>
        <v>426000</v>
      </c>
      <c r="K385" s="84">
        <f t="shared" si="170"/>
        <v>2213098</v>
      </c>
      <c r="L385" s="84">
        <f t="shared" si="170"/>
        <v>0</v>
      </c>
      <c r="M385" s="84">
        <f t="shared" si="170"/>
        <v>58771637</v>
      </c>
      <c r="N385" s="84">
        <f t="shared" si="170"/>
        <v>58771637</v>
      </c>
      <c r="O385" s="84">
        <f t="shared" si="170"/>
        <v>844786</v>
      </c>
      <c r="P385" s="84">
        <f>P383+P384</f>
        <v>0</v>
      </c>
      <c r="Q385" s="50"/>
      <c r="R385" s="50"/>
      <c r="S385" s="51"/>
      <c r="T385" s="51"/>
      <c r="U385" s="51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  <c r="BY385" s="52"/>
      <c r="BZ385" s="52"/>
      <c r="CA385" s="52"/>
      <c r="CB385" s="52"/>
      <c r="CC385" s="52"/>
      <c r="CD385" s="52"/>
      <c r="CE385" s="52"/>
      <c r="CF385" s="52"/>
      <c r="CG385" s="52"/>
      <c r="CH385" s="52"/>
      <c r="CI385" s="52"/>
      <c r="CJ385" s="52"/>
      <c r="CK385" s="52"/>
      <c r="CL385" s="52"/>
      <c r="CM385" s="52"/>
      <c r="CN385" s="52"/>
      <c r="CO385" s="52"/>
      <c r="CP385" s="52"/>
      <c r="CQ385" s="52"/>
      <c r="CR385" s="52"/>
      <c r="CS385" s="52"/>
      <c r="CT385" s="52"/>
      <c r="CU385" s="52"/>
      <c r="CV385" s="52"/>
      <c r="CW385" s="52"/>
      <c r="CX385" s="52"/>
      <c r="CY385" s="52"/>
      <c r="CZ385" s="52"/>
      <c r="DA385" s="52"/>
      <c r="DB385" s="52"/>
      <c r="DC385" s="52"/>
      <c r="DD385" s="52"/>
      <c r="DE385" s="52"/>
      <c r="DF385" s="52"/>
      <c r="DG385" s="52"/>
      <c r="DH385" s="52"/>
      <c r="DI385" s="52"/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  <c r="DT385" s="52"/>
      <c r="DU385" s="52"/>
      <c r="DV385" s="52"/>
      <c r="DW385" s="52"/>
      <c r="DX385" s="52"/>
      <c r="DY385" s="52"/>
      <c r="DZ385" s="52"/>
      <c r="EA385" s="52"/>
      <c r="EB385" s="52"/>
      <c r="EC385" s="52"/>
      <c r="ED385" s="52"/>
      <c r="EE385" s="52"/>
      <c r="EF385" s="52"/>
      <c r="EG385" s="52"/>
      <c r="EH385" s="52"/>
      <c r="EI385" s="52"/>
      <c r="EJ385" s="52"/>
      <c r="EK385" s="52"/>
      <c r="EL385" s="52"/>
      <c r="EM385" s="52"/>
      <c r="EN385" s="52"/>
      <c r="EO385" s="52"/>
      <c r="EP385" s="52"/>
      <c r="EQ385" s="52"/>
      <c r="ER385" s="52"/>
      <c r="ES385" s="52"/>
      <c r="ET385" s="52"/>
      <c r="EU385" s="52"/>
      <c r="EV385" s="52"/>
      <c r="EW385" s="52"/>
      <c r="EX385" s="52"/>
      <c r="EY385" s="52"/>
      <c r="EZ385" s="52"/>
      <c r="FA385" s="52"/>
      <c r="FB385" s="52"/>
      <c r="FC385" s="52"/>
      <c r="FD385" s="52"/>
      <c r="FE385" s="52"/>
      <c r="FF385" s="52"/>
      <c r="FG385" s="52"/>
      <c r="FH385" s="52"/>
      <c r="FI385" s="52"/>
      <c r="FJ385" s="52"/>
      <c r="FK385" s="52"/>
      <c r="FL385" s="52"/>
      <c r="FM385" s="52"/>
      <c r="FN385" s="52"/>
      <c r="FO385" s="52"/>
      <c r="FP385" s="52"/>
      <c r="FQ385" s="52"/>
      <c r="FR385" s="52"/>
      <c r="FS385" s="52"/>
      <c r="FT385" s="52"/>
      <c r="FU385" s="52"/>
      <c r="FV385" s="52"/>
      <c r="FW385" s="52"/>
      <c r="FX385" s="52"/>
      <c r="FY385" s="52"/>
      <c r="FZ385" s="52"/>
      <c r="GA385" s="52"/>
      <c r="GB385" s="52"/>
      <c r="GC385" s="52"/>
      <c r="GD385" s="52"/>
      <c r="GE385" s="52"/>
      <c r="GF385" s="52"/>
      <c r="GG385" s="52"/>
      <c r="GH385" s="52"/>
      <c r="GI385" s="52"/>
      <c r="GJ385" s="52"/>
      <c r="GK385" s="52"/>
      <c r="GL385" s="52"/>
      <c r="GM385" s="52"/>
      <c r="GN385" s="52"/>
      <c r="GO385" s="52"/>
      <c r="GP385" s="52"/>
      <c r="GQ385" s="52"/>
      <c r="GR385" s="52"/>
      <c r="GS385" s="52"/>
      <c r="GT385" s="52"/>
      <c r="GU385" s="52"/>
      <c r="GV385" s="52"/>
      <c r="GW385" s="52"/>
      <c r="GX385" s="52"/>
      <c r="GY385" s="52"/>
      <c r="GZ385" s="52"/>
      <c r="HA385" s="52"/>
      <c r="HB385" s="52"/>
      <c r="HC385" s="52"/>
      <c r="HD385" s="52"/>
      <c r="HE385" s="52"/>
      <c r="HF385" s="52"/>
      <c r="HG385" s="52"/>
      <c r="HH385" s="52"/>
      <c r="HI385" s="52"/>
      <c r="HJ385" s="52"/>
      <c r="HK385" s="52"/>
      <c r="HL385" s="52"/>
      <c r="HM385" s="52"/>
      <c r="HN385" s="52"/>
      <c r="HO385" s="52"/>
      <c r="HP385" s="52"/>
      <c r="HQ385" s="52"/>
      <c r="HR385" s="52"/>
      <c r="HS385" s="52"/>
      <c r="HT385" s="52"/>
      <c r="HU385" s="52"/>
      <c r="HV385" s="52"/>
      <c r="HW385" s="52"/>
      <c r="HX385" s="52"/>
      <c r="HY385" s="52"/>
      <c r="HZ385" s="52"/>
      <c r="IA385" s="52"/>
      <c r="IB385" s="52"/>
      <c r="IC385" s="52"/>
      <c r="ID385" s="52"/>
      <c r="IE385" s="52"/>
      <c r="IF385" s="52"/>
      <c r="IG385" s="52"/>
      <c r="IH385" s="52"/>
      <c r="II385" s="52"/>
      <c r="IJ385" s="52"/>
      <c r="IK385" s="52"/>
      <c r="IL385" s="52"/>
      <c r="IM385" s="52"/>
      <c r="IN385" s="52"/>
      <c r="IO385" s="52"/>
      <c r="IP385" s="52"/>
      <c r="IQ385" s="52"/>
      <c r="IR385" s="52"/>
      <c r="IS385" s="52"/>
      <c r="IT385" s="52"/>
      <c r="IU385" s="52"/>
      <c r="IV385" s="52"/>
    </row>
    <row r="386" spans="1:256" hidden="1">
      <c r="A386" s="247">
        <v>92105</v>
      </c>
      <c r="B386" s="250" t="s">
        <v>220</v>
      </c>
      <c r="C386" s="39" t="s">
        <v>30</v>
      </c>
      <c r="D386" s="81">
        <f>E386+M386</f>
        <v>470000</v>
      </c>
      <c r="E386" s="82">
        <f>F386+I386+J386+K386+L386</f>
        <v>470000</v>
      </c>
      <c r="F386" s="82">
        <f>G386+H386</f>
        <v>0</v>
      </c>
      <c r="G386" s="82">
        <v>0</v>
      </c>
      <c r="H386" s="82">
        <v>0</v>
      </c>
      <c r="I386" s="82">
        <v>470000</v>
      </c>
      <c r="J386" s="82">
        <v>0</v>
      </c>
      <c r="K386" s="82">
        <v>0</v>
      </c>
      <c r="L386" s="82">
        <v>0</v>
      </c>
      <c r="M386" s="82">
        <f>N386+P386</f>
        <v>0</v>
      </c>
      <c r="N386" s="82">
        <v>0</v>
      </c>
      <c r="O386" s="82">
        <v>0</v>
      </c>
      <c r="P386" s="82">
        <v>0</v>
      </c>
      <c r="Q386" s="59"/>
      <c r="R386" s="59"/>
      <c r="S386" s="60"/>
      <c r="T386" s="60"/>
      <c r="U386" s="60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  <c r="BG386" s="61"/>
      <c r="BH386" s="61"/>
      <c r="BI386" s="61"/>
      <c r="BJ386" s="61"/>
      <c r="BK386" s="61"/>
      <c r="BL386" s="61"/>
      <c r="BM386" s="61"/>
      <c r="BN386" s="61"/>
      <c r="BO386" s="61"/>
      <c r="BP386" s="61"/>
      <c r="BQ386" s="61"/>
      <c r="BR386" s="61"/>
      <c r="BS386" s="61"/>
      <c r="BT386" s="61"/>
      <c r="BU386" s="61"/>
      <c r="BV386" s="61"/>
      <c r="BW386" s="61"/>
      <c r="BX386" s="61"/>
      <c r="BY386" s="61"/>
      <c r="BZ386" s="61"/>
      <c r="CA386" s="61"/>
      <c r="CB386" s="61"/>
      <c r="CC386" s="61"/>
      <c r="CD386" s="61"/>
      <c r="CE386" s="61"/>
      <c r="CF386" s="61"/>
      <c r="CG386" s="61"/>
      <c r="CH386" s="61"/>
      <c r="CI386" s="61"/>
      <c r="CJ386" s="61"/>
      <c r="CK386" s="61"/>
      <c r="CL386" s="61"/>
      <c r="CM386" s="61"/>
      <c r="CN386" s="61"/>
      <c r="CO386" s="61"/>
      <c r="CP386" s="61"/>
      <c r="CQ386" s="61"/>
      <c r="CR386" s="61"/>
      <c r="CS386" s="61"/>
      <c r="CT386" s="61"/>
      <c r="CU386" s="61"/>
      <c r="CV386" s="61"/>
      <c r="CW386" s="61"/>
      <c r="CX386" s="61"/>
      <c r="CY386" s="61"/>
      <c r="CZ386" s="61"/>
      <c r="DA386" s="61"/>
      <c r="DB386" s="61"/>
      <c r="DC386" s="61"/>
      <c r="DD386" s="61"/>
      <c r="DE386" s="61"/>
      <c r="DF386" s="61"/>
      <c r="DG386" s="61"/>
      <c r="DH386" s="61"/>
      <c r="DI386" s="61"/>
      <c r="DJ386" s="61"/>
      <c r="DK386" s="61"/>
      <c r="DL386" s="61"/>
      <c r="DM386" s="61"/>
      <c r="DN386" s="61"/>
      <c r="DO386" s="61"/>
      <c r="DP386" s="61"/>
      <c r="DQ386" s="61"/>
      <c r="DR386" s="61"/>
      <c r="DS386" s="61"/>
      <c r="DT386" s="61"/>
      <c r="DU386" s="61"/>
      <c r="DV386" s="61"/>
      <c r="DW386" s="61"/>
      <c r="DX386" s="61"/>
      <c r="DY386" s="61"/>
      <c r="DZ386" s="61"/>
      <c r="EA386" s="61"/>
      <c r="EB386" s="61"/>
      <c r="EC386" s="61"/>
      <c r="ED386" s="61"/>
      <c r="EE386" s="61"/>
      <c r="EF386" s="61"/>
      <c r="EG386" s="61"/>
      <c r="EH386" s="61"/>
      <c r="EI386" s="61"/>
      <c r="EJ386" s="61"/>
      <c r="EK386" s="61"/>
      <c r="EL386" s="61"/>
      <c r="EM386" s="61"/>
      <c r="EN386" s="61"/>
      <c r="EO386" s="61"/>
      <c r="EP386" s="61"/>
      <c r="EQ386" s="61"/>
      <c r="ER386" s="61"/>
      <c r="ES386" s="61"/>
      <c r="ET386" s="61"/>
      <c r="EU386" s="61"/>
      <c r="EV386" s="61"/>
      <c r="EW386" s="61"/>
      <c r="EX386" s="61"/>
      <c r="EY386" s="61"/>
      <c r="EZ386" s="61"/>
      <c r="FA386" s="61"/>
      <c r="FB386" s="61"/>
      <c r="FC386" s="61"/>
      <c r="FD386" s="61"/>
      <c r="FE386" s="61"/>
      <c r="FF386" s="61"/>
      <c r="FG386" s="61"/>
      <c r="FH386" s="61"/>
      <c r="FI386" s="61"/>
      <c r="FJ386" s="61"/>
      <c r="FK386" s="61"/>
      <c r="FL386" s="61"/>
      <c r="FM386" s="61"/>
      <c r="FN386" s="61"/>
      <c r="FO386" s="61"/>
      <c r="FP386" s="61"/>
      <c r="FQ386" s="61"/>
      <c r="FR386" s="61"/>
      <c r="FS386" s="61"/>
      <c r="FT386" s="61"/>
      <c r="FU386" s="61"/>
      <c r="FV386" s="61"/>
      <c r="FW386" s="61"/>
      <c r="FX386" s="61"/>
      <c r="FY386" s="61"/>
      <c r="FZ386" s="61"/>
      <c r="GA386" s="61"/>
      <c r="GB386" s="61"/>
      <c r="GC386" s="61"/>
      <c r="GD386" s="61"/>
      <c r="GE386" s="61"/>
      <c r="GF386" s="61"/>
      <c r="GG386" s="61"/>
      <c r="GH386" s="61"/>
      <c r="GI386" s="61"/>
      <c r="GJ386" s="61"/>
      <c r="GK386" s="61"/>
      <c r="GL386" s="61"/>
      <c r="GM386" s="61"/>
      <c r="GN386" s="61"/>
      <c r="GO386" s="61"/>
      <c r="GP386" s="61"/>
      <c r="GQ386" s="61"/>
      <c r="GR386" s="61"/>
      <c r="GS386" s="61"/>
      <c r="GT386" s="61"/>
      <c r="GU386" s="61"/>
      <c r="GV386" s="61"/>
      <c r="GW386" s="61"/>
      <c r="GX386" s="61"/>
      <c r="GY386" s="61"/>
      <c r="GZ386" s="61"/>
      <c r="HA386" s="61"/>
      <c r="HB386" s="61"/>
      <c r="HC386" s="61"/>
      <c r="HD386" s="61"/>
      <c r="HE386" s="61"/>
      <c r="HF386" s="61"/>
      <c r="HG386" s="61"/>
      <c r="HH386" s="61"/>
      <c r="HI386" s="61"/>
      <c r="HJ386" s="61"/>
      <c r="HK386" s="61"/>
      <c r="HL386" s="61"/>
      <c r="HM386" s="61"/>
      <c r="HN386" s="61"/>
      <c r="HO386" s="61"/>
      <c r="HP386" s="61"/>
      <c r="HQ386" s="61"/>
      <c r="HR386" s="61"/>
      <c r="HS386" s="61"/>
      <c r="HT386" s="61"/>
      <c r="HU386" s="61"/>
      <c r="HV386" s="61"/>
      <c r="HW386" s="61"/>
      <c r="HX386" s="61"/>
      <c r="HY386" s="61"/>
      <c r="HZ386" s="61"/>
      <c r="IA386" s="61"/>
      <c r="IB386" s="61"/>
      <c r="IC386" s="61"/>
      <c r="ID386" s="61"/>
      <c r="IE386" s="61"/>
      <c r="IF386" s="61"/>
      <c r="IG386" s="61"/>
      <c r="IH386" s="61"/>
      <c r="II386" s="61"/>
      <c r="IJ386" s="61"/>
      <c r="IK386" s="61"/>
      <c r="IL386" s="61"/>
      <c r="IM386" s="61"/>
      <c r="IN386" s="61"/>
      <c r="IO386" s="61"/>
      <c r="IP386" s="61"/>
      <c r="IQ386" s="61"/>
      <c r="IR386" s="61"/>
      <c r="IS386" s="61"/>
      <c r="IT386" s="61"/>
      <c r="IU386" s="61"/>
      <c r="IV386" s="61"/>
    </row>
    <row r="387" spans="1:256" hidden="1">
      <c r="A387" s="248"/>
      <c r="B387" s="251"/>
      <c r="C387" s="39" t="s">
        <v>31</v>
      </c>
      <c r="D387" s="81">
        <f>E387+M387</f>
        <v>0</v>
      </c>
      <c r="E387" s="82">
        <f>F387+I387+J387+K387+L387</f>
        <v>0</v>
      </c>
      <c r="F387" s="82">
        <f>G387+H387</f>
        <v>0</v>
      </c>
      <c r="G387" s="82"/>
      <c r="H387" s="82"/>
      <c r="I387" s="82"/>
      <c r="J387" s="82"/>
      <c r="K387" s="82"/>
      <c r="L387" s="82"/>
      <c r="M387" s="82">
        <f>N387+P387</f>
        <v>0</v>
      </c>
      <c r="N387" s="82"/>
      <c r="O387" s="82"/>
      <c r="P387" s="82"/>
      <c r="Q387" s="59"/>
      <c r="R387" s="59"/>
      <c r="S387" s="60"/>
      <c r="T387" s="60"/>
      <c r="U387" s="60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  <c r="BN387" s="61"/>
      <c r="BO387" s="61"/>
      <c r="BP387" s="61"/>
      <c r="BQ387" s="61"/>
      <c r="BR387" s="61"/>
      <c r="BS387" s="61"/>
      <c r="BT387" s="61"/>
      <c r="BU387" s="61"/>
      <c r="BV387" s="61"/>
      <c r="BW387" s="61"/>
      <c r="BX387" s="61"/>
      <c r="BY387" s="61"/>
      <c r="BZ387" s="61"/>
      <c r="CA387" s="61"/>
      <c r="CB387" s="61"/>
      <c r="CC387" s="61"/>
      <c r="CD387" s="61"/>
      <c r="CE387" s="61"/>
      <c r="CF387" s="61"/>
      <c r="CG387" s="61"/>
      <c r="CH387" s="61"/>
      <c r="CI387" s="61"/>
      <c r="CJ387" s="61"/>
      <c r="CK387" s="61"/>
      <c r="CL387" s="61"/>
      <c r="CM387" s="61"/>
      <c r="CN387" s="61"/>
      <c r="CO387" s="61"/>
      <c r="CP387" s="61"/>
      <c r="CQ387" s="61"/>
      <c r="CR387" s="61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  <c r="DE387" s="61"/>
      <c r="DF387" s="61"/>
      <c r="DG387" s="61"/>
      <c r="DH387" s="61"/>
      <c r="DI387" s="61"/>
      <c r="DJ387" s="61"/>
      <c r="DK387" s="61"/>
      <c r="DL387" s="61"/>
      <c r="DM387" s="61"/>
      <c r="DN387" s="61"/>
      <c r="DO387" s="61"/>
      <c r="DP387" s="61"/>
      <c r="DQ387" s="61"/>
      <c r="DR387" s="61"/>
      <c r="DS387" s="61"/>
      <c r="DT387" s="61"/>
      <c r="DU387" s="61"/>
      <c r="DV387" s="61"/>
      <c r="DW387" s="61"/>
      <c r="DX387" s="61"/>
      <c r="DY387" s="61"/>
      <c r="DZ387" s="61"/>
      <c r="EA387" s="61"/>
      <c r="EB387" s="61"/>
      <c r="EC387" s="61"/>
      <c r="ED387" s="61"/>
      <c r="EE387" s="61"/>
      <c r="EF387" s="61"/>
      <c r="EG387" s="61"/>
      <c r="EH387" s="61"/>
      <c r="EI387" s="61"/>
      <c r="EJ387" s="61"/>
      <c r="EK387" s="61"/>
      <c r="EL387" s="61"/>
      <c r="EM387" s="61"/>
      <c r="EN387" s="61"/>
      <c r="EO387" s="61"/>
      <c r="EP387" s="61"/>
      <c r="EQ387" s="61"/>
      <c r="ER387" s="61"/>
      <c r="ES387" s="61"/>
      <c r="ET387" s="61"/>
      <c r="EU387" s="61"/>
      <c r="EV387" s="61"/>
      <c r="EW387" s="61"/>
      <c r="EX387" s="61"/>
      <c r="EY387" s="61"/>
      <c r="EZ387" s="61"/>
      <c r="FA387" s="61"/>
      <c r="FB387" s="61"/>
      <c r="FC387" s="61"/>
      <c r="FD387" s="61"/>
      <c r="FE387" s="61"/>
      <c r="FF387" s="61"/>
      <c r="FG387" s="61"/>
      <c r="FH387" s="61"/>
      <c r="FI387" s="61"/>
      <c r="FJ387" s="61"/>
      <c r="FK387" s="61"/>
      <c r="FL387" s="61"/>
      <c r="FM387" s="61"/>
      <c r="FN387" s="61"/>
      <c r="FO387" s="61"/>
      <c r="FP387" s="61"/>
      <c r="FQ387" s="61"/>
      <c r="FR387" s="61"/>
      <c r="FS387" s="61"/>
      <c r="FT387" s="61"/>
      <c r="FU387" s="61"/>
      <c r="FV387" s="61"/>
      <c r="FW387" s="61"/>
      <c r="FX387" s="61"/>
      <c r="FY387" s="61"/>
      <c r="FZ387" s="61"/>
      <c r="GA387" s="61"/>
      <c r="GB387" s="61"/>
      <c r="GC387" s="61"/>
      <c r="GD387" s="61"/>
      <c r="GE387" s="61"/>
      <c r="GF387" s="61"/>
      <c r="GG387" s="61"/>
      <c r="GH387" s="61"/>
      <c r="GI387" s="61"/>
      <c r="GJ387" s="61"/>
      <c r="GK387" s="61"/>
      <c r="GL387" s="61"/>
      <c r="GM387" s="61"/>
      <c r="GN387" s="61"/>
      <c r="GO387" s="61"/>
      <c r="GP387" s="61"/>
      <c r="GQ387" s="61"/>
      <c r="GR387" s="61"/>
      <c r="GS387" s="61"/>
      <c r="GT387" s="61"/>
      <c r="GU387" s="61"/>
      <c r="GV387" s="61"/>
      <c r="GW387" s="61"/>
      <c r="GX387" s="61"/>
      <c r="GY387" s="61"/>
      <c r="GZ387" s="61"/>
      <c r="HA387" s="61"/>
      <c r="HB387" s="61"/>
      <c r="HC387" s="61"/>
      <c r="HD387" s="61"/>
      <c r="HE387" s="61"/>
      <c r="HF387" s="61"/>
      <c r="HG387" s="61"/>
      <c r="HH387" s="61"/>
      <c r="HI387" s="61"/>
      <c r="HJ387" s="61"/>
      <c r="HK387" s="61"/>
      <c r="HL387" s="61"/>
      <c r="HM387" s="61"/>
      <c r="HN387" s="61"/>
      <c r="HO387" s="61"/>
      <c r="HP387" s="61"/>
      <c r="HQ387" s="61"/>
      <c r="HR387" s="61"/>
      <c r="HS387" s="61"/>
      <c r="HT387" s="61"/>
      <c r="HU387" s="61"/>
      <c r="HV387" s="61"/>
      <c r="HW387" s="61"/>
      <c r="HX387" s="61"/>
      <c r="HY387" s="61"/>
      <c r="HZ387" s="61"/>
      <c r="IA387" s="61"/>
      <c r="IB387" s="61"/>
      <c r="IC387" s="61"/>
      <c r="ID387" s="61"/>
      <c r="IE387" s="61"/>
      <c r="IF387" s="61"/>
      <c r="IG387" s="61"/>
      <c r="IH387" s="61"/>
      <c r="II387" s="61"/>
      <c r="IJ387" s="61"/>
      <c r="IK387" s="61"/>
      <c r="IL387" s="61"/>
      <c r="IM387" s="61"/>
      <c r="IN387" s="61"/>
      <c r="IO387" s="61"/>
      <c r="IP387" s="61"/>
      <c r="IQ387" s="61"/>
      <c r="IR387" s="61"/>
      <c r="IS387" s="61"/>
      <c r="IT387" s="61"/>
      <c r="IU387" s="61"/>
      <c r="IV387" s="61"/>
    </row>
    <row r="388" spans="1:256" hidden="1">
      <c r="A388" s="249"/>
      <c r="B388" s="252"/>
      <c r="C388" s="39" t="s">
        <v>32</v>
      </c>
      <c r="D388" s="81">
        <f>D386+D387</f>
        <v>470000</v>
      </c>
      <c r="E388" s="82">
        <f t="shared" ref="E388:P388" si="171">E386+E387</f>
        <v>470000</v>
      </c>
      <c r="F388" s="82">
        <f t="shared" si="171"/>
        <v>0</v>
      </c>
      <c r="G388" s="82">
        <f t="shared" si="171"/>
        <v>0</v>
      </c>
      <c r="H388" s="82">
        <f t="shared" si="171"/>
        <v>0</v>
      </c>
      <c r="I388" s="82">
        <f t="shared" si="171"/>
        <v>470000</v>
      </c>
      <c r="J388" s="82">
        <f t="shared" si="171"/>
        <v>0</v>
      </c>
      <c r="K388" s="82">
        <f t="shared" si="171"/>
        <v>0</v>
      </c>
      <c r="L388" s="82">
        <f t="shared" si="171"/>
        <v>0</v>
      </c>
      <c r="M388" s="82">
        <f t="shared" si="171"/>
        <v>0</v>
      </c>
      <c r="N388" s="82">
        <f t="shared" si="171"/>
        <v>0</v>
      </c>
      <c r="O388" s="82">
        <f t="shared" si="171"/>
        <v>0</v>
      </c>
      <c r="P388" s="82">
        <f t="shared" si="171"/>
        <v>0</v>
      </c>
      <c r="Q388" s="59"/>
      <c r="R388" s="59"/>
      <c r="S388" s="60"/>
      <c r="T388" s="60"/>
      <c r="U388" s="60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  <c r="AV388" s="61"/>
      <c r="AW388" s="61"/>
      <c r="AX388" s="61"/>
      <c r="AY388" s="61"/>
      <c r="AZ388" s="61"/>
      <c r="BA388" s="61"/>
      <c r="BB388" s="61"/>
      <c r="BC388" s="61"/>
      <c r="BD388" s="61"/>
      <c r="BE388" s="61"/>
      <c r="BF388" s="61"/>
      <c r="BG388" s="61"/>
      <c r="BH388" s="61"/>
      <c r="BI388" s="61"/>
      <c r="BJ388" s="61"/>
      <c r="BK388" s="61"/>
      <c r="BL388" s="61"/>
      <c r="BM388" s="61"/>
      <c r="BN388" s="61"/>
      <c r="BO388" s="61"/>
      <c r="BP388" s="61"/>
      <c r="BQ388" s="61"/>
      <c r="BR388" s="61"/>
      <c r="BS388" s="61"/>
      <c r="BT388" s="61"/>
      <c r="BU388" s="61"/>
      <c r="BV388" s="61"/>
      <c r="BW388" s="61"/>
      <c r="BX388" s="61"/>
      <c r="BY388" s="61"/>
      <c r="BZ388" s="61"/>
      <c r="CA388" s="61"/>
      <c r="CB388" s="61"/>
      <c r="CC388" s="61"/>
      <c r="CD388" s="61"/>
      <c r="CE388" s="61"/>
      <c r="CF388" s="61"/>
      <c r="CG388" s="61"/>
      <c r="CH388" s="61"/>
      <c r="CI388" s="61"/>
      <c r="CJ388" s="61"/>
      <c r="CK388" s="61"/>
      <c r="CL388" s="61"/>
      <c r="CM388" s="61"/>
      <c r="CN388" s="61"/>
      <c r="CO388" s="61"/>
      <c r="CP388" s="61"/>
      <c r="CQ388" s="61"/>
      <c r="CR388" s="61"/>
      <c r="CS388" s="61"/>
      <c r="CT388" s="61"/>
      <c r="CU388" s="61"/>
      <c r="CV388" s="61"/>
      <c r="CW388" s="61"/>
      <c r="CX388" s="61"/>
      <c r="CY388" s="61"/>
      <c r="CZ388" s="61"/>
      <c r="DA388" s="61"/>
      <c r="DB388" s="61"/>
      <c r="DC388" s="61"/>
      <c r="DD388" s="61"/>
      <c r="DE388" s="61"/>
      <c r="DF388" s="61"/>
      <c r="DG388" s="61"/>
      <c r="DH388" s="61"/>
      <c r="DI388" s="61"/>
      <c r="DJ388" s="61"/>
      <c r="DK388" s="61"/>
      <c r="DL388" s="61"/>
      <c r="DM388" s="61"/>
      <c r="DN388" s="61"/>
      <c r="DO388" s="61"/>
      <c r="DP388" s="61"/>
      <c r="DQ388" s="61"/>
      <c r="DR388" s="61"/>
      <c r="DS388" s="61"/>
      <c r="DT388" s="61"/>
      <c r="DU388" s="61"/>
      <c r="DV388" s="61"/>
      <c r="DW388" s="61"/>
      <c r="DX388" s="61"/>
      <c r="DY388" s="61"/>
      <c r="DZ388" s="61"/>
      <c r="EA388" s="61"/>
      <c r="EB388" s="61"/>
      <c r="EC388" s="61"/>
      <c r="ED388" s="61"/>
      <c r="EE388" s="61"/>
      <c r="EF388" s="61"/>
      <c r="EG388" s="61"/>
      <c r="EH388" s="61"/>
      <c r="EI388" s="61"/>
      <c r="EJ388" s="61"/>
      <c r="EK388" s="61"/>
      <c r="EL388" s="61"/>
      <c r="EM388" s="61"/>
      <c r="EN388" s="61"/>
      <c r="EO388" s="61"/>
      <c r="EP388" s="61"/>
      <c r="EQ388" s="61"/>
      <c r="ER388" s="61"/>
      <c r="ES388" s="61"/>
      <c r="ET388" s="61"/>
      <c r="EU388" s="61"/>
      <c r="EV388" s="61"/>
      <c r="EW388" s="61"/>
      <c r="EX388" s="61"/>
      <c r="EY388" s="61"/>
      <c r="EZ388" s="61"/>
      <c r="FA388" s="61"/>
      <c r="FB388" s="61"/>
      <c r="FC388" s="61"/>
      <c r="FD388" s="61"/>
      <c r="FE388" s="61"/>
      <c r="FF388" s="61"/>
      <c r="FG388" s="61"/>
      <c r="FH388" s="61"/>
      <c r="FI388" s="61"/>
      <c r="FJ388" s="61"/>
      <c r="FK388" s="61"/>
      <c r="FL388" s="61"/>
      <c r="FM388" s="61"/>
      <c r="FN388" s="61"/>
      <c r="FO388" s="61"/>
      <c r="FP388" s="61"/>
      <c r="FQ388" s="61"/>
      <c r="FR388" s="61"/>
      <c r="FS388" s="61"/>
      <c r="FT388" s="61"/>
      <c r="FU388" s="61"/>
      <c r="FV388" s="61"/>
      <c r="FW388" s="61"/>
      <c r="FX388" s="61"/>
      <c r="FY388" s="61"/>
      <c r="FZ388" s="61"/>
      <c r="GA388" s="61"/>
      <c r="GB388" s="61"/>
      <c r="GC388" s="61"/>
      <c r="GD388" s="61"/>
      <c r="GE388" s="61"/>
      <c r="GF388" s="61"/>
      <c r="GG388" s="61"/>
      <c r="GH388" s="61"/>
      <c r="GI388" s="61"/>
      <c r="GJ388" s="61"/>
      <c r="GK388" s="61"/>
      <c r="GL388" s="61"/>
      <c r="GM388" s="61"/>
      <c r="GN388" s="61"/>
      <c r="GO388" s="61"/>
      <c r="GP388" s="61"/>
      <c r="GQ388" s="61"/>
      <c r="GR388" s="61"/>
      <c r="GS388" s="61"/>
      <c r="GT388" s="61"/>
      <c r="GU388" s="61"/>
      <c r="GV388" s="61"/>
      <c r="GW388" s="61"/>
      <c r="GX388" s="61"/>
      <c r="GY388" s="61"/>
      <c r="GZ388" s="61"/>
      <c r="HA388" s="61"/>
      <c r="HB388" s="61"/>
      <c r="HC388" s="61"/>
      <c r="HD388" s="61"/>
      <c r="HE388" s="61"/>
      <c r="HF388" s="61"/>
      <c r="HG388" s="61"/>
      <c r="HH388" s="61"/>
      <c r="HI388" s="61"/>
      <c r="HJ388" s="61"/>
      <c r="HK388" s="61"/>
      <c r="HL388" s="61"/>
      <c r="HM388" s="61"/>
      <c r="HN388" s="61"/>
      <c r="HO388" s="61"/>
      <c r="HP388" s="61"/>
      <c r="HQ388" s="61"/>
      <c r="HR388" s="61"/>
      <c r="HS388" s="61"/>
      <c r="HT388" s="61"/>
      <c r="HU388" s="61"/>
      <c r="HV388" s="61"/>
      <c r="HW388" s="61"/>
      <c r="HX388" s="61"/>
      <c r="HY388" s="61"/>
      <c r="HZ388" s="61"/>
      <c r="IA388" s="61"/>
      <c r="IB388" s="61"/>
      <c r="IC388" s="61"/>
      <c r="ID388" s="61"/>
      <c r="IE388" s="61"/>
      <c r="IF388" s="61"/>
      <c r="IG388" s="61"/>
      <c r="IH388" s="61"/>
      <c r="II388" s="61"/>
      <c r="IJ388" s="61"/>
      <c r="IK388" s="61"/>
      <c r="IL388" s="61"/>
      <c r="IM388" s="61"/>
      <c r="IN388" s="61"/>
      <c r="IO388" s="61"/>
      <c r="IP388" s="61"/>
      <c r="IQ388" s="61"/>
      <c r="IR388" s="61"/>
      <c r="IS388" s="61"/>
      <c r="IT388" s="61"/>
      <c r="IU388" s="61"/>
      <c r="IV388" s="61"/>
    </row>
    <row r="389" spans="1:256" hidden="1">
      <c r="A389" s="247">
        <v>92106</v>
      </c>
      <c r="B389" s="250" t="s">
        <v>199</v>
      </c>
      <c r="C389" s="39" t="s">
        <v>30</v>
      </c>
      <c r="D389" s="81">
        <f t="shared" ref="D389:D414" si="172">E389+M389</f>
        <v>79851087</v>
      </c>
      <c r="E389" s="82">
        <f t="shared" ref="E389:E414" si="173">F389+I389+J389+K389+L389</f>
        <v>35421138</v>
      </c>
      <c r="F389" s="82">
        <f t="shared" ref="F389:F414" si="174">G389+H389</f>
        <v>0</v>
      </c>
      <c r="G389" s="82">
        <v>0</v>
      </c>
      <c r="H389" s="82">
        <v>0</v>
      </c>
      <c r="I389" s="82">
        <v>35421138</v>
      </c>
      <c r="J389" s="82">
        <v>0</v>
      </c>
      <c r="K389" s="82">
        <v>0</v>
      </c>
      <c r="L389" s="82">
        <v>0</v>
      </c>
      <c r="M389" s="82">
        <f t="shared" ref="M389:M414" si="175">N389+P389</f>
        <v>44429949</v>
      </c>
      <c r="N389" s="82">
        <v>44429949</v>
      </c>
      <c r="O389" s="82">
        <v>0</v>
      </c>
      <c r="P389" s="82">
        <v>0</v>
      </c>
      <c r="Q389" s="59"/>
      <c r="R389" s="59"/>
      <c r="S389" s="60"/>
      <c r="T389" s="60"/>
      <c r="U389" s="60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  <c r="AV389" s="61"/>
      <c r="AW389" s="61"/>
      <c r="AX389" s="61"/>
      <c r="AY389" s="61"/>
      <c r="AZ389" s="61"/>
      <c r="BA389" s="61"/>
      <c r="BB389" s="61"/>
      <c r="BC389" s="61"/>
      <c r="BD389" s="61"/>
      <c r="BE389" s="61"/>
      <c r="BF389" s="61"/>
      <c r="BG389" s="61"/>
      <c r="BH389" s="61"/>
      <c r="BI389" s="61"/>
      <c r="BJ389" s="61"/>
      <c r="BK389" s="61"/>
      <c r="BL389" s="61"/>
      <c r="BM389" s="61"/>
      <c r="BN389" s="61"/>
      <c r="BO389" s="61"/>
      <c r="BP389" s="61"/>
      <c r="BQ389" s="61"/>
      <c r="BR389" s="61"/>
      <c r="BS389" s="61"/>
      <c r="BT389" s="61"/>
      <c r="BU389" s="61"/>
      <c r="BV389" s="61"/>
      <c r="BW389" s="61"/>
      <c r="BX389" s="61"/>
      <c r="BY389" s="61"/>
      <c r="BZ389" s="61"/>
      <c r="CA389" s="61"/>
      <c r="CB389" s="61"/>
      <c r="CC389" s="61"/>
      <c r="CD389" s="61"/>
      <c r="CE389" s="61"/>
      <c r="CF389" s="61"/>
      <c r="CG389" s="61"/>
      <c r="CH389" s="61"/>
      <c r="CI389" s="61"/>
      <c r="CJ389" s="61"/>
      <c r="CK389" s="61"/>
      <c r="CL389" s="61"/>
      <c r="CM389" s="61"/>
      <c r="CN389" s="61"/>
      <c r="CO389" s="61"/>
      <c r="CP389" s="61"/>
      <c r="CQ389" s="61"/>
      <c r="CR389" s="61"/>
      <c r="CS389" s="61"/>
      <c r="CT389" s="61"/>
      <c r="CU389" s="61"/>
      <c r="CV389" s="61"/>
      <c r="CW389" s="61"/>
      <c r="CX389" s="61"/>
      <c r="CY389" s="61"/>
      <c r="CZ389" s="61"/>
      <c r="DA389" s="61"/>
      <c r="DB389" s="61"/>
      <c r="DC389" s="61"/>
      <c r="DD389" s="61"/>
      <c r="DE389" s="61"/>
      <c r="DF389" s="61"/>
      <c r="DG389" s="61"/>
      <c r="DH389" s="61"/>
      <c r="DI389" s="61"/>
      <c r="DJ389" s="61"/>
      <c r="DK389" s="61"/>
      <c r="DL389" s="61"/>
      <c r="DM389" s="61"/>
      <c r="DN389" s="61"/>
      <c r="DO389" s="61"/>
      <c r="DP389" s="61"/>
      <c r="DQ389" s="61"/>
      <c r="DR389" s="61"/>
      <c r="DS389" s="61"/>
      <c r="DT389" s="61"/>
      <c r="DU389" s="61"/>
      <c r="DV389" s="61"/>
      <c r="DW389" s="61"/>
      <c r="DX389" s="61"/>
      <c r="DY389" s="61"/>
      <c r="DZ389" s="61"/>
      <c r="EA389" s="61"/>
      <c r="EB389" s="61"/>
      <c r="EC389" s="61"/>
      <c r="ED389" s="61"/>
      <c r="EE389" s="61"/>
      <c r="EF389" s="61"/>
      <c r="EG389" s="61"/>
      <c r="EH389" s="61"/>
      <c r="EI389" s="61"/>
      <c r="EJ389" s="61"/>
      <c r="EK389" s="61"/>
      <c r="EL389" s="61"/>
      <c r="EM389" s="61"/>
      <c r="EN389" s="61"/>
      <c r="EO389" s="61"/>
      <c r="EP389" s="61"/>
      <c r="EQ389" s="61"/>
      <c r="ER389" s="61"/>
      <c r="ES389" s="61"/>
      <c r="ET389" s="61"/>
      <c r="EU389" s="61"/>
      <c r="EV389" s="61"/>
      <c r="EW389" s="61"/>
      <c r="EX389" s="61"/>
      <c r="EY389" s="61"/>
      <c r="EZ389" s="61"/>
      <c r="FA389" s="61"/>
      <c r="FB389" s="61"/>
      <c r="FC389" s="61"/>
      <c r="FD389" s="61"/>
      <c r="FE389" s="61"/>
      <c r="FF389" s="61"/>
      <c r="FG389" s="61"/>
      <c r="FH389" s="61"/>
      <c r="FI389" s="61"/>
      <c r="FJ389" s="61"/>
      <c r="FK389" s="61"/>
      <c r="FL389" s="61"/>
      <c r="FM389" s="61"/>
      <c r="FN389" s="61"/>
      <c r="FO389" s="61"/>
      <c r="FP389" s="61"/>
      <c r="FQ389" s="61"/>
      <c r="FR389" s="61"/>
      <c r="FS389" s="61"/>
      <c r="FT389" s="61"/>
      <c r="FU389" s="61"/>
      <c r="FV389" s="61"/>
      <c r="FW389" s="61"/>
      <c r="FX389" s="61"/>
      <c r="FY389" s="61"/>
      <c r="FZ389" s="61"/>
      <c r="GA389" s="61"/>
      <c r="GB389" s="61"/>
      <c r="GC389" s="61"/>
      <c r="GD389" s="61"/>
      <c r="GE389" s="61"/>
      <c r="GF389" s="61"/>
      <c r="GG389" s="61"/>
      <c r="GH389" s="61"/>
      <c r="GI389" s="61"/>
      <c r="GJ389" s="61"/>
      <c r="GK389" s="61"/>
      <c r="GL389" s="61"/>
      <c r="GM389" s="61"/>
      <c r="GN389" s="61"/>
      <c r="GO389" s="61"/>
      <c r="GP389" s="61"/>
      <c r="GQ389" s="61"/>
      <c r="GR389" s="61"/>
      <c r="GS389" s="61"/>
      <c r="GT389" s="61"/>
      <c r="GU389" s="61"/>
      <c r="GV389" s="61"/>
      <c r="GW389" s="61"/>
      <c r="GX389" s="61"/>
      <c r="GY389" s="61"/>
      <c r="GZ389" s="61"/>
      <c r="HA389" s="61"/>
      <c r="HB389" s="61"/>
      <c r="HC389" s="61"/>
      <c r="HD389" s="61"/>
      <c r="HE389" s="61"/>
      <c r="HF389" s="61"/>
      <c r="HG389" s="61"/>
      <c r="HH389" s="61"/>
      <c r="HI389" s="61"/>
      <c r="HJ389" s="61"/>
      <c r="HK389" s="61"/>
      <c r="HL389" s="61"/>
      <c r="HM389" s="61"/>
      <c r="HN389" s="61"/>
      <c r="HO389" s="61"/>
      <c r="HP389" s="61"/>
      <c r="HQ389" s="61"/>
      <c r="HR389" s="61"/>
      <c r="HS389" s="61"/>
      <c r="HT389" s="61"/>
      <c r="HU389" s="61"/>
      <c r="HV389" s="61"/>
      <c r="HW389" s="61"/>
      <c r="HX389" s="61"/>
      <c r="HY389" s="61"/>
      <c r="HZ389" s="61"/>
      <c r="IA389" s="61"/>
      <c r="IB389" s="61"/>
      <c r="IC389" s="61"/>
      <c r="ID389" s="61"/>
      <c r="IE389" s="61"/>
      <c r="IF389" s="61"/>
      <c r="IG389" s="61"/>
      <c r="IH389" s="61"/>
      <c r="II389" s="61"/>
      <c r="IJ389" s="61"/>
      <c r="IK389" s="61"/>
      <c r="IL389" s="61"/>
      <c r="IM389" s="61"/>
      <c r="IN389" s="61"/>
      <c r="IO389" s="61"/>
      <c r="IP389" s="61"/>
      <c r="IQ389" s="61"/>
      <c r="IR389" s="61"/>
      <c r="IS389" s="61"/>
      <c r="IT389" s="61"/>
      <c r="IU389" s="61"/>
      <c r="IV389" s="61"/>
    </row>
    <row r="390" spans="1:256" hidden="1">
      <c r="A390" s="248"/>
      <c r="B390" s="251"/>
      <c r="C390" s="39" t="s">
        <v>31</v>
      </c>
      <c r="D390" s="81">
        <f t="shared" si="172"/>
        <v>0</v>
      </c>
      <c r="E390" s="82">
        <f t="shared" si="173"/>
        <v>0</v>
      </c>
      <c r="F390" s="82">
        <f t="shared" si="174"/>
        <v>0</v>
      </c>
      <c r="G390" s="82"/>
      <c r="H390" s="82"/>
      <c r="I390" s="82"/>
      <c r="J390" s="82"/>
      <c r="K390" s="82"/>
      <c r="L390" s="82"/>
      <c r="M390" s="82">
        <f t="shared" si="175"/>
        <v>0</v>
      </c>
      <c r="N390" s="82"/>
      <c r="O390" s="82"/>
      <c r="P390" s="82"/>
      <c r="Q390" s="59"/>
      <c r="R390" s="59"/>
      <c r="S390" s="60"/>
      <c r="T390" s="60"/>
      <c r="U390" s="60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  <c r="AV390" s="61"/>
      <c r="AW390" s="61"/>
      <c r="AX390" s="61"/>
      <c r="AY390" s="61"/>
      <c r="AZ390" s="61"/>
      <c r="BA390" s="61"/>
      <c r="BB390" s="61"/>
      <c r="BC390" s="61"/>
      <c r="BD390" s="61"/>
      <c r="BE390" s="61"/>
      <c r="BF390" s="61"/>
      <c r="BG390" s="61"/>
      <c r="BH390" s="61"/>
      <c r="BI390" s="61"/>
      <c r="BJ390" s="61"/>
      <c r="BK390" s="61"/>
      <c r="BL390" s="61"/>
      <c r="BM390" s="61"/>
      <c r="BN390" s="61"/>
      <c r="BO390" s="61"/>
      <c r="BP390" s="61"/>
      <c r="BQ390" s="61"/>
      <c r="BR390" s="61"/>
      <c r="BS390" s="61"/>
      <c r="BT390" s="61"/>
      <c r="BU390" s="61"/>
      <c r="BV390" s="61"/>
      <c r="BW390" s="61"/>
      <c r="BX390" s="61"/>
      <c r="BY390" s="61"/>
      <c r="BZ390" s="61"/>
      <c r="CA390" s="61"/>
      <c r="CB390" s="61"/>
      <c r="CC390" s="61"/>
      <c r="CD390" s="61"/>
      <c r="CE390" s="61"/>
      <c r="CF390" s="61"/>
      <c r="CG390" s="61"/>
      <c r="CH390" s="61"/>
      <c r="CI390" s="61"/>
      <c r="CJ390" s="61"/>
      <c r="CK390" s="61"/>
      <c r="CL390" s="61"/>
      <c r="CM390" s="61"/>
      <c r="CN390" s="61"/>
      <c r="CO390" s="61"/>
      <c r="CP390" s="61"/>
      <c r="CQ390" s="61"/>
      <c r="CR390" s="61"/>
      <c r="CS390" s="61"/>
      <c r="CT390" s="61"/>
      <c r="CU390" s="61"/>
      <c r="CV390" s="61"/>
      <c r="CW390" s="61"/>
      <c r="CX390" s="61"/>
      <c r="CY390" s="61"/>
      <c r="CZ390" s="61"/>
      <c r="DA390" s="61"/>
      <c r="DB390" s="61"/>
      <c r="DC390" s="61"/>
      <c r="DD390" s="61"/>
      <c r="DE390" s="61"/>
      <c r="DF390" s="61"/>
      <c r="DG390" s="61"/>
      <c r="DH390" s="61"/>
      <c r="DI390" s="61"/>
      <c r="DJ390" s="61"/>
      <c r="DK390" s="61"/>
      <c r="DL390" s="61"/>
      <c r="DM390" s="61"/>
      <c r="DN390" s="61"/>
      <c r="DO390" s="61"/>
      <c r="DP390" s="61"/>
      <c r="DQ390" s="61"/>
      <c r="DR390" s="61"/>
      <c r="DS390" s="61"/>
      <c r="DT390" s="61"/>
      <c r="DU390" s="61"/>
      <c r="DV390" s="61"/>
      <c r="DW390" s="61"/>
      <c r="DX390" s="61"/>
      <c r="DY390" s="61"/>
      <c r="DZ390" s="61"/>
      <c r="EA390" s="61"/>
      <c r="EB390" s="61"/>
      <c r="EC390" s="61"/>
      <c r="ED390" s="61"/>
      <c r="EE390" s="61"/>
      <c r="EF390" s="61"/>
      <c r="EG390" s="61"/>
      <c r="EH390" s="61"/>
      <c r="EI390" s="61"/>
      <c r="EJ390" s="61"/>
      <c r="EK390" s="61"/>
      <c r="EL390" s="61"/>
      <c r="EM390" s="61"/>
      <c r="EN390" s="61"/>
      <c r="EO390" s="61"/>
      <c r="EP390" s="61"/>
      <c r="EQ390" s="61"/>
      <c r="ER390" s="61"/>
      <c r="ES390" s="61"/>
      <c r="ET390" s="61"/>
      <c r="EU390" s="61"/>
      <c r="EV390" s="61"/>
      <c r="EW390" s="61"/>
      <c r="EX390" s="61"/>
      <c r="EY390" s="61"/>
      <c r="EZ390" s="61"/>
      <c r="FA390" s="61"/>
      <c r="FB390" s="61"/>
      <c r="FC390" s="61"/>
      <c r="FD390" s="61"/>
      <c r="FE390" s="61"/>
      <c r="FF390" s="61"/>
      <c r="FG390" s="61"/>
      <c r="FH390" s="61"/>
      <c r="FI390" s="61"/>
      <c r="FJ390" s="61"/>
      <c r="FK390" s="61"/>
      <c r="FL390" s="61"/>
      <c r="FM390" s="61"/>
      <c r="FN390" s="61"/>
      <c r="FO390" s="61"/>
      <c r="FP390" s="61"/>
      <c r="FQ390" s="61"/>
      <c r="FR390" s="61"/>
      <c r="FS390" s="61"/>
      <c r="FT390" s="61"/>
      <c r="FU390" s="61"/>
      <c r="FV390" s="61"/>
      <c r="FW390" s="61"/>
      <c r="FX390" s="61"/>
      <c r="FY390" s="61"/>
      <c r="FZ390" s="61"/>
      <c r="GA390" s="61"/>
      <c r="GB390" s="61"/>
      <c r="GC390" s="61"/>
      <c r="GD390" s="61"/>
      <c r="GE390" s="61"/>
      <c r="GF390" s="61"/>
      <c r="GG390" s="61"/>
      <c r="GH390" s="61"/>
      <c r="GI390" s="61"/>
      <c r="GJ390" s="61"/>
      <c r="GK390" s="61"/>
      <c r="GL390" s="61"/>
      <c r="GM390" s="61"/>
      <c r="GN390" s="61"/>
      <c r="GO390" s="61"/>
      <c r="GP390" s="61"/>
      <c r="GQ390" s="61"/>
      <c r="GR390" s="61"/>
      <c r="GS390" s="61"/>
      <c r="GT390" s="61"/>
      <c r="GU390" s="61"/>
      <c r="GV390" s="61"/>
      <c r="GW390" s="61"/>
      <c r="GX390" s="61"/>
      <c r="GY390" s="61"/>
      <c r="GZ390" s="61"/>
      <c r="HA390" s="61"/>
      <c r="HB390" s="61"/>
      <c r="HC390" s="61"/>
      <c r="HD390" s="61"/>
      <c r="HE390" s="61"/>
      <c r="HF390" s="61"/>
      <c r="HG390" s="61"/>
      <c r="HH390" s="61"/>
      <c r="HI390" s="61"/>
      <c r="HJ390" s="61"/>
      <c r="HK390" s="61"/>
      <c r="HL390" s="61"/>
      <c r="HM390" s="61"/>
      <c r="HN390" s="61"/>
      <c r="HO390" s="61"/>
      <c r="HP390" s="61"/>
      <c r="HQ390" s="61"/>
      <c r="HR390" s="61"/>
      <c r="HS390" s="61"/>
      <c r="HT390" s="61"/>
      <c r="HU390" s="61"/>
      <c r="HV390" s="61"/>
      <c r="HW390" s="61"/>
      <c r="HX390" s="61"/>
      <c r="HY390" s="61"/>
      <c r="HZ390" s="61"/>
      <c r="IA390" s="61"/>
      <c r="IB390" s="61"/>
      <c r="IC390" s="61"/>
      <c r="ID390" s="61"/>
      <c r="IE390" s="61"/>
      <c r="IF390" s="61"/>
      <c r="IG390" s="61"/>
      <c r="IH390" s="61"/>
      <c r="II390" s="61"/>
      <c r="IJ390" s="61"/>
      <c r="IK390" s="61"/>
      <c r="IL390" s="61"/>
      <c r="IM390" s="61"/>
      <c r="IN390" s="61"/>
      <c r="IO390" s="61"/>
      <c r="IP390" s="61"/>
      <c r="IQ390" s="61"/>
      <c r="IR390" s="61"/>
      <c r="IS390" s="61"/>
      <c r="IT390" s="61"/>
      <c r="IU390" s="61"/>
      <c r="IV390" s="61"/>
    </row>
    <row r="391" spans="1:256" hidden="1">
      <c r="A391" s="249"/>
      <c r="B391" s="252"/>
      <c r="C391" s="39" t="s">
        <v>32</v>
      </c>
      <c r="D391" s="81">
        <f>D389+D390</f>
        <v>79851087</v>
      </c>
      <c r="E391" s="82">
        <f t="shared" ref="E391:P391" si="176">E389+E390</f>
        <v>35421138</v>
      </c>
      <c r="F391" s="82">
        <f t="shared" si="176"/>
        <v>0</v>
      </c>
      <c r="G391" s="82">
        <f t="shared" si="176"/>
        <v>0</v>
      </c>
      <c r="H391" s="82">
        <f t="shared" si="176"/>
        <v>0</v>
      </c>
      <c r="I391" s="82">
        <f t="shared" si="176"/>
        <v>35421138</v>
      </c>
      <c r="J391" s="82">
        <f t="shared" si="176"/>
        <v>0</v>
      </c>
      <c r="K391" s="82">
        <f t="shared" si="176"/>
        <v>0</v>
      </c>
      <c r="L391" s="82">
        <f t="shared" si="176"/>
        <v>0</v>
      </c>
      <c r="M391" s="82">
        <f t="shared" si="176"/>
        <v>44429949</v>
      </c>
      <c r="N391" s="82">
        <f t="shared" si="176"/>
        <v>44429949</v>
      </c>
      <c r="O391" s="82">
        <f t="shared" si="176"/>
        <v>0</v>
      </c>
      <c r="P391" s="82">
        <f t="shared" si="176"/>
        <v>0</v>
      </c>
      <c r="Q391" s="59"/>
      <c r="R391" s="59"/>
      <c r="S391" s="60"/>
      <c r="T391" s="60"/>
      <c r="U391" s="60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61"/>
      <c r="AT391" s="61"/>
      <c r="AU391" s="61"/>
      <c r="AV391" s="61"/>
      <c r="AW391" s="61"/>
      <c r="AX391" s="61"/>
      <c r="AY391" s="61"/>
      <c r="AZ391" s="61"/>
      <c r="BA391" s="61"/>
      <c r="BB391" s="61"/>
      <c r="BC391" s="61"/>
      <c r="BD391" s="61"/>
      <c r="BE391" s="61"/>
      <c r="BF391" s="61"/>
      <c r="BG391" s="61"/>
      <c r="BH391" s="61"/>
      <c r="BI391" s="61"/>
      <c r="BJ391" s="61"/>
      <c r="BK391" s="61"/>
      <c r="BL391" s="61"/>
      <c r="BM391" s="61"/>
      <c r="BN391" s="61"/>
      <c r="BO391" s="61"/>
      <c r="BP391" s="61"/>
      <c r="BQ391" s="61"/>
      <c r="BR391" s="61"/>
      <c r="BS391" s="61"/>
      <c r="BT391" s="61"/>
      <c r="BU391" s="61"/>
      <c r="BV391" s="61"/>
      <c r="BW391" s="61"/>
      <c r="BX391" s="61"/>
      <c r="BY391" s="61"/>
      <c r="BZ391" s="61"/>
      <c r="CA391" s="61"/>
      <c r="CB391" s="61"/>
      <c r="CC391" s="61"/>
      <c r="CD391" s="61"/>
      <c r="CE391" s="61"/>
      <c r="CF391" s="61"/>
      <c r="CG391" s="61"/>
      <c r="CH391" s="61"/>
      <c r="CI391" s="61"/>
      <c r="CJ391" s="61"/>
      <c r="CK391" s="61"/>
      <c r="CL391" s="61"/>
      <c r="CM391" s="61"/>
      <c r="CN391" s="61"/>
      <c r="CO391" s="61"/>
      <c r="CP391" s="61"/>
      <c r="CQ391" s="61"/>
      <c r="CR391" s="61"/>
      <c r="CS391" s="61"/>
      <c r="CT391" s="61"/>
      <c r="CU391" s="61"/>
      <c r="CV391" s="61"/>
      <c r="CW391" s="61"/>
      <c r="CX391" s="61"/>
      <c r="CY391" s="61"/>
      <c r="CZ391" s="61"/>
      <c r="DA391" s="61"/>
      <c r="DB391" s="61"/>
      <c r="DC391" s="61"/>
      <c r="DD391" s="61"/>
      <c r="DE391" s="61"/>
      <c r="DF391" s="61"/>
      <c r="DG391" s="61"/>
      <c r="DH391" s="61"/>
      <c r="DI391" s="61"/>
      <c r="DJ391" s="61"/>
      <c r="DK391" s="61"/>
      <c r="DL391" s="61"/>
      <c r="DM391" s="61"/>
      <c r="DN391" s="61"/>
      <c r="DO391" s="61"/>
      <c r="DP391" s="61"/>
      <c r="DQ391" s="61"/>
      <c r="DR391" s="61"/>
      <c r="DS391" s="61"/>
      <c r="DT391" s="61"/>
      <c r="DU391" s="61"/>
      <c r="DV391" s="61"/>
      <c r="DW391" s="61"/>
      <c r="DX391" s="61"/>
      <c r="DY391" s="61"/>
      <c r="DZ391" s="61"/>
      <c r="EA391" s="61"/>
      <c r="EB391" s="61"/>
      <c r="EC391" s="61"/>
      <c r="ED391" s="61"/>
      <c r="EE391" s="61"/>
      <c r="EF391" s="61"/>
      <c r="EG391" s="61"/>
      <c r="EH391" s="61"/>
      <c r="EI391" s="61"/>
      <c r="EJ391" s="61"/>
      <c r="EK391" s="61"/>
      <c r="EL391" s="61"/>
      <c r="EM391" s="61"/>
      <c r="EN391" s="61"/>
      <c r="EO391" s="61"/>
      <c r="EP391" s="61"/>
      <c r="EQ391" s="61"/>
      <c r="ER391" s="61"/>
      <c r="ES391" s="61"/>
      <c r="ET391" s="61"/>
      <c r="EU391" s="61"/>
      <c r="EV391" s="61"/>
      <c r="EW391" s="61"/>
      <c r="EX391" s="61"/>
      <c r="EY391" s="61"/>
      <c r="EZ391" s="61"/>
      <c r="FA391" s="61"/>
      <c r="FB391" s="61"/>
      <c r="FC391" s="61"/>
      <c r="FD391" s="61"/>
      <c r="FE391" s="61"/>
      <c r="FF391" s="61"/>
      <c r="FG391" s="61"/>
      <c r="FH391" s="61"/>
      <c r="FI391" s="61"/>
      <c r="FJ391" s="61"/>
      <c r="FK391" s="61"/>
      <c r="FL391" s="61"/>
      <c r="FM391" s="61"/>
      <c r="FN391" s="61"/>
      <c r="FO391" s="61"/>
      <c r="FP391" s="61"/>
      <c r="FQ391" s="61"/>
      <c r="FR391" s="61"/>
      <c r="FS391" s="61"/>
      <c r="FT391" s="61"/>
      <c r="FU391" s="61"/>
      <c r="FV391" s="61"/>
      <c r="FW391" s="61"/>
      <c r="FX391" s="61"/>
      <c r="FY391" s="61"/>
      <c r="FZ391" s="61"/>
      <c r="GA391" s="61"/>
      <c r="GB391" s="61"/>
      <c r="GC391" s="61"/>
      <c r="GD391" s="61"/>
      <c r="GE391" s="61"/>
      <c r="GF391" s="61"/>
      <c r="GG391" s="61"/>
      <c r="GH391" s="61"/>
      <c r="GI391" s="61"/>
      <c r="GJ391" s="61"/>
      <c r="GK391" s="61"/>
      <c r="GL391" s="61"/>
      <c r="GM391" s="61"/>
      <c r="GN391" s="61"/>
      <c r="GO391" s="61"/>
      <c r="GP391" s="61"/>
      <c r="GQ391" s="61"/>
      <c r="GR391" s="61"/>
      <c r="GS391" s="61"/>
      <c r="GT391" s="61"/>
      <c r="GU391" s="61"/>
      <c r="GV391" s="61"/>
      <c r="GW391" s="61"/>
      <c r="GX391" s="61"/>
      <c r="GY391" s="61"/>
      <c r="GZ391" s="61"/>
      <c r="HA391" s="61"/>
      <c r="HB391" s="61"/>
      <c r="HC391" s="61"/>
      <c r="HD391" s="61"/>
      <c r="HE391" s="61"/>
      <c r="HF391" s="61"/>
      <c r="HG391" s="61"/>
      <c r="HH391" s="61"/>
      <c r="HI391" s="61"/>
      <c r="HJ391" s="61"/>
      <c r="HK391" s="61"/>
      <c r="HL391" s="61"/>
      <c r="HM391" s="61"/>
      <c r="HN391" s="61"/>
      <c r="HO391" s="61"/>
      <c r="HP391" s="61"/>
      <c r="HQ391" s="61"/>
      <c r="HR391" s="61"/>
      <c r="HS391" s="61"/>
      <c r="HT391" s="61"/>
      <c r="HU391" s="61"/>
      <c r="HV391" s="61"/>
      <c r="HW391" s="61"/>
      <c r="HX391" s="61"/>
      <c r="HY391" s="61"/>
      <c r="HZ391" s="61"/>
      <c r="IA391" s="61"/>
      <c r="IB391" s="61"/>
      <c r="IC391" s="61"/>
      <c r="ID391" s="61"/>
      <c r="IE391" s="61"/>
      <c r="IF391" s="61"/>
      <c r="IG391" s="61"/>
      <c r="IH391" s="61"/>
      <c r="II391" s="61"/>
      <c r="IJ391" s="61"/>
      <c r="IK391" s="61"/>
      <c r="IL391" s="61"/>
      <c r="IM391" s="61"/>
      <c r="IN391" s="61"/>
      <c r="IO391" s="61"/>
      <c r="IP391" s="61"/>
      <c r="IQ391" s="61"/>
      <c r="IR391" s="61"/>
      <c r="IS391" s="61"/>
      <c r="IT391" s="61"/>
      <c r="IU391" s="61"/>
      <c r="IV391" s="61"/>
    </row>
    <row r="392" spans="1:256" hidden="1">
      <c r="A392" s="247">
        <v>92108</v>
      </c>
      <c r="B392" s="250" t="s">
        <v>200</v>
      </c>
      <c r="C392" s="39" t="s">
        <v>30</v>
      </c>
      <c r="D392" s="81">
        <f t="shared" si="172"/>
        <v>19176308</v>
      </c>
      <c r="E392" s="82">
        <f t="shared" si="173"/>
        <v>10513162</v>
      </c>
      <c r="F392" s="82">
        <f t="shared" si="174"/>
        <v>0</v>
      </c>
      <c r="G392" s="82">
        <v>0</v>
      </c>
      <c r="H392" s="82">
        <v>0</v>
      </c>
      <c r="I392" s="82">
        <v>10513162</v>
      </c>
      <c r="J392" s="82">
        <v>0</v>
      </c>
      <c r="K392" s="82">
        <v>0</v>
      </c>
      <c r="L392" s="82">
        <v>0</v>
      </c>
      <c r="M392" s="82">
        <f t="shared" si="175"/>
        <v>8663146</v>
      </c>
      <c r="N392" s="82">
        <v>8663146</v>
      </c>
      <c r="O392" s="82">
        <v>0</v>
      </c>
      <c r="P392" s="82">
        <v>0</v>
      </c>
      <c r="Q392" s="59"/>
      <c r="R392" s="59"/>
      <c r="S392" s="60"/>
      <c r="T392" s="60"/>
      <c r="U392" s="60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61"/>
      <c r="AT392" s="61"/>
      <c r="AU392" s="61"/>
      <c r="AV392" s="61"/>
      <c r="AW392" s="61"/>
      <c r="AX392" s="61"/>
      <c r="AY392" s="61"/>
      <c r="AZ392" s="61"/>
      <c r="BA392" s="61"/>
      <c r="BB392" s="61"/>
      <c r="BC392" s="61"/>
      <c r="BD392" s="61"/>
      <c r="BE392" s="61"/>
      <c r="BF392" s="61"/>
      <c r="BG392" s="61"/>
      <c r="BH392" s="61"/>
      <c r="BI392" s="61"/>
      <c r="BJ392" s="61"/>
      <c r="BK392" s="61"/>
      <c r="BL392" s="61"/>
      <c r="BM392" s="61"/>
      <c r="BN392" s="61"/>
      <c r="BO392" s="61"/>
      <c r="BP392" s="61"/>
      <c r="BQ392" s="61"/>
      <c r="BR392" s="61"/>
      <c r="BS392" s="61"/>
      <c r="BT392" s="61"/>
      <c r="BU392" s="61"/>
      <c r="BV392" s="61"/>
      <c r="BW392" s="61"/>
      <c r="BX392" s="61"/>
      <c r="BY392" s="61"/>
      <c r="BZ392" s="61"/>
      <c r="CA392" s="61"/>
      <c r="CB392" s="61"/>
      <c r="CC392" s="61"/>
      <c r="CD392" s="61"/>
      <c r="CE392" s="61"/>
      <c r="CF392" s="61"/>
      <c r="CG392" s="61"/>
      <c r="CH392" s="61"/>
      <c r="CI392" s="61"/>
      <c r="CJ392" s="61"/>
      <c r="CK392" s="61"/>
      <c r="CL392" s="61"/>
      <c r="CM392" s="61"/>
      <c r="CN392" s="61"/>
      <c r="CO392" s="61"/>
      <c r="CP392" s="61"/>
      <c r="CQ392" s="61"/>
      <c r="CR392" s="61"/>
      <c r="CS392" s="61"/>
      <c r="CT392" s="61"/>
      <c r="CU392" s="61"/>
      <c r="CV392" s="61"/>
      <c r="CW392" s="61"/>
      <c r="CX392" s="61"/>
      <c r="CY392" s="61"/>
      <c r="CZ392" s="61"/>
      <c r="DA392" s="61"/>
      <c r="DB392" s="61"/>
      <c r="DC392" s="61"/>
      <c r="DD392" s="61"/>
      <c r="DE392" s="61"/>
      <c r="DF392" s="61"/>
      <c r="DG392" s="61"/>
      <c r="DH392" s="61"/>
      <c r="DI392" s="61"/>
      <c r="DJ392" s="61"/>
      <c r="DK392" s="61"/>
      <c r="DL392" s="61"/>
      <c r="DM392" s="61"/>
      <c r="DN392" s="61"/>
      <c r="DO392" s="61"/>
      <c r="DP392" s="61"/>
      <c r="DQ392" s="61"/>
      <c r="DR392" s="61"/>
      <c r="DS392" s="61"/>
      <c r="DT392" s="61"/>
      <c r="DU392" s="61"/>
      <c r="DV392" s="61"/>
      <c r="DW392" s="61"/>
      <c r="DX392" s="61"/>
      <c r="DY392" s="61"/>
      <c r="DZ392" s="61"/>
      <c r="EA392" s="61"/>
      <c r="EB392" s="61"/>
      <c r="EC392" s="61"/>
      <c r="ED392" s="61"/>
      <c r="EE392" s="61"/>
      <c r="EF392" s="61"/>
      <c r="EG392" s="61"/>
      <c r="EH392" s="61"/>
      <c r="EI392" s="61"/>
      <c r="EJ392" s="61"/>
      <c r="EK392" s="61"/>
      <c r="EL392" s="61"/>
      <c r="EM392" s="61"/>
      <c r="EN392" s="61"/>
      <c r="EO392" s="61"/>
      <c r="EP392" s="61"/>
      <c r="EQ392" s="61"/>
      <c r="ER392" s="61"/>
      <c r="ES392" s="61"/>
      <c r="ET392" s="61"/>
      <c r="EU392" s="61"/>
      <c r="EV392" s="61"/>
      <c r="EW392" s="61"/>
      <c r="EX392" s="61"/>
      <c r="EY392" s="61"/>
      <c r="EZ392" s="61"/>
      <c r="FA392" s="61"/>
      <c r="FB392" s="61"/>
      <c r="FC392" s="61"/>
      <c r="FD392" s="61"/>
      <c r="FE392" s="61"/>
      <c r="FF392" s="61"/>
      <c r="FG392" s="61"/>
      <c r="FH392" s="61"/>
      <c r="FI392" s="61"/>
      <c r="FJ392" s="61"/>
      <c r="FK392" s="61"/>
      <c r="FL392" s="61"/>
      <c r="FM392" s="61"/>
      <c r="FN392" s="61"/>
      <c r="FO392" s="61"/>
      <c r="FP392" s="61"/>
      <c r="FQ392" s="61"/>
      <c r="FR392" s="61"/>
      <c r="FS392" s="61"/>
      <c r="FT392" s="61"/>
      <c r="FU392" s="61"/>
      <c r="FV392" s="61"/>
      <c r="FW392" s="61"/>
      <c r="FX392" s="61"/>
      <c r="FY392" s="61"/>
      <c r="FZ392" s="61"/>
      <c r="GA392" s="61"/>
      <c r="GB392" s="61"/>
      <c r="GC392" s="61"/>
      <c r="GD392" s="61"/>
      <c r="GE392" s="61"/>
      <c r="GF392" s="61"/>
      <c r="GG392" s="61"/>
      <c r="GH392" s="61"/>
      <c r="GI392" s="61"/>
      <c r="GJ392" s="61"/>
      <c r="GK392" s="61"/>
      <c r="GL392" s="61"/>
      <c r="GM392" s="61"/>
      <c r="GN392" s="61"/>
      <c r="GO392" s="61"/>
      <c r="GP392" s="61"/>
      <c r="GQ392" s="61"/>
      <c r="GR392" s="61"/>
      <c r="GS392" s="61"/>
      <c r="GT392" s="61"/>
      <c r="GU392" s="61"/>
      <c r="GV392" s="61"/>
      <c r="GW392" s="61"/>
      <c r="GX392" s="61"/>
      <c r="GY392" s="61"/>
      <c r="GZ392" s="61"/>
      <c r="HA392" s="61"/>
      <c r="HB392" s="61"/>
      <c r="HC392" s="61"/>
      <c r="HD392" s="61"/>
      <c r="HE392" s="61"/>
      <c r="HF392" s="61"/>
      <c r="HG392" s="61"/>
      <c r="HH392" s="61"/>
      <c r="HI392" s="61"/>
      <c r="HJ392" s="61"/>
      <c r="HK392" s="61"/>
      <c r="HL392" s="61"/>
      <c r="HM392" s="61"/>
      <c r="HN392" s="61"/>
      <c r="HO392" s="61"/>
      <c r="HP392" s="61"/>
      <c r="HQ392" s="61"/>
      <c r="HR392" s="61"/>
      <c r="HS392" s="61"/>
      <c r="HT392" s="61"/>
      <c r="HU392" s="61"/>
      <c r="HV392" s="61"/>
      <c r="HW392" s="61"/>
      <c r="HX392" s="61"/>
      <c r="HY392" s="61"/>
      <c r="HZ392" s="61"/>
      <c r="IA392" s="61"/>
      <c r="IB392" s="61"/>
      <c r="IC392" s="61"/>
      <c r="ID392" s="61"/>
      <c r="IE392" s="61"/>
      <c r="IF392" s="61"/>
      <c r="IG392" s="61"/>
      <c r="IH392" s="61"/>
      <c r="II392" s="61"/>
      <c r="IJ392" s="61"/>
      <c r="IK392" s="61"/>
      <c r="IL392" s="61"/>
      <c r="IM392" s="61"/>
      <c r="IN392" s="61"/>
      <c r="IO392" s="61"/>
      <c r="IP392" s="61"/>
      <c r="IQ392" s="61"/>
      <c r="IR392" s="61"/>
      <c r="IS392" s="61"/>
      <c r="IT392" s="61"/>
      <c r="IU392" s="61"/>
      <c r="IV392" s="61"/>
    </row>
    <row r="393" spans="1:256" hidden="1">
      <c r="A393" s="248"/>
      <c r="B393" s="251"/>
      <c r="C393" s="39" t="s">
        <v>31</v>
      </c>
      <c r="D393" s="81">
        <f t="shared" si="172"/>
        <v>0</v>
      </c>
      <c r="E393" s="82">
        <f t="shared" si="173"/>
        <v>0</v>
      </c>
      <c r="F393" s="82">
        <f t="shared" si="174"/>
        <v>0</v>
      </c>
      <c r="G393" s="82"/>
      <c r="H393" s="82"/>
      <c r="I393" s="82"/>
      <c r="J393" s="82"/>
      <c r="K393" s="82"/>
      <c r="L393" s="82"/>
      <c r="M393" s="82">
        <f t="shared" si="175"/>
        <v>0</v>
      </c>
      <c r="N393" s="82"/>
      <c r="O393" s="82"/>
      <c r="P393" s="82"/>
      <c r="Q393" s="59"/>
      <c r="R393" s="59"/>
      <c r="S393" s="60"/>
      <c r="T393" s="60"/>
      <c r="U393" s="60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61"/>
      <c r="AT393" s="61"/>
      <c r="AU393" s="61"/>
      <c r="AV393" s="61"/>
      <c r="AW393" s="61"/>
      <c r="AX393" s="61"/>
      <c r="AY393" s="61"/>
      <c r="AZ393" s="61"/>
      <c r="BA393" s="61"/>
      <c r="BB393" s="61"/>
      <c r="BC393" s="61"/>
      <c r="BD393" s="61"/>
      <c r="BE393" s="61"/>
      <c r="BF393" s="61"/>
      <c r="BG393" s="61"/>
      <c r="BH393" s="61"/>
      <c r="BI393" s="61"/>
      <c r="BJ393" s="61"/>
      <c r="BK393" s="61"/>
      <c r="BL393" s="61"/>
      <c r="BM393" s="61"/>
      <c r="BN393" s="61"/>
      <c r="BO393" s="61"/>
      <c r="BP393" s="61"/>
      <c r="BQ393" s="61"/>
      <c r="BR393" s="61"/>
      <c r="BS393" s="61"/>
      <c r="BT393" s="61"/>
      <c r="BU393" s="61"/>
      <c r="BV393" s="61"/>
      <c r="BW393" s="61"/>
      <c r="BX393" s="61"/>
      <c r="BY393" s="61"/>
      <c r="BZ393" s="61"/>
      <c r="CA393" s="61"/>
      <c r="CB393" s="61"/>
      <c r="CC393" s="61"/>
      <c r="CD393" s="61"/>
      <c r="CE393" s="61"/>
      <c r="CF393" s="61"/>
      <c r="CG393" s="61"/>
      <c r="CH393" s="61"/>
      <c r="CI393" s="61"/>
      <c r="CJ393" s="61"/>
      <c r="CK393" s="61"/>
      <c r="CL393" s="61"/>
      <c r="CM393" s="61"/>
      <c r="CN393" s="61"/>
      <c r="CO393" s="61"/>
      <c r="CP393" s="61"/>
      <c r="CQ393" s="61"/>
      <c r="CR393" s="61"/>
      <c r="CS393" s="61"/>
      <c r="CT393" s="61"/>
      <c r="CU393" s="61"/>
      <c r="CV393" s="61"/>
      <c r="CW393" s="61"/>
      <c r="CX393" s="61"/>
      <c r="CY393" s="61"/>
      <c r="CZ393" s="61"/>
      <c r="DA393" s="61"/>
      <c r="DB393" s="61"/>
      <c r="DC393" s="61"/>
      <c r="DD393" s="61"/>
      <c r="DE393" s="61"/>
      <c r="DF393" s="61"/>
      <c r="DG393" s="61"/>
      <c r="DH393" s="61"/>
      <c r="DI393" s="61"/>
      <c r="DJ393" s="61"/>
      <c r="DK393" s="61"/>
      <c r="DL393" s="61"/>
      <c r="DM393" s="61"/>
      <c r="DN393" s="61"/>
      <c r="DO393" s="61"/>
      <c r="DP393" s="61"/>
      <c r="DQ393" s="61"/>
      <c r="DR393" s="61"/>
      <c r="DS393" s="61"/>
      <c r="DT393" s="61"/>
      <c r="DU393" s="61"/>
      <c r="DV393" s="61"/>
      <c r="DW393" s="61"/>
      <c r="DX393" s="61"/>
      <c r="DY393" s="61"/>
      <c r="DZ393" s="61"/>
      <c r="EA393" s="61"/>
      <c r="EB393" s="61"/>
      <c r="EC393" s="61"/>
      <c r="ED393" s="61"/>
      <c r="EE393" s="61"/>
      <c r="EF393" s="61"/>
      <c r="EG393" s="61"/>
      <c r="EH393" s="61"/>
      <c r="EI393" s="61"/>
      <c r="EJ393" s="61"/>
      <c r="EK393" s="61"/>
      <c r="EL393" s="61"/>
      <c r="EM393" s="61"/>
      <c r="EN393" s="61"/>
      <c r="EO393" s="61"/>
      <c r="EP393" s="61"/>
      <c r="EQ393" s="61"/>
      <c r="ER393" s="61"/>
      <c r="ES393" s="61"/>
      <c r="ET393" s="61"/>
      <c r="EU393" s="61"/>
      <c r="EV393" s="61"/>
      <c r="EW393" s="61"/>
      <c r="EX393" s="61"/>
      <c r="EY393" s="61"/>
      <c r="EZ393" s="61"/>
      <c r="FA393" s="61"/>
      <c r="FB393" s="61"/>
      <c r="FC393" s="61"/>
      <c r="FD393" s="61"/>
      <c r="FE393" s="61"/>
      <c r="FF393" s="61"/>
      <c r="FG393" s="61"/>
      <c r="FH393" s="61"/>
      <c r="FI393" s="61"/>
      <c r="FJ393" s="61"/>
      <c r="FK393" s="61"/>
      <c r="FL393" s="61"/>
      <c r="FM393" s="61"/>
      <c r="FN393" s="61"/>
      <c r="FO393" s="61"/>
      <c r="FP393" s="61"/>
      <c r="FQ393" s="61"/>
      <c r="FR393" s="61"/>
      <c r="FS393" s="61"/>
      <c r="FT393" s="61"/>
      <c r="FU393" s="61"/>
      <c r="FV393" s="61"/>
      <c r="FW393" s="61"/>
      <c r="FX393" s="61"/>
      <c r="FY393" s="61"/>
      <c r="FZ393" s="61"/>
      <c r="GA393" s="61"/>
      <c r="GB393" s="61"/>
      <c r="GC393" s="61"/>
      <c r="GD393" s="61"/>
      <c r="GE393" s="61"/>
      <c r="GF393" s="61"/>
      <c r="GG393" s="61"/>
      <c r="GH393" s="61"/>
      <c r="GI393" s="61"/>
      <c r="GJ393" s="61"/>
      <c r="GK393" s="61"/>
      <c r="GL393" s="61"/>
      <c r="GM393" s="61"/>
      <c r="GN393" s="61"/>
      <c r="GO393" s="61"/>
      <c r="GP393" s="61"/>
      <c r="GQ393" s="61"/>
      <c r="GR393" s="61"/>
      <c r="GS393" s="61"/>
      <c r="GT393" s="61"/>
      <c r="GU393" s="61"/>
      <c r="GV393" s="61"/>
      <c r="GW393" s="61"/>
      <c r="GX393" s="61"/>
      <c r="GY393" s="61"/>
      <c r="GZ393" s="61"/>
      <c r="HA393" s="61"/>
      <c r="HB393" s="61"/>
      <c r="HC393" s="61"/>
      <c r="HD393" s="61"/>
      <c r="HE393" s="61"/>
      <c r="HF393" s="61"/>
      <c r="HG393" s="61"/>
      <c r="HH393" s="61"/>
      <c r="HI393" s="61"/>
      <c r="HJ393" s="61"/>
      <c r="HK393" s="61"/>
      <c r="HL393" s="61"/>
      <c r="HM393" s="61"/>
      <c r="HN393" s="61"/>
      <c r="HO393" s="61"/>
      <c r="HP393" s="61"/>
      <c r="HQ393" s="61"/>
      <c r="HR393" s="61"/>
      <c r="HS393" s="61"/>
      <c r="HT393" s="61"/>
      <c r="HU393" s="61"/>
      <c r="HV393" s="61"/>
      <c r="HW393" s="61"/>
      <c r="HX393" s="61"/>
      <c r="HY393" s="61"/>
      <c r="HZ393" s="61"/>
      <c r="IA393" s="61"/>
      <c r="IB393" s="61"/>
      <c r="IC393" s="61"/>
      <c r="ID393" s="61"/>
      <c r="IE393" s="61"/>
      <c r="IF393" s="61"/>
      <c r="IG393" s="61"/>
      <c r="IH393" s="61"/>
      <c r="II393" s="61"/>
      <c r="IJ393" s="61"/>
      <c r="IK393" s="61"/>
      <c r="IL393" s="61"/>
      <c r="IM393" s="61"/>
      <c r="IN393" s="61"/>
      <c r="IO393" s="61"/>
      <c r="IP393" s="61"/>
      <c r="IQ393" s="61"/>
      <c r="IR393" s="61"/>
      <c r="IS393" s="61"/>
      <c r="IT393" s="61"/>
      <c r="IU393" s="61"/>
      <c r="IV393" s="61"/>
    </row>
    <row r="394" spans="1:256" hidden="1">
      <c r="A394" s="249"/>
      <c r="B394" s="252"/>
      <c r="C394" s="39" t="s">
        <v>32</v>
      </c>
      <c r="D394" s="81">
        <f t="shared" ref="D394:O394" si="177">D392+D393</f>
        <v>19176308</v>
      </c>
      <c r="E394" s="82">
        <f t="shared" si="177"/>
        <v>10513162</v>
      </c>
      <c r="F394" s="82">
        <f t="shared" si="177"/>
        <v>0</v>
      </c>
      <c r="G394" s="82">
        <f t="shared" si="177"/>
        <v>0</v>
      </c>
      <c r="H394" s="82">
        <f t="shared" si="177"/>
        <v>0</v>
      </c>
      <c r="I394" s="82">
        <f t="shared" si="177"/>
        <v>10513162</v>
      </c>
      <c r="J394" s="82">
        <f t="shared" si="177"/>
        <v>0</v>
      </c>
      <c r="K394" s="82">
        <f t="shared" si="177"/>
        <v>0</v>
      </c>
      <c r="L394" s="82">
        <f t="shared" si="177"/>
        <v>0</v>
      </c>
      <c r="M394" s="82">
        <f t="shared" si="177"/>
        <v>8663146</v>
      </c>
      <c r="N394" s="82">
        <f t="shared" si="177"/>
        <v>8663146</v>
      </c>
      <c r="O394" s="82">
        <f t="shared" si="177"/>
        <v>0</v>
      </c>
      <c r="P394" s="82">
        <f>P392+P393</f>
        <v>0</v>
      </c>
      <c r="Q394" s="59"/>
      <c r="R394" s="59"/>
      <c r="S394" s="60"/>
      <c r="T394" s="60"/>
      <c r="U394" s="60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61"/>
      <c r="AT394" s="61"/>
      <c r="AU394" s="61"/>
      <c r="AV394" s="61"/>
      <c r="AW394" s="61"/>
      <c r="AX394" s="61"/>
      <c r="AY394" s="61"/>
      <c r="AZ394" s="61"/>
      <c r="BA394" s="61"/>
      <c r="BB394" s="61"/>
      <c r="BC394" s="61"/>
      <c r="BD394" s="61"/>
      <c r="BE394" s="61"/>
      <c r="BF394" s="61"/>
      <c r="BG394" s="61"/>
      <c r="BH394" s="61"/>
      <c r="BI394" s="61"/>
      <c r="BJ394" s="61"/>
      <c r="BK394" s="61"/>
      <c r="BL394" s="61"/>
      <c r="BM394" s="61"/>
      <c r="BN394" s="61"/>
      <c r="BO394" s="61"/>
      <c r="BP394" s="61"/>
      <c r="BQ394" s="61"/>
      <c r="BR394" s="61"/>
      <c r="BS394" s="61"/>
      <c r="BT394" s="61"/>
      <c r="BU394" s="61"/>
      <c r="BV394" s="61"/>
      <c r="BW394" s="61"/>
      <c r="BX394" s="61"/>
      <c r="BY394" s="61"/>
      <c r="BZ394" s="61"/>
      <c r="CA394" s="61"/>
      <c r="CB394" s="61"/>
      <c r="CC394" s="61"/>
      <c r="CD394" s="61"/>
      <c r="CE394" s="61"/>
      <c r="CF394" s="61"/>
      <c r="CG394" s="61"/>
      <c r="CH394" s="61"/>
      <c r="CI394" s="61"/>
      <c r="CJ394" s="61"/>
      <c r="CK394" s="61"/>
      <c r="CL394" s="61"/>
      <c r="CM394" s="61"/>
      <c r="CN394" s="61"/>
      <c r="CO394" s="61"/>
      <c r="CP394" s="61"/>
      <c r="CQ394" s="61"/>
      <c r="CR394" s="61"/>
      <c r="CS394" s="61"/>
      <c r="CT394" s="61"/>
      <c r="CU394" s="61"/>
      <c r="CV394" s="61"/>
      <c r="CW394" s="61"/>
      <c r="CX394" s="61"/>
      <c r="CY394" s="61"/>
      <c r="CZ394" s="61"/>
      <c r="DA394" s="61"/>
      <c r="DB394" s="61"/>
      <c r="DC394" s="61"/>
      <c r="DD394" s="61"/>
      <c r="DE394" s="61"/>
      <c r="DF394" s="61"/>
      <c r="DG394" s="61"/>
      <c r="DH394" s="61"/>
      <c r="DI394" s="61"/>
      <c r="DJ394" s="61"/>
      <c r="DK394" s="61"/>
      <c r="DL394" s="61"/>
      <c r="DM394" s="61"/>
      <c r="DN394" s="61"/>
      <c r="DO394" s="61"/>
      <c r="DP394" s="61"/>
      <c r="DQ394" s="61"/>
      <c r="DR394" s="61"/>
      <c r="DS394" s="61"/>
      <c r="DT394" s="61"/>
      <c r="DU394" s="61"/>
      <c r="DV394" s="61"/>
      <c r="DW394" s="61"/>
      <c r="DX394" s="61"/>
      <c r="DY394" s="61"/>
      <c r="DZ394" s="61"/>
      <c r="EA394" s="61"/>
      <c r="EB394" s="61"/>
      <c r="EC394" s="61"/>
      <c r="ED394" s="61"/>
      <c r="EE394" s="61"/>
      <c r="EF394" s="61"/>
      <c r="EG394" s="61"/>
      <c r="EH394" s="61"/>
      <c r="EI394" s="61"/>
      <c r="EJ394" s="61"/>
      <c r="EK394" s="61"/>
      <c r="EL394" s="61"/>
      <c r="EM394" s="61"/>
      <c r="EN394" s="61"/>
      <c r="EO394" s="61"/>
      <c r="EP394" s="61"/>
      <c r="EQ394" s="61"/>
      <c r="ER394" s="61"/>
      <c r="ES394" s="61"/>
      <c r="ET394" s="61"/>
      <c r="EU394" s="61"/>
      <c r="EV394" s="61"/>
      <c r="EW394" s="61"/>
      <c r="EX394" s="61"/>
      <c r="EY394" s="61"/>
      <c r="EZ394" s="61"/>
      <c r="FA394" s="61"/>
      <c r="FB394" s="61"/>
      <c r="FC394" s="61"/>
      <c r="FD394" s="61"/>
      <c r="FE394" s="61"/>
      <c r="FF394" s="61"/>
      <c r="FG394" s="61"/>
      <c r="FH394" s="61"/>
      <c r="FI394" s="61"/>
      <c r="FJ394" s="61"/>
      <c r="FK394" s="61"/>
      <c r="FL394" s="61"/>
      <c r="FM394" s="61"/>
      <c r="FN394" s="61"/>
      <c r="FO394" s="61"/>
      <c r="FP394" s="61"/>
      <c r="FQ394" s="61"/>
      <c r="FR394" s="61"/>
      <c r="FS394" s="61"/>
      <c r="FT394" s="61"/>
      <c r="FU394" s="61"/>
      <c r="FV394" s="61"/>
      <c r="FW394" s="61"/>
      <c r="FX394" s="61"/>
      <c r="FY394" s="61"/>
      <c r="FZ394" s="61"/>
      <c r="GA394" s="61"/>
      <c r="GB394" s="61"/>
      <c r="GC394" s="61"/>
      <c r="GD394" s="61"/>
      <c r="GE394" s="61"/>
      <c r="GF394" s="61"/>
      <c r="GG394" s="61"/>
      <c r="GH394" s="61"/>
      <c r="GI394" s="61"/>
      <c r="GJ394" s="61"/>
      <c r="GK394" s="61"/>
      <c r="GL394" s="61"/>
      <c r="GM394" s="61"/>
      <c r="GN394" s="61"/>
      <c r="GO394" s="61"/>
      <c r="GP394" s="61"/>
      <c r="GQ394" s="61"/>
      <c r="GR394" s="61"/>
      <c r="GS394" s="61"/>
      <c r="GT394" s="61"/>
      <c r="GU394" s="61"/>
      <c r="GV394" s="61"/>
      <c r="GW394" s="61"/>
      <c r="GX394" s="61"/>
      <c r="GY394" s="61"/>
      <c r="GZ394" s="61"/>
      <c r="HA394" s="61"/>
      <c r="HB394" s="61"/>
      <c r="HC394" s="61"/>
      <c r="HD394" s="61"/>
      <c r="HE394" s="61"/>
      <c r="HF394" s="61"/>
      <c r="HG394" s="61"/>
      <c r="HH394" s="61"/>
      <c r="HI394" s="61"/>
      <c r="HJ394" s="61"/>
      <c r="HK394" s="61"/>
      <c r="HL394" s="61"/>
      <c r="HM394" s="61"/>
      <c r="HN394" s="61"/>
      <c r="HO394" s="61"/>
      <c r="HP394" s="61"/>
      <c r="HQ394" s="61"/>
      <c r="HR394" s="61"/>
      <c r="HS394" s="61"/>
      <c r="HT394" s="61"/>
      <c r="HU394" s="61"/>
      <c r="HV394" s="61"/>
      <c r="HW394" s="61"/>
      <c r="HX394" s="61"/>
      <c r="HY394" s="61"/>
      <c r="HZ394" s="61"/>
      <c r="IA394" s="61"/>
      <c r="IB394" s="61"/>
      <c r="IC394" s="61"/>
      <c r="ID394" s="61"/>
      <c r="IE394" s="61"/>
      <c r="IF394" s="61"/>
      <c r="IG394" s="61"/>
      <c r="IH394" s="61"/>
      <c r="II394" s="61"/>
      <c r="IJ394" s="61"/>
      <c r="IK394" s="61"/>
      <c r="IL394" s="61"/>
      <c r="IM394" s="61"/>
      <c r="IN394" s="61"/>
      <c r="IO394" s="61"/>
      <c r="IP394" s="61"/>
      <c r="IQ394" s="61"/>
      <c r="IR394" s="61"/>
      <c r="IS394" s="61"/>
      <c r="IT394" s="61"/>
      <c r="IU394" s="61"/>
      <c r="IV394" s="61"/>
    </row>
    <row r="395" spans="1:256" hidden="1">
      <c r="A395" s="247">
        <v>92109</v>
      </c>
      <c r="B395" s="250" t="s">
        <v>201</v>
      </c>
      <c r="C395" s="39" t="s">
        <v>30</v>
      </c>
      <c r="D395" s="81">
        <f t="shared" si="172"/>
        <v>10579600</v>
      </c>
      <c r="E395" s="82">
        <f t="shared" si="173"/>
        <v>8807757</v>
      </c>
      <c r="F395" s="82">
        <f t="shared" si="174"/>
        <v>0</v>
      </c>
      <c r="G395" s="82">
        <v>0</v>
      </c>
      <c r="H395" s="82">
        <v>0</v>
      </c>
      <c r="I395" s="82">
        <v>8807757</v>
      </c>
      <c r="J395" s="82">
        <v>0</v>
      </c>
      <c r="K395" s="82">
        <v>0</v>
      </c>
      <c r="L395" s="82">
        <v>0</v>
      </c>
      <c r="M395" s="82">
        <f t="shared" si="175"/>
        <v>1771843</v>
      </c>
      <c r="N395" s="82">
        <v>1771843</v>
      </c>
      <c r="O395" s="82">
        <v>0</v>
      </c>
      <c r="P395" s="82">
        <v>0</v>
      </c>
      <c r="Q395" s="59"/>
      <c r="R395" s="59"/>
      <c r="S395" s="60"/>
      <c r="T395" s="60"/>
      <c r="U395" s="60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61"/>
      <c r="AT395" s="61"/>
      <c r="AU395" s="61"/>
      <c r="AV395" s="61"/>
      <c r="AW395" s="61"/>
      <c r="AX395" s="61"/>
      <c r="AY395" s="61"/>
      <c r="AZ395" s="61"/>
      <c r="BA395" s="61"/>
      <c r="BB395" s="61"/>
      <c r="BC395" s="61"/>
      <c r="BD395" s="61"/>
      <c r="BE395" s="61"/>
      <c r="BF395" s="61"/>
      <c r="BG395" s="61"/>
      <c r="BH395" s="61"/>
      <c r="BI395" s="61"/>
      <c r="BJ395" s="61"/>
      <c r="BK395" s="61"/>
      <c r="BL395" s="61"/>
      <c r="BM395" s="61"/>
      <c r="BN395" s="61"/>
      <c r="BO395" s="61"/>
      <c r="BP395" s="61"/>
      <c r="BQ395" s="61"/>
      <c r="BR395" s="61"/>
      <c r="BS395" s="61"/>
      <c r="BT395" s="61"/>
      <c r="BU395" s="61"/>
      <c r="BV395" s="61"/>
      <c r="BW395" s="61"/>
      <c r="BX395" s="61"/>
      <c r="BY395" s="61"/>
      <c r="BZ395" s="61"/>
      <c r="CA395" s="61"/>
      <c r="CB395" s="61"/>
      <c r="CC395" s="61"/>
      <c r="CD395" s="61"/>
      <c r="CE395" s="61"/>
      <c r="CF395" s="61"/>
      <c r="CG395" s="61"/>
      <c r="CH395" s="61"/>
      <c r="CI395" s="61"/>
      <c r="CJ395" s="61"/>
      <c r="CK395" s="61"/>
      <c r="CL395" s="61"/>
      <c r="CM395" s="61"/>
      <c r="CN395" s="61"/>
      <c r="CO395" s="61"/>
      <c r="CP395" s="61"/>
      <c r="CQ395" s="61"/>
      <c r="CR395" s="61"/>
      <c r="CS395" s="61"/>
      <c r="CT395" s="61"/>
      <c r="CU395" s="61"/>
      <c r="CV395" s="61"/>
      <c r="CW395" s="61"/>
      <c r="CX395" s="61"/>
      <c r="CY395" s="61"/>
      <c r="CZ395" s="61"/>
      <c r="DA395" s="61"/>
      <c r="DB395" s="61"/>
      <c r="DC395" s="61"/>
      <c r="DD395" s="61"/>
      <c r="DE395" s="61"/>
      <c r="DF395" s="61"/>
      <c r="DG395" s="61"/>
      <c r="DH395" s="61"/>
      <c r="DI395" s="61"/>
      <c r="DJ395" s="61"/>
      <c r="DK395" s="61"/>
      <c r="DL395" s="61"/>
      <c r="DM395" s="61"/>
      <c r="DN395" s="61"/>
      <c r="DO395" s="61"/>
      <c r="DP395" s="61"/>
      <c r="DQ395" s="61"/>
      <c r="DR395" s="61"/>
      <c r="DS395" s="61"/>
      <c r="DT395" s="61"/>
      <c r="DU395" s="61"/>
      <c r="DV395" s="61"/>
      <c r="DW395" s="61"/>
      <c r="DX395" s="61"/>
      <c r="DY395" s="61"/>
      <c r="DZ395" s="61"/>
      <c r="EA395" s="61"/>
      <c r="EB395" s="61"/>
      <c r="EC395" s="61"/>
      <c r="ED395" s="61"/>
      <c r="EE395" s="61"/>
      <c r="EF395" s="61"/>
      <c r="EG395" s="61"/>
      <c r="EH395" s="61"/>
      <c r="EI395" s="61"/>
      <c r="EJ395" s="61"/>
      <c r="EK395" s="61"/>
      <c r="EL395" s="61"/>
      <c r="EM395" s="61"/>
      <c r="EN395" s="61"/>
      <c r="EO395" s="61"/>
      <c r="EP395" s="61"/>
      <c r="EQ395" s="61"/>
      <c r="ER395" s="61"/>
      <c r="ES395" s="61"/>
      <c r="ET395" s="61"/>
      <c r="EU395" s="61"/>
      <c r="EV395" s="61"/>
      <c r="EW395" s="61"/>
      <c r="EX395" s="61"/>
      <c r="EY395" s="61"/>
      <c r="EZ395" s="61"/>
      <c r="FA395" s="61"/>
      <c r="FB395" s="61"/>
      <c r="FC395" s="61"/>
      <c r="FD395" s="61"/>
      <c r="FE395" s="61"/>
      <c r="FF395" s="61"/>
      <c r="FG395" s="61"/>
      <c r="FH395" s="61"/>
      <c r="FI395" s="61"/>
      <c r="FJ395" s="61"/>
      <c r="FK395" s="61"/>
      <c r="FL395" s="61"/>
      <c r="FM395" s="61"/>
      <c r="FN395" s="61"/>
      <c r="FO395" s="61"/>
      <c r="FP395" s="61"/>
      <c r="FQ395" s="61"/>
      <c r="FR395" s="61"/>
      <c r="FS395" s="61"/>
      <c r="FT395" s="61"/>
      <c r="FU395" s="61"/>
      <c r="FV395" s="61"/>
      <c r="FW395" s="61"/>
      <c r="FX395" s="61"/>
      <c r="FY395" s="61"/>
      <c r="FZ395" s="61"/>
      <c r="GA395" s="61"/>
      <c r="GB395" s="61"/>
      <c r="GC395" s="61"/>
      <c r="GD395" s="61"/>
      <c r="GE395" s="61"/>
      <c r="GF395" s="61"/>
      <c r="GG395" s="61"/>
      <c r="GH395" s="61"/>
      <c r="GI395" s="61"/>
      <c r="GJ395" s="61"/>
      <c r="GK395" s="61"/>
      <c r="GL395" s="61"/>
      <c r="GM395" s="61"/>
      <c r="GN395" s="61"/>
      <c r="GO395" s="61"/>
      <c r="GP395" s="61"/>
      <c r="GQ395" s="61"/>
      <c r="GR395" s="61"/>
      <c r="GS395" s="61"/>
      <c r="GT395" s="61"/>
      <c r="GU395" s="61"/>
      <c r="GV395" s="61"/>
      <c r="GW395" s="61"/>
      <c r="GX395" s="61"/>
      <c r="GY395" s="61"/>
      <c r="GZ395" s="61"/>
      <c r="HA395" s="61"/>
      <c r="HB395" s="61"/>
      <c r="HC395" s="61"/>
      <c r="HD395" s="61"/>
      <c r="HE395" s="61"/>
      <c r="HF395" s="61"/>
      <c r="HG395" s="61"/>
      <c r="HH395" s="61"/>
      <c r="HI395" s="61"/>
      <c r="HJ395" s="61"/>
      <c r="HK395" s="61"/>
      <c r="HL395" s="61"/>
      <c r="HM395" s="61"/>
      <c r="HN395" s="61"/>
      <c r="HO395" s="61"/>
      <c r="HP395" s="61"/>
      <c r="HQ395" s="61"/>
      <c r="HR395" s="61"/>
      <c r="HS395" s="61"/>
      <c r="HT395" s="61"/>
      <c r="HU395" s="61"/>
      <c r="HV395" s="61"/>
      <c r="HW395" s="61"/>
      <c r="HX395" s="61"/>
      <c r="HY395" s="61"/>
      <c r="HZ395" s="61"/>
      <c r="IA395" s="61"/>
      <c r="IB395" s="61"/>
      <c r="IC395" s="61"/>
      <c r="ID395" s="61"/>
      <c r="IE395" s="61"/>
      <c r="IF395" s="61"/>
      <c r="IG395" s="61"/>
      <c r="IH395" s="61"/>
      <c r="II395" s="61"/>
      <c r="IJ395" s="61"/>
      <c r="IK395" s="61"/>
      <c r="IL395" s="61"/>
      <c r="IM395" s="61"/>
      <c r="IN395" s="61"/>
      <c r="IO395" s="61"/>
      <c r="IP395" s="61"/>
      <c r="IQ395" s="61"/>
      <c r="IR395" s="61"/>
      <c r="IS395" s="61"/>
      <c r="IT395" s="61"/>
      <c r="IU395" s="61"/>
      <c r="IV395" s="61"/>
    </row>
    <row r="396" spans="1:256" hidden="1">
      <c r="A396" s="248"/>
      <c r="B396" s="251"/>
      <c r="C396" s="39" t="s">
        <v>31</v>
      </c>
      <c r="D396" s="81">
        <f t="shared" si="172"/>
        <v>0</v>
      </c>
      <c r="E396" s="82">
        <f t="shared" si="173"/>
        <v>0</v>
      </c>
      <c r="F396" s="82">
        <f t="shared" si="174"/>
        <v>0</v>
      </c>
      <c r="G396" s="82"/>
      <c r="H396" s="82"/>
      <c r="I396" s="82"/>
      <c r="J396" s="82"/>
      <c r="K396" s="82"/>
      <c r="L396" s="82"/>
      <c r="M396" s="82">
        <f t="shared" si="175"/>
        <v>0</v>
      </c>
      <c r="N396" s="82"/>
      <c r="O396" s="82"/>
      <c r="P396" s="82"/>
      <c r="Q396" s="59"/>
      <c r="R396" s="59"/>
      <c r="S396" s="60"/>
      <c r="T396" s="60"/>
      <c r="U396" s="60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61"/>
      <c r="AT396" s="61"/>
      <c r="AU396" s="61"/>
      <c r="AV396" s="61"/>
      <c r="AW396" s="61"/>
      <c r="AX396" s="61"/>
      <c r="AY396" s="61"/>
      <c r="AZ396" s="61"/>
      <c r="BA396" s="61"/>
      <c r="BB396" s="61"/>
      <c r="BC396" s="61"/>
      <c r="BD396" s="61"/>
      <c r="BE396" s="61"/>
      <c r="BF396" s="61"/>
      <c r="BG396" s="61"/>
      <c r="BH396" s="61"/>
      <c r="BI396" s="61"/>
      <c r="BJ396" s="61"/>
      <c r="BK396" s="61"/>
      <c r="BL396" s="61"/>
      <c r="BM396" s="61"/>
      <c r="BN396" s="61"/>
      <c r="BO396" s="61"/>
      <c r="BP396" s="61"/>
      <c r="BQ396" s="61"/>
      <c r="BR396" s="61"/>
      <c r="BS396" s="61"/>
      <c r="BT396" s="61"/>
      <c r="BU396" s="61"/>
      <c r="BV396" s="61"/>
      <c r="BW396" s="61"/>
      <c r="BX396" s="61"/>
      <c r="BY396" s="61"/>
      <c r="BZ396" s="61"/>
      <c r="CA396" s="61"/>
      <c r="CB396" s="61"/>
      <c r="CC396" s="61"/>
      <c r="CD396" s="61"/>
      <c r="CE396" s="61"/>
      <c r="CF396" s="61"/>
      <c r="CG396" s="61"/>
      <c r="CH396" s="61"/>
      <c r="CI396" s="61"/>
      <c r="CJ396" s="61"/>
      <c r="CK396" s="61"/>
      <c r="CL396" s="61"/>
      <c r="CM396" s="61"/>
      <c r="CN396" s="61"/>
      <c r="CO396" s="61"/>
      <c r="CP396" s="61"/>
      <c r="CQ396" s="61"/>
      <c r="CR396" s="61"/>
      <c r="CS396" s="61"/>
      <c r="CT396" s="61"/>
      <c r="CU396" s="61"/>
      <c r="CV396" s="61"/>
      <c r="CW396" s="61"/>
      <c r="CX396" s="61"/>
      <c r="CY396" s="61"/>
      <c r="CZ396" s="61"/>
      <c r="DA396" s="61"/>
      <c r="DB396" s="61"/>
      <c r="DC396" s="61"/>
      <c r="DD396" s="61"/>
      <c r="DE396" s="61"/>
      <c r="DF396" s="61"/>
      <c r="DG396" s="61"/>
      <c r="DH396" s="61"/>
      <c r="DI396" s="61"/>
      <c r="DJ396" s="61"/>
      <c r="DK396" s="61"/>
      <c r="DL396" s="61"/>
      <c r="DM396" s="61"/>
      <c r="DN396" s="61"/>
      <c r="DO396" s="61"/>
      <c r="DP396" s="61"/>
      <c r="DQ396" s="61"/>
      <c r="DR396" s="61"/>
      <c r="DS396" s="61"/>
      <c r="DT396" s="61"/>
      <c r="DU396" s="61"/>
      <c r="DV396" s="61"/>
      <c r="DW396" s="61"/>
      <c r="DX396" s="61"/>
      <c r="DY396" s="61"/>
      <c r="DZ396" s="61"/>
      <c r="EA396" s="61"/>
      <c r="EB396" s="61"/>
      <c r="EC396" s="61"/>
      <c r="ED396" s="61"/>
      <c r="EE396" s="61"/>
      <c r="EF396" s="61"/>
      <c r="EG396" s="61"/>
      <c r="EH396" s="61"/>
      <c r="EI396" s="61"/>
      <c r="EJ396" s="61"/>
      <c r="EK396" s="61"/>
      <c r="EL396" s="61"/>
      <c r="EM396" s="61"/>
      <c r="EN396" s="61"/>
      <c r="EO396" s="61"/>
      <c r="EP396" s="61"/>
      <c r="EQ396" s="61"/>
      <c r="ER396" s="61"/>
      <c r="ES396" s="61"/>
      <c r="ET396" s="61"/>
      <c r="EU396" s="61"/>
      <c r="EV396" s="61"/>
      <c r="EW396" s="61"/>
      <c r="EX396" s="61"/>
      <c r="EY396" s="61"/>
      <c r="EZ396" s="61"/>
      <c r="FA396" s="61"/>
      <c r="FB396" s="61"/>
      <c r="FC396" s="61"/>
      <c r="FD396" s="61"/>
      <c r="FE396" s="61"/>
      <c r="FF396" s="61"/>
      <c r="FG396" s="61"/>
      <c r="FH396" s="61"/>
      <c r="FI396" s="61"/>
      <c r="FJ396" s="61"/>
      <c r="FK396" s="61"/>
      <c r="FL396" s="61"/>
      <c r="FM396" s="61"/>
      <c r="FN396" s="61"/>
      <c r="FO396" s="61"/>
      <c r="FP396" s="61"/>
      <c r="FQ396" s="61"/>
      <c r="FR396" s="61"/>
      <c r="FS396" s="61"/>
      <c r="FT396" s="61"/>
      <c r="FU396" s="61"/>
      <c r="FV396" s="61"/>
      <c r="FW396" s="61"/>
      <c r="FX396" s="61"/>
      <c r="FY396" s="61"/>
      <c r="FZ396" s="61"/>
      <c r="GA396" s="61"/>
      <c r="GB396" s="61"/>
      <c r="GC396" s="61"/>
      <c r="GD396" s="61"/>
      <c r="GE396" s="61"/>
      <c r="GF396" s="61"/>
      <c r="GG396" s="61"/>
      <c r="GH396" s="61"/>
      <c r="GI396" s="61"/>
      <c r="GJ396" s="61"/>
      <c r="GK396" s="61"/>
      <c r="GL396" s="61"/>
      <c r="GM396" s="61"/>
      <c r="GN396" s="61"/>
      <c r="GO396" s="61"/>
      <c r="GP396" s="61"/>
      <c r="GQ396" s="61"/>
      <c r="GR396" s="61"/>
      <c r="GS396" s="61"/>
      <c r="GT396" s="61"/>
      <c r="GU396" s="61"/>
      <c r="GV396" s="61"/>
      <c r="GW396" s="61"/>
      <c r="GX396" s="61"/>
      <c r="GY396" s="61"/>
      <c r="GZ396" s="61"/>
      <c r="HA396" s="61"/>
      <c r="HB396" s="61"/>
      <c r="HC396" s="61"/>
      <c r="HD396" s="61"/>
      <c r="HE396" s="61"/>
      <c r="HF396" s="61"/>
      <c r="HG396" s="61"/>
      <c r="HH396" s="61"/>
      <c r="HI396" s="61"/>
      <c r="HJ396" s="61"/>
      <c r="HK396" s="61"/>
      <c r="HL396" s="61"/>
      <c r="HM396" s="61"/>
      <c r="HN396" s="61"/>
      <c r="HO396" s="61"/>
      <c r="HP396" s="61"/>
      <c r="HQ396" s="61"/>
      <c r="HR396" s="61"/>
      <c r="HS396" s="61"/>
      <c r="HT396" s="61"/>
      <c r="HU396" s="61"/>
      <c r="HV396" s="61"/>
      <c r="HW396" s="61"/>
      <c r="HX396" s="61"/>
      <c r="HY396" s="61"/>
      <c r="HZ396" s="61"/>
      <c r="IA396" s="61"/>
      <c r="IB396" s="61"/>
      <c r="IC396" s="61"/>
      <c r="ID396" s="61"/>
      <c r="IE396" s="61"/>
      <c r="IF396" s="61"/>
      <c r="IG396" s="61"/>
      <c r="IH396" s="61"/>
      <c r="II396" s="61"/>
      <c r="IJ396" s="61"/>
      <c r="IK396" s="61"/>
      <c r="IL396" s="61"/>
      <c r="IM396" s="61"/>
      <c r="IN396" s="61"/>
      <c r="IO396" s="61"/>
      <c r="IP396" s="61"/>
      <c r="IQ396" s="61"/>
      <c r="IR396" s="61"/>
      <c r="IS396" s="61"/>
      <c r="IT396" s="61"/>
      <c r="IU396" s="61"/>
      <c r="IV396" s="61"/>
    </row>
    <row r="397" spans="1:256" hidden="1">
      <c r="A397" s="249"/>
      <c r="B397" s="252"/>
      <c r="C397" s="39" t="s">
        <v>32</v>
      </c>
      <c r="D397" s="81">
        <f>D395+D396</f>
        <v>10579600</v>
      </c>
      <c r="E397" s="82">
        <f t="shared" ref="E397:P397" si="178">E395+E396</f>
        <v>8807757</v>
      </c>
      <c r="F397" s="82">
        <f t="shared" si="178"/>
        <v>0</v>
      </c>
      <c r="G397" s="82">
        <f t="shared" si="178"/>
        <v>0</v>
      </c>
      <c r="H397" s="82">
        <f t="shared" si="178"/>
        <v>0</v>
      </c>
      <c r="I397" s="82">
        <f t="shared" si="178"/>
        <v>8807757</v>
      </c>
      <c r="J397" s="82">
        <f t="shared" si="178"/>
        <v>0</v>
      </c>
      <c r="K397" s="82">
        <f t="shared" si="178"/>
        <v>0</v>
      </c>
      <c r="L397" s="82">
        <f t="shared" si="178"/>
        <v>0</v>
      </c>
      <c r="M397" s="82">
        <f t="shared" si="178"/>
        <v>1771843</v>
      </c>
      <c r="N397" s="82">
        <f t="shared" si="178"/>
        <v>1771843</v>
      </c>
      <c r="O397" s="82">
        <f t="shared" si="178"/>
        <v>0</v>
      </c>
      <c r="P397" s="82">
        <f t="shared" si="178"/>
        <v>0</v>
      </c>
      <c r="Q397" s="59"/>
      <c r="R397" s="59"/>
      <c r="S397" s="60"/>
      <c r="T397" s="60"/>
      <c r="U397" s="60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61"/>
      <c r="AT397" s="61"/>
      <c r="AU397" s="61"/>
      <c r="AV397" s="61"/>
      <c r="AW397" s="61"/>
      <c r="AX397" s="61"/>
      <c r="AY397" s="61"/>
      <c r="AZ397" s="61"/>
      <c r="BA397" s="61"/>
      <c r="BB397" s="61"/>
      <c r="BC397" s="61"/>
      <c r="BD397" s="61"/>
      <c r="BE397" s="61"/>
      <c r="BF397" s="61"/>
      <c r="BG397" s="61"/>
      <c r="BH397" s="61"/>
      <c r="BI397" s="61"/>
      <c r="BJ397" s="61"/>
      <c r="BK397" s="61"/>
      <c r="BL397" s="61"/>
      <c r="BM397" s="61"/>
      <c r="BN397" s="61"/>
      <c r="BO397" s="61"/>
      <c r="BP397" s="61"/>
      <c r="BQ397" s="61"/>
      <c r="BR397" s="61"/>
      <c r="BS397" s="61"/>
      <c r="BT397" s="61"/>
      <c r="BU397" s="61"/>
      <c r="BV397" s="61"/>
      <c r="BW397" s="61"/>
      <c r="BX397" s="61"/>
      <c r="BY397" s="61"/>
      <c r="BZ397" s="61"/>
      <c r="CA397" s="61"/>
      <c r="CB397" s="61"/>
      <c r="CC397" s="61"/>
      <c r="CD397" s="61"/>
      <c r="CE397" s="61"/>
      <c r="CF397" s="61"/>
      <c r="CG397" s="61"/>
      <c r="CH397" s="61"/>
      <c r="CI397" s="61"/>
      <c r="CJ397" s="61"/>
      <c r="CK397" s="61"/>
      <c r="CL397" s="61"/>
      <c r="CM397" s="61"/>
      <c r="CN397" s="61"/>
      <c r="CO397" s="61"/>
      <c r="CP397" s="61"/>
      <c r="CQ397" s="61"/>
      <c r="CR397" s="61"/>
      <c r="CS397" s="61"/>
      <c r="CT397" s="61"/>
      <c r="CU397" s="61"/>
      <c r="CV397" s="61"/>
      <c r="CW397" s="61"/>
      <c r="CX397" s="61"/>
      <c r="CY397" s="61"/>
      <c r="CZ397" s="61"/>
      <c r="DA397" s="61"/>
      <c r="DB397" s="61"/>
      <c r="DC397" s="61"/>
      <c r="DD397" s="61"/>
      <c r="DE397" s="61"/>
      <c r="DF397" s="61"/>
      <c r="DG397" s="61"/>
      <c r="DH397" s="61"/>
      <c r="DI397" s="61"/>
      <c r="DJ397" s="61"/>
      <c r="DK397" s="61"/>
      <c r="DL397" s="61"/>
      <c r="DM397" s="61"/>
      <c r="DN397" s="61"/>
      <c r="DO397" s="61"/>
      <c r="DP397" s="61"/>
      <c r="DQ397" s="61"/>
      <c r="DR397" s="61"/>
      <c r="DS397" s="61"/>
      <c r="DT397" s="61"/>
      <c r="DU397" s="61"/>
      <c r="DV397" s="61"/>
      <c r="DW397" s="61"/>
      <c r="DX397" s="61"/>
      <c r="DY397" s="61"/>
      <c r="DZ397" s="61"/>
      <c r="EA397" s="61"/>
      <c r="EB397" s="61"/>
      <c r="EC397" s="61"/>
      <c r="ED397" s="61"/>
      <c r="EE397" s="61"/>
      <c r="EF397" s="61"/>
      <c r="EG397" s="61"/>
      <c r="EH397" s="61"/>
      <c r="EI397" s="61"/>
      <c r="EJ397" s="61"/>
      <c r="EK397" s="61"/>
      <c r="EL397" s="61"/>
      <c r="EM397" s="61"/>
      <c r="EN397" s="61"/>
      <c r="EO397" s="61"/>
      <c r="EP397" s="61"/>
      <c r="EQ397" s="61"/>
      <c r="ER397" s="61"/>
      <c r="ES397" s="61"/>
      <c r="ET397" s="61"/>
      <c r="EU397" s="61"/>
      <c r="EV397" s="61"/>
      <c r="EW397" s="61"/>
      <c r="EX397" s="61"/>
      <c r="EY397" s="61"/>
      <c r="EZ397" s="61"/>
      <c r="FA397" s="61"/>
      <c r="FB397" s="61"/>
      <c r="FC397" s="61"/>
      <c r="FD397" s="61"/>
      <c r="FE397" s="61"/>
      <c r="FF397" s="61"/>
      <c r="FG397" s="61"/>
      <c r="FH397" s="61"/>
      <c r="FI397" s="61"/>
      <c r="FJ397" s="61"/>
      <c r="FK397" s="61"/>
      <c r="FL397" s="61"/>
      <c r="FM397" s="61"/>
      <c r="FN397" s="61"/>
      <c r="FO397" s="61"/>
      <c r="FP397" s="61"/>
      <c r="FQ397" s="61"/>
      <c r="FR397" s="61"/>
      <c r="FS397" s="61"/>
      <c r="FT397" s="61"/>
      <c r="FU397" s="61"/>
      <c r="FV397" s="61"/>
      <c r="FW397" s="61"/>
      <c r="FX397" s="61"/>
      <c r="FY397" s="61"/>
      <c r="FZ397" s="61"/>
      <c r="GA397" s="61"/>
      <c r="GB397" s="61"/>
      <c r="GC397" s="61"/>
      <c r="GD397" s="61"/>
      <c r="GE397" s="61"/>
      <c r="GF397" s="61"/>
      <c r="GG397" s="61"/>
      <c r="GH397" s="61"/>
      <c r="GI397" s="61"/>
      <c r="GJ397" s="61"/>
      <c r="GK397" s="61"/>
      <c r="GL397" s="61"/>
      <c r="GM397" s="61"/>
      <c r="GN397" s="61"/>
      <c r="GO397" s="61"/>
      <c r="GP397" s="61"/>
      <c r="GQ397" s="61"/>
      <c r="GR397" s="61"/>
      <c r="GS397" s="61"/>
      <c r="GT397" s="61"/>
      <c r="GU397" s="61"/>
      <c r="GV397" s="61"/>
      <c r="GW397" s="61"/>
      <c r="GX397" s="61"/>
      <c r="GY397" s="61"/>
      <c r="GZ397" s="61"/>
      <c r="HA397" s="61"/>
      <c r="HB397" s="61"/>
      <c r="HC397" s="61"/>
      <c r="HD397" s="61"/>
      <c r="HE397" s="61"/>
      <c r="HF397" s="61"/>
      <c r="HG397" s="61"/>
      <c r="HH397" s="61"/>
      <c r="HI397" s="61"/>
      <c r="HJ397" s="61"/>
      <c r="HK397" s="61"/>
      <c r="HL397" s="61"/>
      <c r="HM397" s="61"/>
      <c r="HN397" s="61"/>
      <c r="HO397" s="61"/>
      <c r="HP397" s="61"/>
      <c r="HQ397" s="61"/>
      <c r="HR397" s="61"/>
      <c r="HS397" s="61"/>
      <c r="HT397" s="61"/>
      <c r="HU397" s="61"/>
      <c r="HV397" s="61"/>
      <c r="HW397" s="61"/>
      <c r="HX397" s="61"/>
      <c r="HY397" s="61"/>
      <c r="HZ397" s="61"/>
      <c r="IA397" s="61"/>
      <c r="IB397" s="61"/>
      <c r="IC397" s="61"/>
      <c r="ID397" s="61"/>
      <c r="IE397" s="61"/>
      <c r="IF397" s="61"/>
      <c r="IG397" s="61"/>
      <c r="IH397" s="61"/>
      <c r="II397" s="61"/>
      <c r="IJ397" s="61"/>
      <c r="IK397" s="61"/>
      <c r="IL397" s="61"/>
      <c r="IM397" s="61"/>
      <c r="IN397" s="61"/>
      <c r="IO397" s="61"/>
      <c r="IP397" s="61"/>
      <c r="IQ397" s="61"/>
      <c r="IR397" s="61"/>
      <c r="IS397" s="61"/>
      <c r="IT397" s="61"/>
      <c r="IU397" s="61"/>
      <c r="IV397" s="61"/>
    </row>
    <row r="398" spans="1:256" hidden="1">
      <c r="A398" s="247">
        <v>92110</v>
      </c>
      <c r="B398" s="250" t="s">
        <v>202</v>
      </c>
      <c r="C398" s="39" t="s">
        <v>30</v>
      </c>
      <c r="D398" s="81">
        <f t="shared" si="172"/>
        <v>2716426</v>
      </c>
      <c r="E398" s="82">
        <f t="shared" si="173"/>
        <v>2716426</v>
      </c>
      <c r="F398" s="82">
        <f t="shared" si="174"/>
        <v>0</v>
      </c>
      <c r="G398" s="82">
        <v>0</v>
      </c>
      <c r="H398" s="82">
        <v>0</v>
      </c>
      <c r="I398" s="82">
        <v>2716426</v>
      </c>
      <c r="J398" s="82">
        <v>0</v>
      </c>
      <c r="K398" s="82">
        <v>0</v>
      </c>
      <c r="L398" s="82">
        <v>0</v>
      </c>
      <c r="M398" s="82">
        <f t="shared" si="175"/>
        <v>0</v>
      </c>
      <c r="N398" s="82">
        <v>0</v>
      </c>
      <c r="O398" s="82">
        <v>0</v>
      </c>
      <c r="P398" s="82">
        <v>0</v>
      </c>
      <c r="Q398" s="59"/>
      <c r="R398" s="59"/>
      <c r="S398" s="60"/>
      <c r="T398" s="60"/>
      <c r="U398" s="60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61"/>
      <c r="AT398" s="61"/>
      <c r="AU398" s="61"/>
      <c r="AV398" s="61"/>
      <c r="AW398" s="61"/>
      <c r="AX398" s="61"/>
      <c r="AY398" s="61"/>
      <c r="AZ398" s="61"/>
      <c r="BA398" s="61"/>
      <c r="BB398" s="61"/>
      <c r="BC398" s="61"/>
      <c r="BD398" s="61"/>
      <c r="BE398" s="61"/>
      <c r="BF398" s="61"/>
      <c r="BG398" s="61"/>
      <c r="BH398" s="61"/>
      <c r="BI398" s="61"/>
      <c r="BJ398" s="61"/>
      <c r="BK398" s="61"/>
      <c r="BL398" s="61"/>
      <c r="BM398" s="61"/>
      <c r="BN398" s="61"/>
      <c r="BO398" s="61"/>
      <c r="BP398" s="61"/>
      <c r="BQ398" s="61"/>
      <c r="BR398" s="61"/>
      <c r="BS398" s="61"/>
      <c r="BT398" s="61"/>
      <c r="BU398" s="61"/>
      <c r="BV398" s="61"/>
      <c r="BW398" s="61"/>
      <c r="BX398" s="61"/>
      <c r="BY398" s="61"/>
      <c r="BZ398" s="61"/>
      <c r="CA398" s="61"/>
      <c r="CB398" s="61"/>
      <c r="CC398" s="61"/>
      <c r="CD398" s="61"/>
      <c r="CE398" s="61"/>
      <c r="CF398" s="61"/>
      <c r="CG398" s="61"/>
      <c r="CH398" s="61"/>
      <c r="CI398" s="61"/>
      <c r="CJ398" s="61"/>
      <c r="CK398" s="61"/>
      <c r="CL398" s="61"/>
      <c r="CM398" s="61"/>
      <c r="CN398" s="61"/>
      <c r="CO398" s="61"/>
      <c r="CP398" s="61"/>
      <c r="CQ398" s="61"/>
      <c r="CR398" s="61"/>
      <c r="CS398" s="61"/>
      <c r="CT398" s="61"/>
      <c r="CU398" s="61"/>
      <c r="CV398" s="61"/>
      <c r="CW398" s="61"/>
      <c r="CX398" s="61"/>
      <c r="CY398" s="61"/>
      <c r="CZ398" s="61"/>
      <c r="DA398" s="61"/>
      <c r="DB398" s="61"/>
      <c r="DC398" s="61"/>
      <c r="DD398" s="61"/>
      <c r="DE398" s="61"/>
      <c r="DF398" s="61"/>
      <c r="DG398" s="61"/>
      <c r="DH398" s="61"/>
      <c r="DI398" s="61"/>
      <c r="DJ398" s="61"/>
      <c r="DK398" s="61"/>
      <c r="DL398" s="61"/>
      <c r="DM398" s="61"/>
      <c r="DN398" s="61"/>
      <c r="DO398" s="61"/>
      <c r="DP398" s="61"/>
      <c r="DQ398" s="61"/>
      <c r="DR398" s="61"/>
      <c r="DS398" s="61"/>
      <c r="DT398" s="61"/>
      <c r="DU398" s="61"/>
      <c r="DV398" s="61"/>
      <c r="DW398" s="61"/>
      <c r="DX398" s="61"/>
      <c r="DY398" s="61"/>
      <c r="DZ398" s="61"/>
      <c r="EA398" s="61"/>
      <c r="EB398" s="61"/>
      <c r="EC398" s="61"/>
      <c r="ED398" s="61"/>
      <c r="EE398" s="61"/>
      <c r="EF398" s="61"/>
      <c r="EG398" s="61"/>
      <c r="EH398" s="61"/>
      <c r="EI398" s="61"/>
      <c r="EJ398" s="61"/>
      <c r="EK398" s="61"/>
      <c r="EL398" s="61"/>
      <c r="EM398" s="61"/>
      <c r="EN398" s="61"/>
      <c r="EO398" s="61"/>
      <c r="EP398" s="61"/>
      <c r="EQ398" s="61"/>
      <c r="ER398" s="61"/>
      <c r="ES398" s="61"/>
      <c r="ET398" s="61"/>
      <c r="EU398" s="61"/>
      <c r="EV398" s="61"/>
      <c r="EW398" s="61"/>
      <c r="EX398" s="61"/>
      <c r="EY398" s="61"/>
      <c r="EZ398" s="61"/>
      <c r="FA398" s="61"/>
      <c r="FB398" s="61"/>
      <c r="FC398" s="61"/>
      <c r="FD398" s="61"/>
      <c r="FE398" s="61"/>
      <c r="FF398" s="61"/>
      <c r="FG398" s="61"/>
      <c r="FH398" s="61"/>
      <c r="FI398" s="61"/>
      <c r="FJ398" s="61"/>
      <c r="FK398" s="61"/>
      <c r="FL398" s="61"/>
      <c r="FM398" s="61"/>
      <c r="FN398" s="61"/>
      <c r="FO398" s="61"/>
      <c r="FP398" s="61"/>
      <c r="FQ398" s="61"/>
      <c r="FR398" s="61"/>
      <c r="FS398" s="61"/>
      <c r="FT398" s="61"/>
      <c r="FU398" s="61"/>
      <c r="FV398" s="61"/>
      <c r="FW398" s="61"/>
      <c r="FX398" s="61"/>
      <c r="FY398" s="61"/>
      <c r="FZ398" s="61"/>
      <c r="GA398" s="61"/>
      <c r="GB398" s="61"/>
      <c r="GC398" s="61"/>
      <c r="GD398" s="61"/>
      <c r="GE398" s="61"/>
      <c r="GF398" s="61"/>
      <c r="GG398" s="61"/>
      <c r="GH398" s="61"/>
      <c r="GI398" s="61"/>
      <c r="GJ398" s="61"/>
      <c r="GK398" s="61"/>
      <c r="GL398" s="61"/>
      <c r="GM398" s="61"/>
      <c r="GN398" s="61"/>
      <c r="GO398" s="61"/>
      <c r="GP398" s="61"/>
      <c r="GQ398" s="61"/>
      <c r="GR398" s="61"/>
      <c r="GS398" s="61"/>
      <c r="GT398" s="61"/>
      <c r="GU398" s="61"/>
      <c r="GV398" s="61"/>
      <c r="GW398" s="61"/>
      <c r="GX398" s="61"/>
      <c r="GY398" s="61"/>
      <c r="GZ398" s="61"/>
      <c r="HA398" s="61"/>
      <c r="HB398" s="61"/>
      <c r="HC398" s="61"/>
      <c r="HD398" s="61"/>
      <c r="HE398" s="61"/>
      <c r="HF398" s="61"/>
      <c r="HG398" s="61"/>
      <c r="HH398" s="61"/>
      <c r="HI398" s="61"/>
      <c r="HJ398" s="61"/>
      <c r="HK398" s="61"/>
      <c r="HL398" s="61"/>
      <c r="HM398" s="61"/>
      <c r="HN398" s="61"/>
      <c r="HO398" s="61"/>
      <c r="HP398" s="61"/>
      <c r="HQ398" s="61"/>
      <c r="HR398" s="61"/>
      <c r="HS398" s="61"/>
      <c r="HT398" s="61"/>
      <c r="HU398" s="61"/>
      <c r="HV398" s="61"/>
      <c r="HW398" s="61"/>
      <c r="HX398" s="61"/>
      <c r="HY398" s="61"/>
      <c r="HZ398" s="61"/>
      <c r="IA398" s="61"/>
      <c r="IB398" s="61"/>
      <c r="IC398" s="61"/>
      <c r="ID398" s="61"/>
      <c r="IE398" s="61"/>
      <c r="IF398" s="61"/>
      <c r="IG398" s="61"/>
      <c r="IH398" s="61"/>
      <c r="II398" s="61"/>
      <c r="IJ398" s="61"/>
      <c r="IK398" s="61"/>
      <c r="IL398" s="61"/>
      <c r="IM398" s="61"/>
      <c r="IN398" s="61"/>
      <c r="IO398" s="61"/>
      <c r="IP398" s="61"/>
      <c r="IQ398" s="61"/>
      <c r="IR398" s="61"/>
      <c r="IS398" s="61"/>
      <c r="IT398" s="61"/>
      <c r="IU398" s="61"/>
      <c r="IV398" s="61"/>
    </row>
    <row r="399" spans="1:256" hidden="1">
      <c r="A399" s="248"/>
      <c r="B399" s="251"/>
      <c r="C399" s="39" t="s">
        <v>31</v>
      </c>
      <c r="D399" s="81">
        <f t="shared" si="172"/>
        <v>0</v>
      </c>
      <c r="E399" s="82">
        <f t="shared" si="173"/>
        <v>0</v>
      </c>
      <c r="F399" s="82">
        <f t="shared" si="174"/>
        <v>0</v>
      </c>
      <c r="G399" s="82"/>
      <c r="H399" s="82"/>
      <c r="I399" s="82"/>
      <c r="J399" s="82"/>
      <c r="K399" s="82"/>
      <c r="L399" s="82"/>
      <c r="M399" s="82">
        <f t="shared" si="175"/>
        <v>0</v>
      </c>
      <c r="N399" s="82"/>
      <c r="O399" s="82"/>
      <c r="P399" s="82"/>
      <c r="Q399" s="59"/>
      <c r="R399" s="59"/>
      <c r="S399" s="60"/>
      <c r="T399" s="60"/>
      <c r="U399" s="60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61"/>
      <c r="AT399" s="61"/>
      <c r="AU399" s="61"/>
      <c r="AV399" s="61"/>
      <c r="AW399" s="61"/>
      <c r="AX399" s="61"/>
      <c r="AY399" s="61"/>
      <c r="AZ399" s="61"/>
      <c r="BA399" s="61"/>
      <c r="BB399" s="61"/>
      <c r="BC399" s="61"/>
      <c r="BD399" s="61"/>
      <c r="BE399" s="61"/>
      <c r="BF399" s="61"/>
      <c r="BG399" s="61"/>
      <c r="BH399" s="61"/>
      <c r="BI399" s="61"/>
      <c r="BJ399" s="61"/>
      <c r="BK399" s="61"/>
      <c r="BL399" s="61"/>
      <c r="BM399" s="61"/>
      <c r="BN399" s="61"/>
      <c r="BO399" s="61"/>
      <c r="BP399" s="61"/>
      <c r="BQ399" s="61"/>
      <c r="BR399" s="61"/>
      <c r="BS399" s="61"/>
      <c r="BT399" s="61"/>
      <c r="BU399" s="61"/>
      <c r="BV399" s="61"/>
      <c r="BW399" s="61"/>
      <c r="BX399" s="61"/>
      <c r="BY399" s="61"/>
      <c r="BZ399" s="61"/>
      <c r="CA399" s="61"/>
      <c r="CB399" s="61"/>
      <c r="CC399" s="61"/>
      <c r="CD399" s="61"/>
      <c r="CE399" s="61"/>
      <c r="CF399" s="61"/>
      <c r="CG399" s="61"/>
      <c r="CH399" s="61"/>
      <c r="CI399" s="61"/>
      <c r="CJ399" s="61"/>
      <c r="CK399" s="61"/>
      <c r="CL399" s="61"/>
      <c r="CM399" s="61"/>
      <c r="CN399" s="61"/>
      <c r="CO399" s="61"/>
      <c r="CP399" s="61"/>
      <c r="CQ399" s="61"/>
      <c r="CR399" s="61"/>
      <c r="CS399" s="61"/>
      <c r="CT399" s="61"/>
      <c r="CU399" s="61"/>
      <c r="CV399" s="61"/>
      <c r="CW399" s="61"/>
      <c r="CX399" s="61"/>
      <c r="CY399" s="61"/>
      <c r="CZ399" s="61"/>
      <c r="DA399" s="61"/>
      <c r="DB399" s="61"/>
      <c r="DC399" s="61"/>
      <c r="DD399" s="61"/>
      <c r="DE399" s="61"/>
      <c r="DF399" s="61"/>
      <c r="DG399" s="61"/>
      <c r="DH399" s="61"/>
      <c r="DI399" s="61"/>
      <c r="DJ399" s="61"/>
      <c r="DK399" s="61"/>
      <c r="DL399" s="61"/>
      <c r="DM399" s="61"/>
      <c r="DN399" s="61"/>
      <c r="DO399" s="61"/>
      <c r="DP399" s="61"/>
      <c r="DQ399" s="61"/>
      <c r="DR399" s="61"/>
      <c r="DS399" s="61"/>
      <c r="DT399" s="61"/>
      <c r="DU399" s="61"/>
      <c r="DV399" s="61"/>
      <c r="DW399" s="61"/>
      <c r="DX399" s="61"/>
      <c r="DY399" s="61"/>
      <c r="DZ399" s="61"/>
      <c r="EA399" s="61"/>
      <c r="EB399" s="61"/>
      <c r="EC399" s="61"/>
      <c r="ED399" s="61"/>
      <c r="EE399" s="61"/>
      <c r="EF399" s="61"/>
      <c r="EG399" s="61"/>
      <c r="EH399" s="61"/>
      <c r="EI399" s="61"/>
      <c r="EJ399" s="61"/>
      <c r="EK399" s="61"/>
      <c r="EL399" s="61"/>
      <c r="EM399" s="61"/>
      <c r="EN399" s="61"/>
      <c r="EO399" s="61"/>
      <c r="EP399" s="61"/>
      <c r="EQ399" s="61"/>
      <c r="ER399" s="61"/>
      <c r="ES399" s="61"/>
      <c r="ET399" s="61"/>
      <c r="EU399" s="61"/>
      <c r="EV399" s="61"/>
      <c r="EW399" s="61"/>
      <c r="EX399" s="61"/>
      <c r="EY399" s="61"/>
      <c r="EZ399" s="61"/>
      <c r="FA399" s="61"/>
      <c r="FB399" s="61"/>
      <c r="FC399" s="61"/>
      <c r="FD399" s="61"/>
      <c r="FE399" s="61"/>
      <c r="FF399" s="61"/>
      <c r="FG399" s="61"/>
      <c r="FH399" s="61"/>
      <c r="FI399" s="61"/>
      <c r="FJ399" s="61"/>
      <c r="FK399" s="61"/>
      <c r="FL399" s="61"/>
      <c r="FM399" s="61"/>
      <c r="FN399" s="61"/>
      <c r="FO399" s="61"/>
      <c r="FP399" s="61"/>
      <c r="FQ399" s="61"/>
      <c r="FR399" s="61"/>
      <c r="FS399" s="61"/>
      <c r="FT399" s="61"/>
      <c r="FU399" s="61"/>
      <c r="FV399" s="61"/>
      <c r="FW399" s="61"/>
      <c r="FX399" s="61"/>
      <c r="FY399" s="61"/>
      <c r="FZ399" s="61"/>
      <c r="GA399" s="61"/>
      <c r="GB399" s="61"/>
      <c r="GC399" s="61"/>
      <c r="GD399" s="61"/>
      <c r="GE399" s="61"/>
      <c r="GF399" s="61"/>
      <c r="GG399" s="61"/>
      <c r="GH399" s="61"/>
      <c r="GI399" s="61"/>
      <c r="GJ399" s="61"/>
      <c r="GK399" s="61"/>
      <c r="GL399" s="61"/>
      <c r="GM399" s="61"/>
      <c r="GN399" s="61"/>
      <c r="GO399" s="61"/>
      <c r="GP399" s="61"/>
      <c r="GQ399" s="61"/>
      <c r="GR399" s="61"/>
      <c r="GS399" s="61"/>
      <c r="GT399" s="61"/>
      <c r="GU399" s="61"/>
      <c r="GV399" s="61"/>
      <c r="GW399" s="61"/>
      <c r="GX399" s="61"/>
      <c r="GY399" s="61"/>
      <c r="GZ399" s="61"/>
      <c r="HA399" s="61"/>
      <c r="HB399" s="61"/>
      <c r="HC399" s="61"/>
      <c r="HD399" s="61"/>
      <c r="HE399" s="61"/>
      <c r="HF399" s="61"/>
      <c r="HG399" s="61"/>
      <c r="HH399" s="61"/>
      <c r="HI399" s="61"/>
      <c r="HJ399" s="61"/>
      <c r="HK399" s="61"/>
      <c r="HL399" s="61"/>
      <c r="HM399" s="61"/>
      <c r="HN399" s="61"/>
      <c r="HO399" s="61"/>
      <c r="HP399" s="61"/>
      <c r="HQ399" s="61"/>
      <c r="HR399" s="61"/>
      <c r="HS399" s="61"/>
      <c r="HT399" s="61"/>
      <c r="HU399" s="61"/>
      <c r="HV399" s="61"/>
      <c r="HW399" s="61"/>
      <c r="HX399" s="61"/>
      <c r="HY399" s="61"/>
      <c r="HZ399" s="61"/>
      <c r="IA399" s="61"/>
      <c r="IB399" s="61"/>
      <c r="IC399" s="61"/>
      <c r="ID399" s="61"/>
      <c r="IE399" s="61"/>
      <c r="IF399" s="61"/>
      <c r="IG399" s="61"/>
      <c r="IH399" s="61"/>
      <c r="II399" s="61"/>
      <c r="IJ399" s="61"/>
      <c r="IK399" s="61"/>
      <c r="IL399" s="61"/>
      <c r="IM399" s="61"/>
      <c r="IN399" s="61"/>
      <c r="IO399" s="61"/>
      <c r="IP399" s="61"/>
      <c r="IQ399" s="61"/>
      <c r="IR399" s="61"/>
      <c r="IS399" s="61"/>
      <c r="IT399" s="61"/>
      <c r="IU399" s="61"/>
      <c r="IV399" s="61"/>
    </row>
    <row r="400" spans="1:256" hidden="1">
      <c r="A400" s="249"/>
      <c r="B400" s="252"/>
      <c r="C400" s="39" t="s">
        <v>32</v>
      </c>
      <c r="D400" s="81">
        <f t="shared" ref="D400:O400" si="179">D398+D399</f>
        <v>2716426</v>
      </c>
      <c r="E400" s="82">
        <f t="shared" si="179"/>
        <v>2716426</v>
      </c>
      <c r="F400" s="82">
        <f t="shared" si="179"/>
        <v>0</v>
      </c>
      <c r="G400" s="82">
        <f t="shared" si="179"/>
        <v>0</v>
      </c>
      <c r="H400" s="82">
        <f t="shared" si="179"/>
        <v>0</v>
      </c>
      <c r="I400" s="82">
        <f t="shared" si="179"/>
        <v>2716426</v>
      </c>
      <c r="J400" s="82">
        <f t="shared" si="179"/>
        <v>0</v>
      </c>
      <c r="K400" s="82">
        <f t="shared" si="179"/>
        <v>0</v>
      </c>
      <c r="L400" s="82">
        <f t="shared" si="179"/>
        <v>0</v>
      </c>
      <c r="M400" s="82">
        <f t="shared" si="179"/>
        <v>0</v>
      </c>
      <c r="N400" s="82">
        <f t="shared" si="179"/>
        <v>0</v>
      </c>
      <c r="O400" s="82">
        <f t="shared" si="179"/>
        <v>0</v>
      </c>
      <c r="P400" s="82">
        <f>P398+P399</f>
        <v>0</v>
      </c>
      <c r="Q400" s="59"/>
      <c r="R400" s="59"/>
      <c r="S400" s="60"/>
      <c r="T400" s="60"/>
      <c r="U400" s="60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61"/>
      <c r="AT400" s="61"/>
      <c r="AU400" s="61"/>
      <c r="AV400" s="61"/>
      <c r="AW400" s="61"/>
      <c r="AX400" s="61"/>
      <c r="AY400" s="61"/>
      <c r="AZ400" s="61"/>
      <c r="BA400" s="61"/>
      <c r="BB400" s="61"/>
      <c r="BC400" s="61"/>
      <c r="BD400" s="61"/>
      <c r="BE400" s="61"/>
      <c r="BF400" s="61"/>
      <c r="BG400" s="61"/>
      <c r="BH400" s="61"/>
      <c r="BI400" s="61"/>
      <c r="BJ400" s="61"/>
      <c r="BK400" s="61"/>
      <c r="BL400" s="61"/>
      <c r="BM400" s="61"/>
      <c r="BN400" s="61"/>
      <c r="BO400" s="61"/>
      <c r="BP400" s="61"/>
      <c r="BQ400" s="61"/>
      <c r="BR400" s="61"/>
      <c r="BS400" s="61"/>
      <c r="BT400" s="61"/>
      <c r="BU400" s="61"/>
      <c r="BV400" s="61"/>
      <c r="BW400" s="61"/>
      <c r="BX400" s="61"/>
      <c r="BY400" s="61"/>
      <c r="BZ400" s="61"/>
      <c r="CA400" s="61"/>
      <c r="CB400" s="61"/>
      <c r="CC400" s="61"/>
      <c r="CD400" s="61"/>
      <c r="CE400" s="61"/>
      <c r="CF400" s="61"/>
      <c r="CG400" s="61"/>
      <c r="CH400" s="61"/>
      <c r="CI400" s="61"/>
      <c r="CJ400" s="61"/>
      <c r="CK400" s="61"/>
      <c r="CL400" s="61"/>
      <c r="CM400" s="61"/>
      <c r="CN400" s="61"/>
      <c r="CO400" s="61"/>
      <c r="CP400" s="61"/>
      <c r="CQ400" s="61"/>
      <c r="CR400" s="61"/>
      <c r="CS400" s="61"/>
      <c r="CT400" s="61"/>
      <c r="CU400" s="61"/>
      <c r="CV400" s="61"/>
      <c r="CW400" s="61"/>
      <c r="CX400" s="61"/>
      <c r="CY400" s="61"/>
      <c r="CZ400" s="61"/>
      <c r="DA400" s="61"/>
      <c r="DB400" s="61"/>
      <c r="DC400" s="61"/>
      <c r="DD400" s="61"/>
      <c r="DE400" s="61"/>
      <c r="DF400" s="61"/>
      <c r="DG400" s="61"/>
      <c r="DH400" s="61"/>
      <c r="DI400" s="61"/>
      <c r="DJ400" s="61"/>
      <c r="DK400" s="61"/>
      <c r="DL400" s="61"/>
      <c r="DM400" s="61"/>
      <c r="DN400" s="61"/>
      <c r="DO400" s="61"/>
      <c r="DP400" s="61"/>
      <c r="DQ400" s="61"/>
      <c r="DR400" s="61"/>
      <c r="DS400" s="61"/>
      <c r="DT400" s="61"/>
      <c r="DU400" s="61"/>
      <c r="DV400" s="61"/>
      <c r="DW400" s="61"/>
      <c r="DX400" s="61"/>
      <c r="DY400" s="61"/>
      <c r="DZ400" s="61"/>
      <c r="EA400" s="61"/>
      <c r="EB400" s="61"/>
      <c r="EC400" s="61"/>
      <c r="ED400" s="61"/>
      <c r="EE400" s="61"/>
      <c r="EF400" s="61"/>
      <c r="EG400" s="61"/>
      <c r="EH400" s="61"/>
      <c r="EI400" s="61"/>
      <c r="EJ400" s="61"/>
      <c r="EK400" s="61"/>
      <c r="EL400" s="61"/>
      <c r="EM400" s="61"/>
      <c r="EN400" s="61"/>
      <c r="EO400" s="61"/>
      <c r="EP400" s="61"/>
      <c r="EQ400" s="61"/>
      <c r="ER400" s="61"/>
      <c r="ES400" s="61"/>
      <c r="ET400" s="61"/>
      <c r="EU400" s="61"/>
      <c r="EV400" s="61"/>
      <c r="EW400" s="61"/>
      <c r="EX400" s="61"/>
      <c r="EY400" s="61"/>
      <c r="EZ400" s="61"/>
      <c r="FA400" s="61"/>
      <c r="FB400" s="61"/>
      <c r="FC400" s="61"/>
      <c r="FD400" s="61"/>
      <c r="FE400" s="61"/>
      <c r="FF400" s="61"/>
      <c r="FG400" s="61"/>
      <c r="FH400" s="61"/>
      <c r="FI400" s="61"/>
      <c r="FJ400" s="61"/>
      <c r="FK400" s="61"/>
      <c r="FL400" s="61"/>
      <c r="FM400" s="61"/>
      <c r="FN400" s="61"/>
      <c r="FO400" s="61"/>
      <c r="FP400" s="61"/>
      <c r="FQ400" s="61"/>
      <c r="FR400" s="61"/>
      <c r="FS400" s="61"/>
      <c r="FT400" s="61"/>
      <c r="FU400" s="61"/>
      <c r="FV400" s="61"/>
      <c r="FW400" s="61"/>
      <c r="FX400" s="61"/>
      <c r="FY400" s="61"/>
      <c r="FZ400" s="61"/>
      <c r="GA400" s="61"/>
      <c r="GB400" s="61"/>
      <c r="GC400" s="61"/>
      <c r="GD400" s="61"/>
      <c r="GE400" s="61"/>
      <c r="GF400" s="61"/>
      <c r="GG400" s="61"/>
      <c r="GH400" s="61"/>
      <c r="GI400" s="61"/>
      <c r="GJ400" s="61"/>
      <c r="GK400" s="61"/>
      <c r="GL400" s="61"/>
      <c r="GM400" s="61"/>
      <c r="GN400" s="61"/>
      <c r="GO400" s="61"/>
      <c r="GP400" s="61"/>
      <c r="GQ400" s="61"/>
      <c r="GR400" s="61"/>
      <c r="GS400" s="61"/>
      <c r="GT400" s="61"/>
      <c r="GU400" s="61"/>
      <c r="GV400" s="61"/>
      <c r="GW400" s="61"/>
      <c r="GX400" s="61"/>
      <c r="GY400" s="61"/>
      <c r="GZ400" s="61"/>
      <c r="HA400" s="61"/>
      <c r="HB400" s="61"/>
      <c r="HC400" s="61"/>
      <c r="HD400" s="61"/>
      <c r="HE400" s="61"/>
      <c r="HF400" s="61"/>
      <c r="HG400" s="61"/>
      <c r="HH400" s="61"/>
      <c r="HI400" s="61"/>
      <c r="HJ400" s="61"/>
      <c r="HK400" s="61"/>
      <c r="HL400" s="61"/>
      <c r="HM400" s="61"/>
      <c r="HN400" s="61"/>
      <c r="HO400" s="61"/>
      <c r="HP400" s="61"/>
      <c r="HQ400" s="61"/>
      <c r="HR400" s="61"/>
      <c r="HS400" s="61"/>
      <c r="HT400" s="61"/>
      <c r="HU400" s="61"/>
      <c r="HV400" s="61"/>
      <c r="HW400" s="61"/>
      <c r="HX400" s="61"/>
      <c r="HY400" s="61"/>
      <c r="HZ400" s="61"/>
      <c r="IA400" s="61"/>
      <c r="IB400" s="61"/>
      <c r="IC400" s="61"/>
      <c r="ID400" s="61"/>
      <c r="IE400" s="61"/>
      <c r="IF400" s="61"/>
      <c r="IG400" s="61"/>
      <c r="IH400" s="61"/>
      <c r="II400" s="61"/>
      <c r="IJ400" s="61"/>
      <c r="IK400" s="61"/>
      <c r="IL400" s="61"/>
      <c r="IM400" s="61"/>
      <c r="IN400" s="61"/>
      <c r="IO400" s="61"/>
      <c r="IP400" s="61"/>
      <c r="IQ400" s="61"/>
      <c r="IR400" s="61"/>
      <c r="IS400" s="61"/>
      <c r="IT400" s="61"/>
      <c r="IU400" s="61"/>
      <c r="IV400" s="61"/>
    </row>
    <row r="401" spans="1:256" hidden="1">
      <c r="A401" s="247">
        <v>92113</v>
      </c>
      <c r="B401" s="250" t="s">
        <v>203</v>
      </c>
      <c r="C401" s="39" t="s">
        <v>30</v>
      </c>
      <c r="D401" s="81">
        <f t="shared" si="172"/>
        <v>1299500</v>
      </c>
      <c r="E401" s="82">
        <f t="shared" si="173"/>
        <v>1299500</v>
      </c>
      <c r="F401" s="82">
        <f t="shared" si="174"/>
        <v>0</v>
      </c>
      <c r="G401" s="82">
        <v>0</v>
      </c>
      <c r="H401" s="82">
        <v>0</v>
      </c>
      <c r="I401" s="82">
        <v>1299500</v>
      </c>
      <c r="J401" s="82">
        <v>0</v>
      </c>
      <c r="K401" s="82">
        <v>0</v>
      </c>
      <c r="L401" s="82">
        <v>0</v>
      </c>
      <c r="M401" s="82">
        <f t="shared" si="175"/>
        <v>0</v>
      </c>
      <c r="N401" s="82">
        <v>0</v>
      </c>
      <c r="O401" s="82">
        <v>0</v>
      </c>
      <c r="P401" s="82">
        <v>0</v>
      </c>
      <c r="Q401" s="59"/>
      <c r="R401" s="59"/>
      <c r="S401" s="60"/>
      <c r="T401" s="60"/>
      <c r="U401" s="60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61"/>
      <c r="AT401" s="61"/>
      <c r="AU401" s="61"/>
      <c r="AV401" s="61"/>
      <c r="AW401" s="61"/>
      <c r="AX401" s="61"/>
      <c r="AY401" s="61"/>
      <c r="AZ401" s="61"/>
      <c r="BA401" s="61"/>
      <c r="BB401" s="61"/>
      <c r="BC401" s="61"/>
      <c r="BD401" s="61"/>
      <c r="BE401" s="61"/>
      <c r="BF401" s="61"/>
      <c r="BG401" s="61"/>
      <c r="BH401" s="61"/>
      <c r="BI401" s="61"/>
      <c r="BJ401" s="61"/>
      <c r="BK401" s="61"/>
      <c r="BL401" s="61"/>
      <c r="BM401" s="61"/>
      <c r="BN401" s="61"/>
      <c r="BO401" s="61"/>
      <c r="BP401" s="61"/>
      <c r="BQ401" s="61"/>
      <c r="BR401" s="61"/>
      <c r="BS401" s="61"/>
      <c r="BT401" s="61"/>
      <c r="BU401" s="61"/>
      <c r="BV401" s="61"/>
      <c r="BW401" s="61"/>
      <c r="BX401" s="61"/>
      <c r="BY401" s="61"/>
      <c r="BZ401" s="61"/>
      <c r="CA401" s="61"/>
      <c r="CB401" s="61"/>
      <c r="CC401" s="61"/>
      <c r="CD401" s="61"/>
      <c r="CE401" s="61"/>
      <c r="CF401" s="61"/>
      <c r="CG401" s="61"/>
      <c r="CH401" s="61"/>
      <c r="CI401" s="61"/>
      <c r="CJ401" s="61"/>
      <c r="CK401" s="61"/>
      <c r="CL401" s="61"/>
      <c r="CM401" s="61"/>
      <c r="CN401" s="61"/>
      <c r="CO401" s="61"/>
      <c r="CP401" s="61"/>
      <c r="CQ401" s="61"/>
      <c r="CR401" s="61"/>
      <c r="CS401" s="61"/>
      <c r="CT401" s="61"/>
      <c r="CU401" s="61"/>
      <c r="CV401" s="61"/>
      <c r="CW401" s="61"/>
      <c r="CX401" s="61"/>
      <c r="CY401" s="61"/>
      <c r="CZ401" s="61"/>
      <c r="DA401" s="61"/>
      <c r="DB401" s="61"/>
      <c r="DC401" s="61"/>
      <c r="DD401" s="61"/>
      <c r="DE401" s="61"/>
      <c r="DF401" s="61"/>
      <c r="DG401" s="61"/>
      <c r="DH401" s="61"/>
      <c r="DI401" s="61"/>
      <c r="DJ401" s="61"/>
      <c r="DK401" s="61"/>
      <c r="DL401" s="61"/>
      <c r="DM401" s="61"/>
      <c r="DN401" s="61"/>
      <c r="DO401" s="61"/>
      <c r="DP401" s="61"/>
      <c r="DQ401" s="61"/>
      <c r="DR401" s="61"/>
      <c r="DS401" s="61"/>
      <c r="DT401" s="61"/>
      <c r="DU401" s="61"/>
      <c r="DV401" s="61"/>
      <c r="DW401" s="61"/>
      <c r="DX401" s="61"/>
      <c r="DY401" s="61"/>
      <c r="DZ401" s="61"/>
      <c r="EA401" s="61"/>
      <c r="EB401" s="61"/>
      <c r="EC401" s="61"/>
      <c r="ED401" s="61"/>
      <c r="EE401" s="61"/>
      <c r="EF401" s="61"/>
      <c r="EG401" s="61"/>
      <c r="EH401" s="61"/>
      <c r="EI401" s="61"/>
      <c r="EJ401" s="61"/>
      <c r="EK401" s="61"/>
      <c r="EL401" s="61"/>
      <c r="EM401" s="61"/>
      <c r="EN401" s="61"/>
      <c r="EO401" s="61"/>
      <c r="EP401" s="61"/>
      <c r="EQ401" s="61"/>
      <c r="ER401" s="61"/>
      <c r="ES401" s="61"/>
      <c r="ET401" s="61"/>
      <c r="EU401" s="61"/>
      <c r="EV401" s="61"/>
      <c r="EW401" s="61"/>
      <c r="EX401" s="61"/>
      <c r="EY401" s="61"/>
      <c r="EZ401" s="61"/>
      <c r="FA401" s="61"/>
      <c r="FB401" s="61"/>
      <c r="FC401" s="61"/>
      <c r="FD401" s="61"/>
      <c r="FE401" s="61"/>
      <c r="FF401" s="61"/>
      <c r="FG401" s="61"/>
      <c r="FH401" s="61"/>
      <c r="FI401" s="61"/>
      <c r="FJ401" s="61"/>
      <c r="FK401" s="61"/>
      <c r="FL401" s="61"/>
      <c r="FM401" s="61"/>
      <c r="FN401" s="61"/>
      <c r="FO401" s="61"/>
      <c r="FP401" s="61"/>
      <c r="FQ401" s="61"/>
      <c r="FR401" s="61"/>
      <c r="FS401" s="61"/>
      <c r="FT401" s="61"/>
      <c r="FU401" s="61"/>
      <c r="FV401" s="61"/>
      <c r="FW401" s="61"/>
      <c r="FX401" s="61"/>
      <c r="FY401" s="61"/>
      <c r="FZ401" s="61"/>
      <c r="GA401" s="61"/>
      <c r="GB401" s="61"/>
      <c r="GC401" s="61"/>
      <c r="GD401" s="61"/>
      <c r="GE401" s="61"/>
      <c r="GF401" s="61"/>
      <c r="GG401" s="61"/>
      <c r="GH401" s="61"/>
      <c r="GI401" s="61"/>
      <c r="GJ401" s="61"/>
      <c r="GK401" s="61"/>
      <c r="GL401" s="61"/>
      <c r="GM401" s="61"/>
      <c r="GN401" s="61"/>
      <c r="GO401" s="61"/>
      <c r="GP401" s="61"/>
      <c r="GQ401" s="61"/>
      <c r="GR401" s="61"/>
      <c r="GS401" s="61"/>
      <c r="GT401" s="61"/>
      <c r="GU401" s="61"/>
      <c r="GV401" s="61"/>
      <c r="GW401" s="61"/>
      <c r="GX401" s="61"/>
      <c r="GY401" s="61"/>
      <c r="GZ401" s="61"/>
      <c r="HA401" s="61"/>
      <c r="HB401" s="61"/>
      <c r="HC401" s="61"/>
      <c r="HD401" s="61"/>
      <c r="HE401" s="61"/>
      <c r="HF401" s="61"/>
      <c r="HG401" s="61"/>
      <c r="HH401" s="61"/>
      <c r="HI401" s="61"/>
      <c r="HJ401" s="61"/>
      <c r="HK401" s="61"/>
      <c r="HL401" s="61"/>
      <c r="HM401" s="61"/>
      <c r="HN401" s="61"/>
      <c r="HO401" s="61"/>
      <c r="HP401" s="61"/>
      <c r="HQ401" s="61"/>
      <c r="HR401" s="61"/>
      <c r="HS401" s="61"/>
      <c r="HT401" s="61"/>
      <c r="HU401" s="61"/>
      <c r="HV401" s="61"/>
      <c r="HW401" s="61"/>
      <c r="HX401" s="61"/>
      <c r="HY401" s="61"/>
      <c r="HZ401" s="61"/>
      <c r="IA401" s="61"/>
      <c r="IB401" s="61"/>
      <c r="IC401" s="61"/>
      <c r="ID401" s="61"/>
      <c r="IE401" s="61"/>
      <c r="IF401" s="61"/>
      <c r="IG401" s="61"/>
      <c r="IH401" s="61"/>
      <c r="II401" s="61"/>
      <c r="IJ401" s="61"/>
      <c r="IK401" s="61"/>
      <c r="IL401" s="61"/>
      <c r="IM401" s="61"/>
      <c r="IN401" s="61"/>
      <c r="IO401" s="61"/>
      <c r="IP401" s="61"/>
      <c r="IQ401" s="61"/>
      <c r="IR401" s="61"/>
      <c r="IS401" s="61"/>
      <c r="IT401" s="61"/>
      <c r="IU401" s="61"/>
      <c r="IV401" s="61"/>
    </row>
    <row r="402" spans="1:256" hidden="1">
      <c r="A402" s="248"/>
      <c r="B402" s="251"/>
      <c r="C402" s="39" t="s">
        <v>31</v>
      </c>
      <c r="D402" s="81">
        <f t="shared" si="172"/>
        <v>0</v>
      </c>
      <c r="E402" s="82">
        <f t="shared" si="173"/>
        <v>0</v>
      </c>
      <c r="F402" s="82">
        <f t="shared" si="174"/>
        <v>0</v>
      </c>
      <c r="G402" s="82"/>
      <c r="H402" s="82"/>
      <c r="I402" s="82"/>
      <c r="J402" s="82"/>
      <c r="K402" s="82"/>
      <c r="L402" s="82"/>
      <c r="M402" s="82">
        <f t="shared" si="175"/>
        <v>0</v>
      </c>
      <c r="N402" s="82"/>
      <c r="O402" s="82"/>
      <c r="P402" s="82"/>
      <c r="Q402" s="59"/>
      <c r="R402" s="59"/>
      <c r="S402" s="60"/>
      <c r="T402" s="60"/>
      <c r="U402" s="60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61"/>
      <c r="AT402" s="61"/>
      <c r="AU402" s="61"/>
      <c r="AV402" s="61"/>
      <c r="AW402" s="61"/>
      <c r="AX402" s="61"/>
      <c r="AY402" s="61"/>
      <c r="AZ402" s="61"/>
      <c r="BA402" s="61"/>
      <c r="BB402" s="61"/>
      <c r="BC402" s="61"/>
      <c r="BD402" s="61"/>
      <c r="BE402" s="61"/>
      <c r="BF402" s="61"/>
      <c r="BG402" s="61"/>
      <c r="BH402" s="61"/>
      <c r="BI402" s="61"/>
      <c r="BJ402" s="61"/>
      <c r="BK402" s="61"/>
      <c r="BL402" s="61"/>
      <c r="BM402" s="61"/>
      <c r="BN402" s="61"/>
      <c r="BO402" s="61"/>
      <c r="BP402" s="61"/>
      <c r="BQ402" s="61"/>
      <c r="BR402" s="61"/>
      <c r="BS402" s="61"/>
      <c r="BT402" s="61"/>
      <c r="BU402" s="61"/>
      <c r="BV402" s="61"/>
      <c r="BW402" s="61"/>
      <c r="BX402" s="61"/>
      <c r="BY402" s="61"/>
      <c r="BZ402" s="61"/>
      <c r="CA402" s="61"/>
      <c r="CB402" s="61"/>
      <c r="CC402" s="61"/>
      <c r="CD402" s="61"/>
      <c r="CE402" s="61"/>
      <c r="CF402" s="61"/>
      <c r="CG402" s="61"/>
      <c r="CH402" s="61"/>
      <c r="CI402" s="61"/>
      <c r="CJ402" s="61"/>
      <c r="CK402" s="61"/>
      <c r="CL402" s="61"/>
      <c r="CM402" s="61"/>
      <c r="CN402" s="61"/>
      <c r="CO402" s="61"/>
      <c r="CP402" s="61"/>
      <c r="CQ402" s="61"/>
      <c r="CR402" s="61"/>
      <c r="CS402" s="61"/>
      <c r="CT402" s="61"/>
      <c r="CU402" s="61"/>
      <c r="CV402" s="61"/>
      <c r="CW402" s="61"/>
      <c r="CX402" s="61"/>
      <c r="CY402" s="61"/>
      <c r="CZ402" s="61"/>
      <c r="DA402" s="61"/>
      <c r="DB402" s="61"/>
      <c r="DC402" s="61"/>
      <c r="DD402" s="61"/>
      <c r="DE402" s="61"/>
      <c r="DF402" s="61"/>
      <c r="DG402" s="61"/>
      <c r="DH402" s="61"/>
      <c r="DI402" s="61"/>
      <c r="DJ402" s="61"/>
      <c r="DK402" s="61"/>
      <c r="DL402" s="61"/>
      <c r="DM402" s="61"/>
      <c r="DN402" s="61"/>
      <c r="DO402" s="61"/>
      <c r="DP402" s="61"/>
      <c r="DQ402" s="61"/>
      <c r="DR402" s="61"/>
      <c r="DS402" s="61"/>
      <c r="DT402" s="61"/>
      <c r="DU402" s="61"/>
      <c r="DV402" s="61"/>
      <c r="DW402" s="61"/>
      <c r="DX402" s="61"/>
      <c r="DY402" s="61"/>
      <c r="DZ402" s="61"/>
      <c r="EA402" s="61"/>
      <c r="EB402" s="61"/>
      <c r="EC402" s="61"/>
      <c r="ED402" s="61"/>
      <c r="EE402" s="61"/>
      <c r="EF402" s="61"/>
      <c r="EG402" s="61"/>
      <c r="EH402" s="61"/>
      <c r="EI402" s="61"/>
      <c r="EJ402" s="61"/>
      <c r="EK402" s="61"/>
      <c r="EL402" s="61"/>
      <c r="EM402" s="61"/>
      <c r="EN402" s="61"/>
      <c r="EO402" s="61"/>
      <c r="EP402" s="61"/>
      <c r="EQ402" s="61"/>
      <c r="ER402" s="61"/>
      <c r="ES402" s="61"/>
      <c r="ET402" s="61"/>
      <c r="EU402" s="61"/>
      <c r="EV402" s="61"/>
      <c r="EW402" s="61"/>
      <c r="EX402" s="61"/>
      <c r="EY402" s="61"/>
      <c r="EZ402" s="61"/>
      <c r="FA402" s="61"/>
      <c r="FB402" s="61"/>
      <c r="FC402" s="61"/>
      <c r="FD402" s="61"/>
      <c r="FE402" s="61"/>
      <c r="FF402" s="61"/>
      <c r="FG402" s="61"/>
      <c r="FH402" s="61"/>
      <c r="FI402" s="61"/>
      <c r="FJ402" s="61"/>
      <c r="FK402" s="61"/>
      <c r="FL402" s="61"/>
      <c r="FM402" s="61"/>
      <c r="FN402" s="61"/>
      <c r="FO402" s="61"/>
      <c r="FP402" s="61"/>
      <c r="FQ402" s="61"/>
      <c r="FR402" s="61"/>
      <c r="FS402" s="61"/>
      <c r="FT402" s="61"/>
      <c r="FU402" s="61"/>
      <c r="FV402" s="61"/>
      <c r="FW402" s="61"/>
      <c r="FX402" s="61"/>
      <c r="FY402" s="61"/>
      <c r="FZ402" s="61"/>
      <c r="GA402" s="61"/>
      <c r="GB402" s="61"/>
      <c r="GC402" s="61"/>
      <c r="GD402" s="61"/>
      <c r="GE402" s="61"/>
      <c r="GF402" s="61"/>
      <c r="GG402" s="61"/>
      <c r="GH402" s="61"/>
      <c r="GI402" s="61"/>
      <c r="GJ402" s="61"/>
      <c r="GK402" s="61"/>
      <c r="GL402" s="61"/>
      <c r="GM402" s="61"/>
      <c r="GN402" s="61"/>
      <c r="GO402" s="61"/>
      <c r="GP402" s="61"/>
      <c r="GQ402" s="61"/>
      <c r="GR402" s="61"/>
      <c r="GS402" s="61"/>
      <c r="GT402" s="61"/>
      <c r="GU402" s="61"/>
      <c r="GV402" s="61"/>
      <c r="GW402" s="61"/>
      <c r="GX402" s="61"/>
      <c r="GY402" s="61"/>
      <c r="GZ402" s="61"/>
      <c r="HA402" s="61"/>
      <c r="HB402" s="61"/>
      <c r="HC402" s="61"/>
      <c r="HD402" s="61"/>
      <c r="HE402" s="61"/>
      <c r="HF402" s="61"/>
      <c r="HG402" s="61"/>
      <c r="HH402" s="61"/>
      <c r="HI402" s="61"/>
      <c r="HJ402" s="61"/>
      <c r="HK402" s="61"/>
      <c r="HL402" s="61"/>
      <c r="HM402" s="61"/>
      <c r="HN402" s="61"/>
      <c r="HO402" s="61"/>
      <c r="HP402" s="61"/>
      <c r="HQ402" s="61"/>
      <c r="HR402" s="61"/>
      <c r="HS402" s="61"/>
      <c r="HT402" s="61"/>
      <c r="HU402" s="61"/>
      <c r="HV402" s="61"/>
      <c r="HW402" s="61"/>
      <c r="HX402" s="61"/>
      <c r="HY402" s="61"/>
      <c r="HZ402" s="61"/>
      <c r="IA402" s="61"/>
      <c r="IB402" s="61"/>
      <c r="IC402" s="61"/>
      <c r="ID402" s="61"/>
      <c r="IE402" s="61"/>
      <c r="IF402" s="61"/>
      <c r="IG402" s="61"/>
      <c r="IH402" s="61"/>
      <c r="II402" s="61"/>
      <c r="IJ402" s="61"/>
      <c r="IK402" s="61"/>
      <c r="IL402" s="61"/>
      <c r="IM402" s="61"/>
      <c r="IN402" s="61"/>
      <c r="IO402" s="61"/>
      <c r="IP402" s="61"/>
      <c r="IQ402" s="61"/>
      <c r="IR402" s="61"/>
      <c r="IS402" s="61"/>
      <c r="IT402" s="61"/>
      <c r="IU402" s="61"/>
      <c r="IV402" s="61"/>
    </row>
    <row r="403" spans="1:256" hidden="1">
      <c r="A403" s="249"/>
      <c r="B403" s="252"/>
      <c r="C403" s="39" t="s">
        <v>32</v>
      </c>
      <c r="D403" s="81">
        <f>D401+D402</f>
        <v>1299500</v>
      </c>
      <c r="E403" s="82">
        <f t="shared" ref="E403:P403" si="180">E401+E402</f>
        <v>1299500</v>
      </c>
      <c r="F403" s="82">
        <f t="shared" si="180"/>
        <v>0</v>
      </c>
      <c r="G403" s="82">
        <f t="shared" si="180"/>
        <v>0</v>
      </c>
      <c r="H403" s="82">
        <f t="shared" si="180"/>
        <v>0</v>
      </c>
      <c r="I403" s="82">
        <f t="shared" si="180"/>
        <v>1299500</v>
      </c>
      <c r="J403" s="82">
        <f t="shared" si="180"/>
        <v>0</v>
      </c>
      <c r="K403" s="82">
        <f t="shared" si="180"/>
        <v>0</v>
      </c>
      <c r="L403" s="82">
        <f t="shared" si="180"/>
        <v>0</v>
      </c>
      <c r="M403" s="82">
        <f t="shared" si="180"/>
        <v>0</v>
      </c>
      <c r="N403" s="82">
        <f t="shared" si="180"/>
        <v>0</v>
      </c>
      <c r="O403" s="82">
        <f t="shared" si="180"/>
        <v>0</v>
      </c>
      <c r="P403" s="82">
        <f t="shared" si="180"/>
        <v>0</v>
      </c>
      <c r="Q403" s="59"/>
      <c r="R403" s="59"/>
      <c r="S403" s="60"/>
      <c r="T403" s="60"/>
      <c r="U403" s="60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61"/>
      <c r="AT403" s="61"/>
      <c r="AU403" s="61"/>
      <c r="AV403" s="61"/>
      <c r="AW403" s="61"/>
      <c r="AX403" s="61"/>
      <c r="AY403" s="61"/>
      <c r="AZ403" s="61"/>
      <c r="BA403" s="61"/>
      <c r="BB403" s="61"/>
      <c r="BC403" s="61"/>
      <c r="BD403" s="61"/>
      <c r="BE403" s="61"/>
      <c r="BF403" s="61"/>
      <c r="BG403" s="61"/>
      <c r="BH403" s="61"/>
      <c r="BI403" s="61"/>
      <c r="BJ403" s="61"/>
      <c r="BK403" s="61"/>
      <c r="BL403" s="61"/>
      <c r="BM403" s="61"/>
      <c r="BN403" s="61"/>
      <c r="BO403" s="61"/>
      <c r="BP403" s="61"/>
      <c r="BQ403" s="61"/>
      <c r="BR403" s="61"/>
      <c r="BS403" s="61"/>
      <c r="BT403" s="61"/>
      <c r="BU403" s="61"/>
      <c r="BV403" s="61"/>
      <c r="BW403" s="61"/>
      <c r="BX403" s="61"/>
      <c r="BY403" s="61"/>
      <c r="BZ403" s="61"/>
      <c r="CA403" s="61"/>
      <c r="CB403" s="61"/>
      <c r="CC403" s="61"/>
      <c r="CD403" s="61"/>
      <c r="CE403" s="61"/>
      <c r="CF403" s="61"/>
      <c r="CG403" s="61"/>
      <c r="CH403" s="61"/>
      <c r="CI403" s="61"/>
      <c r="CJ403" s="61"/>
      <c r="CK403" s="61"/>
      <c r="CL403" s="61"/>
      <c r="CM403" s="61"/>
      <c r="CN403" s="61"/>
      <c r="CO403" s="61"/>
      <c r="CP403" s="61"/>
      <c r="CQ403" s="61"/>
      <c r="CR403" s="61"/>
      <c r="CS403" s="61"/>
      <c r="CT403" s="61"/>
      <c r="CU403" s="61"/>
      <c r="CV403" s="61"/>
      <c r="CW403" s="61"/>
      <c r="CX403" s="61"/>
      <c r="CY403" s="61"/>
      <c r="CZ403" s="61"/>
      <c r="DA403" s="61"/>
      <c r="DB403" s="61"/>
      <c r="DC403" s="61"/>
      <c r="DD403" s="61"/>
      <c r="DE403" s="61"/>
      <c r="DF403" s="61"/>
      <c r="DG403" s="61"/>
      <c r="DH403" s="61"/>
      <c r="DI403" s="61"/>
      <c r="DJ403" s="61"/>
      <c r="DK403" s="61"/>
      <c r="DL403" s="61"/>
      <c r="DM403" s="61"/>
      <c r="DN403" s="61"/>
      <c r="DO403" s="61"/>
      <c r="DP403" s="61"/>
      <c r="DQ403" s="61"/>
      <c r="DR403" s="61"/>
      <c r="DS403" s="61"/>
      <c r="DT403" s="61"/>
      <c r="DU403" s="61"/>
      <c r="DV403" s="61"/>
      <c r="DW403" s="61"/>
      <c r="DX403" s="61"/>
      <c r="DY403" s="61"/>
      <c r="DZ403" s="61"/>
      <c r="EA403" s="61"/>
      <c r="EB403" s="61"/>
      <c r="EC403" s="61"/>
      <c r="ED403" s="61"/>
      <c r="EE403" s="61"/>
      <c r="EF403" s="61"/>
      <c r="EG403" s="61"/>
      <c r="EH403" s="61"/>
      <c r="EI403" s="61"/>
      <c r="EJ403" s="61"/>
      <c r="EK403" s="61"/>
      <c r="EL403" s="61"/>
      <c r="EM403" s="61"/>
      <c r="EN403" s="61"/>
      <c r="EO403" s="61"/>
      <c r="EP403" s="61"/>
      <c r="EQ403" s="61"/>
      <c r="ER403" s="61"/>
      <c r="ES403" s="61"/>
      <c r="ET403" s="61"/>
      <c r="EU403" s="61"/>
      <c r="EV403" s="61"/>
      <c r="EW403" s="61"/>
      <c r="EX403" s="61"/>
      <c r="EY403" s="61"/>
      <c r="EZ403" s="61"/>
      <c r="FA403" s="61"/>
      <c r="FB403" s="61"/>
      <c r="FC403" s="61"/>
      <c r="FD403" s="61"/>
      <c r="FE403" s="61"/>
      <c r="FF403" s="61"/>
      <c r="FG403" s="61"/>
      <c r="FH403" s="61"/>
      <c r="FI403" s="61"/>
      <c r="FJ403" s="61"/>
      <c r="FK403" s="61"/>
      <c r="FL403" s="61"/>
      <c r="FM403" s="61"/>
      <c r="FN403" s="61"/>
      <c r="FO403" s="61"/>
      <c r="FP403" s="61"/>
      <c r="FQ403" s="61"/>
      <c r="FR403" s="61"/>
      <c r="FS403" s="61"/>
      <c r="FT403" s="61"/>
      <c r="FU403" s="61"/>
      <c r="FV403" s="61"/>
      <c r="FW403" s="61"/>
      <c r="FX403" s="61"/>
      <c r="FY403" s="61"/>
      <c r="FZ403" s="61"/>
      <c r="GA403" s="61"/>
      <c r="GB403" s="61"/>
      <c r="GC403" s="61"/>
      <c r="GD403" s="61"/>
      <c r="GE403" s="61"/>
      <c r="GF403" s="61"/>
      <c r="GG403" s="61"/>
      <c r="GH403" s="61"/>
      <c r="GI403" s="61"/>
      <c r="GJ403" s="61"/>
      <c r="GK403" s="61"/>
      <c r="GL403" s="61"/>
      <c r="GM403" s="61"/>
      <c r="GN403" s="61"/>
      <c r="GO403" s="61"/>
      <c r="GP403" s="61"/>
      <c r="GQ403" s="61"/>
      <c r="GR403" s="61"/>
      <c r="GS403" s="61"/>
      <c r="GT403" s="61"/>
      <c r="GU403" s="61"/>
      <c r="GV403" s="61"/>
      <c r="GW403" s="61"/>
      <c r="GX403" s="61"/>
      <c r="GY403" s="61"/>
      <c r="GZ403" s="61"/>
      <c r="HA403" s="61"/>
      <c r="HB403" s="61"/>
      <c r="HC403" s="61"/>
      <c r="HD403" s="61"/>
      <c r="HE403" s="61"/>
      <c r="HF403" s="61"/>
      <c r="HG403" s="61"/>
      <c r="HH403" s="61"/>
      <c r="HI403" s="61"/>
      <c r="HJ403" s="61"/>
      <c r="HK403" s="61"/>
      <c r="HL403" s="61"/>
      <c r="HM403" s="61"/>
      <c r="HN403" s="61"/>
      <c r="HO403" s="61"/>
      <c r="HP403" s="61"/>
      <c r="HQ403" s="61"/>
      <c r="HR403" s="61"/>
      <c r="HS403" s="61"/>
      <c r="HT403" s="61"/>
      <c r="HU403" s="61"/>
      <c r="HV403" s="61"/>
      <c r="HW403" s="61"/>
      <c r="HX403" s="61"/>
      <c r="HY403" s="61"/>
      <c r="HZ403" s="61"/>
      <c r="IA403" s="61"/>
      <c r="IB403" s="61"/>
      <c r="IC403" s="61"/>
      <c r="ID403" s="61"/>
      <c r="IE403" s="61"/>
      <c r="IF403" s="61"/>
      <c r="IG403" s="61"/>
      <c r="IH403" s="61"/>
      <c r="II403" s="61"/>
      <c r="IJ403" s="61"/>
      <c r="IK403" s="61"/>
      <c r="IL403" s="61"/>
      <c r="IM403" s="61"/>
      <c r="IN403" s="61"/>
      <c r="IO403" s="61"/>
      <c r="IP403" s="61"/>
      <c r="IQ403" s="61"/>
      <c r="IR403" s="61"/>
      <c r="IS403" s="61"/>
      <c r="IT403" s="61"/>
      <c r="IU403" s="61"/>
      <c r="IV403" s="61"/>
    </row>
    <row r="404" spans="1:256" hidden="1">
      <c r="A404" s="247">
        <v>92116</v>
      </c>
      <c r="B404" s="250" t="s">
        <v>204</v>
      </c>
      <c r="C404" s="39" t="s">
        <v>30</v>
      </c>
      <c r="D404" s="81">
        <f t="shared" si="172"/>
        <v>24265383</v>
      </c>
      <c r="E404" s="82">
        <f t="shared" si="173"/>
        <v>23965693</v>
      </c>
      <c r="F404" s="82">
        <f t="shared" si="174"/>
        <v>0</v>
      </c>
      <c r="G404" s="82">
        <v>0</v>
      </c>
      <c r="H404" s="82">
        <v>0</v>
      </c>
      <c r="I404" s="82">
        <v>23965693</v>
      </c>
      <c r="J404" s="82">
        <v>0</v>
      </c>
      <c r="K404" s="82">
        <v>0</v>
      </c>
      <c r="L404" s="82">
        <v>0</v>
      </c>
      <c r="M404" s="82">
        <f t="shared" si="175"/>
        <v>299690</v>
      </c>
      <c r="N404" s="82">
        <v>299690</v>
      </c>
      <c r="O404" s="82">
        <v>0</v>
      </c>
      <c r="P404" s="82">
        <v>0</v>
      </c>
      <c r="Q404" s="59"/>
      <c r="R404" s="59"/>
      <c r="S404" s="60"/>
      <c r="T404" s="60"/>
      <c r="U404" s="60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  <c r="AV404" s="61"/>
      <c r="AW404" s="61"/>
      <c r="AX404" s="61"/>
      <c r="AY404" s="61"/>
      <c r="AZ404" s="61"/>
      <c r="BA404" s="61"/>
      <c r="BB404" s="61"/>
      <c r="BC404" s="61"/>
      <c r="BD404" s="61"/>
      <c r="BE404" s="61"/>
      <c r="BF404" s="61"/>
      <c r="BG404" s="61"/>
      <c r="BH404" s="61"/>
      <c r="BI404" s="61"/>
      <c r="BJ404" s="61"/>
      <c r="BK404" s="61"/>
      <c r="BL404" s="61"/>
      <c r="BM404" s="61"/>
      <c r="BN404" s="61"/>
      <c r="BO404" s="61"/>
      <c r="BP404" s="61"/>
      <c r="BQ404" s="61"/>
      <c r="BR404" s="61"/>
      <c r="BS404" s="61"/>
      <c r="BT404" s="61"/>
      <c r="BU404" s="61"/>
      <c r="BV404" s="61"/>
      <c r="BW404" s="61"/>
      <c r="BX404" s="61"/>
      <c r="BY404" s="61"/>
      <c r="BZ404" s="61"/>
      <c r="CA404" s="61"/>
      <c r="CB404" s="61"/>
      <c r="CC404" s="61"/>
      <c r="CD404" s="61"/>
      <c r="CE404" s="61"/>
      <c r="CF404" s="61"/>
      <c r="CG404" s="61"/>
      <c r="CH404" s="61"/>
      <c r="CI404" s="61"/>
      <c r="CJ404" s="61"/>
      <c r="CK404" s="61"/>
      <c r="CL404" s="61"/>
      <c r="CM404" s="61"/>
      <c r="CN404" s="61"/>
      <c r="CO404" s="61"/>
      <c r="CP404" s="61"/>
      <c r="CQ404" s="61"/>
      <c r="CR404" s="61"/>
      <c r="CS404" s="61"/>
      <c r="CT404" s="61"/>
      <c r="CU404" s="61"/>
      <c r="CV404" s="61"/>
      <c r="CW404" s="61"/>
      <c r="CX404" s="61"/>
      <c r="CY404" s="61"/>
      <c r="CZ404" s="61"/>
      <c r="DA404" s="61"/>
      <c r="DB404" s="61"/>
      <c r="DC404" s="61"/>
      <c r="DD404" s="61"/>
      <c r="DE404" s="61"/>
      <c r="DF404" s="61"/>
      <c r="DG404" s="61"/>
      <c r="DH404" s="61"/>
      <c r="DI404" s="61"/>
      <c r="DJ404" s="61"/>
      <c r="DK404" s="61"/>
      <c r="DL404" s="61"/>
      <c r="DM404" s="61"/>
      <c r="DN404" s="61"/>
      <c r="DO404" s="61"/>
      <c r="DP404" s="61"/>
      <c r="DQ404" s="61"/>
      <c r="DR404" s="61"/>
      <c r="DS404" s="61"/>
      <c r="DT404" s="61"/>
      <c r="DU404" s="61"/>
      <c r="DV404" s="61"/>
      <c r="DW404" s="61"/>
      <c r="DX404" s="61"/>
      <c r="DY404" s="61"/>
      <c r="DZ404" s="61"/>
      <c r="EA404" s="61"/>
      <c r="EB404" s="61"/>
      <c r="EC404" s="61"/>
      <c r="ED404" s="61"/>
      <c r="EE404" s="61"/>
      <c r="EF404" s="61"/>
      <c r="EG404" s="61"/>
      <c r="EH404" s="61"/>
      <c r="EI404" s="61"/>
      <c r="EJ404" s="61"/>
      <c r="EK404" s="61"/>
      <c r="EL404" s="61"/>
      <c r="EM404" s="61"/>
      <c r="EN404" s="61"/>
      <c r="EO404" s="61"/>
      <c r="EP404" s="61"/>
      <c r="EQ404" s="61"/>
      <c r="ER404" s="61"/>
      <c r="ES404" s="61"/>
      <c r="ET404" s="61"/>
      <c r="EU404" s="61"/>
      <c r="EV404" s="61"/>
      <c r="EW404" s="61"/>
      <c r="EX404" s="61"/>
      <c r="EY404" s="61"/>
      <c r="EZ404" s="61"/>
      <c r="FA404" s="61"/>
      <c r="FB404" s="61"/>
      <c r="FC404" s="61"/>
      <c r="FD404" s="61"/>
      <c r="FE404" s="61"/>
      <c r="FF404" s="61"/>
      <c r="FG404" s="61"/>
      <c r="FH404" s="61"/>
      <c r="FI404" s="61"/>
      <c r="FJ404" s="61"/>
      <c r="FK404" s="61"/>
      <c r="FL404" s="61"/>
      <c r="FM404" s="61"/>
      <c r="FN404" s="61"/>
      <c r="FO404" s="61"/>
      <c r="FP404" s="61"/>
      <c r="FQ404" s="61"/>
      <c r="FR404" s="61"/>
      <c r="FS404" s="61"/>
      <c r="FT404" s="61"/>
      <c r="FU404" s="61"/>
      <c r="FV404" s="61"/>
      <c r="FW404" s="61"/>
      <c r="FX404" s="61"/>
      <c r="FY404" s="61"/>
      <c r="FZ404" s="61"/>
      <c r="GA404" s="61"/>
      <c r="GB404" s="61"/>
      <c r="GC404" s="61"/>
      <c r="GD404" s="61"/>
      <c r="GE404" s="61"/>
      <c r="GF404" s="61"/>
      <c r="GG404" s="61"/>
      <c r="GH404" s="61"/>
      <c r="GI404" s="61"/>
      <c r="GJ404" s="61"/>
      <c r="GK404" s="61"/>
      <c r="GL404" s="61"/>
      <c r="GM404" s="61"/>
      <c r="GN404" s="61"/>
      <c r="GO404" s="61"/>
      <c r="GP404" s="61"/>
      <c r="GQ404" s="61"/>
      <c r="GR404" s="61"/>
      <c r="GS404" s="61"/>
      <c r="GT404" s="61"/>
      <c r="GU404" s="61"/>
      <c r="GV404" s="61"/>
      <c r="GW404" s="61"/>
      <c r="GX404" s="61"/>
      <c r="GY404" s="61"/>
      <c r="GZ404" s="61"/>
      <c r="HA404" s="61"/>
      <c r="HB404" s="61"/>
      <c r="HC404" s="61"/>
      <c r="HD404" s="61"/>
      <c r="HE404" s="61"/>
      <c r="HF404" s="61"/>
      <c r="HG404" s="61"/>
      <c r="HH404" s="61"/>
      <c r="HI404" s="61"/>
      <c r="HJ404" s="61"/>
      <c r="HK404" s="61"/>
      <c r="HL404" s="61"/>
      <c r="HM404" s="61"/>
      <c r="HN404" s="61"/>
      <c r="HO404" s="61"/>
      <c r="HP404" s="61"/>
      <c r="HQ404" s="61"/>
      <c r="HR404" s="61"/>
      <c r="HS404" s="61"/>
      <c r="HT404" s="61"/>
      <c r="HU404" s="61"/>
      <c r="HV404" s="61"/>
      <c r="HW404" s="61"/>
      <c r="HX404" s="61"/>
      <c r="HY404" s="61"/>
      <c r="HZ404" s="61"/>
      <c r="IA404" s="61"/>
      <c r="IB404" s="61"/>
      <c r="IC404" s="61"/>
      <c r="ID404" s="61"/>
      <c r="IE404" s="61"/>
      <c r="IF404" s="61"/>
      <c r="IG404" s="61"/>
      <c r="IH404" s="61"/>
      <c r="II404" s="61"/>
      <c r="IJ404" s="61"/>
      <c r="IK404" s="61"/>
      <c r="IL404" s="61"/>
      <c r="IM404" s="61"/>
      <c r="IN404" s="61"/>
      <c r="IO404" s="61"/>
      <c r="IP404" s="61"/>
      <c r="IQ404" s="61"/>
      <c r="IR404" s="61"/>
      <c r="IS404" s="61"/>
      <c r="IT404" s="61"/>
      <c r="IU404" s="61"/>
      <c r="IV404" s="61"/>
    </row>
    <row r="405" spans="1:256" hidden="1">
      <c r="A405" s="248"/>
      <c r="B405" s="251"/>
      <c r="C405" s="39" t="s">
        <v>31</v>
      </c>
      <c r="D405" s="81">
        <f t="shared" si="172"/>
        <v>0</v>
      </c>
      <c r="E405" s="82">
        <f t="shared" si="173"/>
        <v>0</v>
      </c>
      <c r="F405" s="82">
        <f t="shared" si="174"/>
        <v>0</v>
      </c>
      <c r="G405" s="82"/>
      <c r="H405" s="82"/>
      <c r="I405" s="82"/>
      <c r="J405" s="82"/>
      <c r="K405" s="82"/>
      <c r="L405" s="82"/>
      <c r="M405" s="82">
        <f t="shared" si="175"/>
        <v>0</v>
      </c>
      <c r="N405" s="82"/>
      <c r="O405" s="82"/>
      <c r="P405" s="82"/>
      <c r="Q405" s="59"/>
      <c r="R405" s="59"/>
      <c r="S405" s="60"/>
      <c r="T405" s="60"/>
      <c r="U405" s="60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61"/>
      <c r="AT405" s="61"/>
      <c r="AU405" s="61"/>
      <c r="AV405" s="61"/>
      <c r="AW405" s="61"/>
      <c r="AX405" s="61"/>
      <c r="AY405" s="61"/>
      <c r="AZ405" s="61"/>
      <c r="BA405" s="61"/>
      <c r="BB405" s="61"/>
      <c r="BC405" s="61"/>
      <c r="BD405" s="61"/>
      <c r="BE405" s="61"/>
      <c r="BF405" s="61"/>
      <c r="BG405" s="61"/>
      <c r="BH405" s="61"/>
      <c r="BI405" s="61"/>
      <c r="BJ405" s="61"/>
      <c r="BK405" s="61"/>
      <c r="BL405" s="61"/>
      <c r="BM405" s="61"/>
      <c r="BN405" s="61"/>
      <c r="BO405" s="61"/>
      <c r="BP405" s="61"/>
      <c r="BQ405" s="61"/>
      <c r="BR405" s="61"/>
      <c r="BS405" s="61"/>
      <c r="BT405" s="61"/>
      <c r="BU405" s="61"/>
      <c r="BV405" s="61"/>
      <c r="BW405" s="61"/>
      <c r="BX405" s="61"/>
      <c r="BY405" s="61"/>
      <c r="BZ405" s="61"/>
      <c r="CA405" s="61"/>
      <c r="CB405" s="61"/>
      <c r="CC405" s="61"/>
      <c r="CD405" s="61"/>
      <c r="CE405" s="61"/>
      <c r="CF405" s="61"/>
      <c r="CG405" s="61"/>
      <c r="CH405" s="61"/>
      <c r="CI405" s="61"/>
      <c r="CJ405" s="61"/>
      <c r="CK405" s="61"/>
      <c r="CL405" s="61"/>
      <c r="CM405" s="61"/>
      <c r="CN405" s="61"/>
      <c r="CO405" s="61"/>
      <c r="CP405" s="61"/>
      <c r="CQ405" s="61"/>
      <c r="CR405" s="61"/>
      <c r="CS405" s="61"/>
      <c r="CT405" s="61"/>
      <c r="CU405" s="61"/>
      <c r="CV405" s="61"/>
      <c r="CW405" s="61"/>
      <c r="CX405" s="61"/>
      <c r="CY405" s="61"/>
      <c r="CZ405" s="61"/>
      <c r="DA405" s="61"/>
      <c r="DB405" s="61"/>
      <c r="DC405" s="61"/>
      <c r="DD405" s="61"/>
      <c r="DE405" s="61"/>
      <c r="DF405" s="61"/>
      <c r="DG405" s="61"/>
      <c r="DH405" s="61"/>
      <c r="DI405" s="61"/>
      <c r="DJ405" s="61"/>
      <c r="DK405" s="61"/>
      <c r="DL405" s="61"/>
      <c r="DM405" s="61"/>
      <c r="DN405" s="61"/>
      <c r="DO405" s="61"/>
      <c r="DP405" s="61"/>
      <c r="DQ405" s="61"/>
      <c r="DR405" s="61"/>
      <c r="DS405" s="61"/>
      <c r="DT405" s="61"/>
      <c r="DU405" s="61"/>
      <c r="DV405" s="61"/>
      <c r="DW405" s="61"/>
      <c r="DX405" s="61"/>
      <c r="DY405" s="61"/>
      <c r="DZ405" s="61"/>
      <c r="EA405" s="61"/>
      <c r="EB405" s="61"/>
      <c r="EC405" s="61"/>
      <c r="ED405" s="61"/>
      <c r="EE405" s="61"/>
      <c r="EF405" s="61"/>
      <c r="EG405" s="61"/>
      <c r="EH405" s="61"/>
      <c r="EI405" s="61"/>
      <c r="EJ405" s="61"/>
      <c r="EK405" s="61"/>
      <c r="EL405" s="61"/>
      <c r="EM405" s="61"/>
      <c r="EN405" s="61"/>
      <c r="EO405" s="61"/>
      <c r="EP405" s="61"/>
      <c r="EQ405" s="61"/>
      <c r="ER405" s="61"/>
      <c r="ES405" s="61"/>
      <c r="ET405" s="61"/>
      <c r="EU405" s="61"/>
      <c r="EV405" s="61"/>
      <c r="EW405" s="61"/>
      <c r="EX405" s="61"/>
      <c r="EY405" s="61"/>
      <c r="EZ405" s="61"/>
      <c r="FA405" s="61"/>
      <c r="FB405" s="61"/>
      <c r="FC405" s="61"/>
      <c r="FD405" s="61"/>
      <c r="FE405" s="61"/>
      <c r="FF405" s="61"/>
      <c r="FG405" s="61"/>
      <c r="FH405" s="61"/>
      <c r="FI405" s="61"/>
      <c r="FJ405" s="61"/>
      <c r="FK405" s="61"/>
      <c r="FL405" s="61"/>
      <c r="FM405" s="61"/>
      <c r="FN405" s="61"/>
      <c r="FO405" s="61"/>
      <c r="FP405" s="61"/>
      <c r="FQ405" s="61"/>
      <c r="FR405" s="61"/>
      <c r="FS405" s="61"/>
      <c r="FT405" s="61"/>
      <c r="FU405" s="61"/>
      <c r="FV405" s="61"/>
      <c r="FW405" s="61"/>
      <c r="FX405" s="61"/>
      <c r="FY405" s="61"/>
      <c r="FZ405" s="61"/>
      <c r="GA405" s="61"/>
      <c r="GB405" s="61"/>
      <c r="GC405" s="61"/>
      <c r="GD405" s="61"/>
      <c r="GE405" s="61"/>
      <c r="GF405" s="61"/>
      <c r="GG405" s="61"/>
      <c r="GH405" s="61"/>
      <c r="GI405" s="61"/>
      <c r="GJ405" s="61"/>
      <c r="GK405" s="61"/>
      <c r="GL405" s="61"/>
      <c r="GM405" s="61"/>
      <c r="GN405" s="61"/>
      <c r="GO405" s="61"/>
      <c r="GP405" s="61"/>
      <c r="GQ405" s="61"/>
      <c r="GR405" s="61"/>
      <c r="GS405" s="61"/>
      <c r="GT405" s="61"/>
      <c r="GU405" s="61"/>
      <c r="GV405" s="61"/>
      <c r="GW405" s="61"/>
      <c r="GX405" s="61"/>
      <c r="GY405" s="61"/>
      <c r="GZ405" s="61"/>
      <c r="HA405" s="61"/>
      <c r="HB405" s="61"/>
      <c r="HC405" s="61"/>
      <c r="HD405" s="61"/>
      <c r="HE405" s="61"/>
      <c r="HF405" s="61"/>
      <c r="HG405" s="61"/>
      <c r="HH405" s="61"/>
      <c r="HI405" s="61"/>
      <c r="HJ405" s="61"/>
      <c r="HK405" s="61"/>
      <c r="HL405" s="61"/>
      <c r="HM405" s="61"/>
      <c r="HN405" s="61"/>
      <c r="HO405" s="61"/>
      <c r="HP405" s="61"/>
      <c r="HQ405" s="61"/>
      <c r="HR405" s="61"/>
      <c r="HS405" s="61"/>
      <c r="HT405" s="61"/>
      <c r="HU405" s="61"/>
      <c r="HV405" s="61"/>
      <c r="HW405" s="61"/>
      <c r="HX405" s="61"/>
      <c r="HY405" s="61"/>
      <c r="HZ405" s="61"/>
      <c r="IA405" s="61"/>
      <c r="IB405" s="61"/>
      <c r="IC405" s="61"/>
      <c r="ID405" s="61"/>
      <c r="IE405" s="61"/>
      <c r="IF405" s="61"/>
      <c r="IG405" s="61"/>
      <c r="IH405" s="61"/>
      <c r="II405" s="61"/>
      <c r="IJ405" s="61"/>
      <c r="IK405" s="61"/>
      <c r="IL405" s="61"/>
      <c r="IM405" s="61"/>
      <c r="IN405" s="61"/>
      <c r="IO405" s="61"/>
      <c r="IP405" s="61"/>
      <c r="IQ405" s="61"/>
      <c r="IR405" s="61"/>
      <c r="IS405" s="61"/>
      <c r="IT405" s="61"/>
      <c r="IU405" s="61"/>
      <c r="IV405" s="61"/>
    </row>
    <row r="406" spans="1:256" hidden="1">
      <c r="A406" s="249"/>
      <c r="B406" s="252"/>
      <c r="C406" s="39" t="s">
        <v>32</v>
      </c>
      <c r="D406" s="81">
        <f t="shared" ref="D406:O406" si="181">D404+D405</f>
        <v>24265383</v>
      </c>
      <c r="E406" s="82">
        <f t="shared" si="181"/>
        <v>23965693</v>
      </c>
      <c r="F406" s="82">
        <f t="shared" si="181"/>
        <v>0</v>
      </c>
      <c r="G406" s="82">
        <f t="shared" si="181"/>
        <v>0</v>
      </c>
      <c r="H406" s="82">
        <f t="shared" si="181"/>
        <v>0</v>
      </c>
      <c r="I406" s="82">
        <f t="shared" si="181"/>
        <v>23965693</v>
      </c>
      <c r="J406" s="82">
        <f t="shared" si="181"/>
        <v>0</v>
      </c>
      <c r="K406" s="82">
        <f t="shared" si="181"/>
        <v>0</v>
      </c>
      <c r="L406" s="82">
        <f t="shared" si="181"/>
        <v>0</v>
      </c>
      <c r="M406" s="82">
        <f t="shared" si="181"/>
        <v>299690</v>
      </c>
      <c r="N406" s="82">
        <f t="shared" si="181"/>
        <v>299690</v>
      </c>
      <c r="O406" s="82">
        <f t="shared" si="181"/>
        <v>0</v>
      </c>
      <c r="P406" s="82">
        <f>P404+P405</f>
        <v>0</v>
      </c>
      <c r="Q406" s="59"/>
      <c r="R406" s="59"/>
      <c r="S406" s="60"/>
      <c r="T406" s="60"/>
      <c r="U406" s="60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61"/>
      <c r="AT406" s="61"/>
      <c r="AU406" s="61"/>
      <c r="AV406" s="61"/>
      <c r="AW406" s="61"/>
      <c r="AX406" s="61"/>
      <c r="AY406" s="61"/>
      <c r="AZ406" s="61"/>
      <c r="BA406" s="61"/>
      <c r="BB406" s="61"/>
      <c r="BC406" s="61"/>
      <c r="BD406" s="61"/>
      <c r="BE406" s="61"/>
      <c r="BF406" s="61"/>
      <c r="BG406" s="61"/>
      <c r="BH406" s="61"/>
      <c r="BI406" s="61"/>
      <c r="BJ406" s="61"/>
      <c r="BK406" s="61"/>
      <c r="BL406" s="61"/>
      <c r="BM406" s="61"/>
      <c r="BN406" s="61"/>
      <c r="BO406" s="61"/>
      <c r="BP406" s="61"/>
      <c r="BQ406" s="61"/>
      <c r="BR406" s="61"/>
      <c r="BS406" s="61"/>
      <c r="BT406" s="61"/>
      <c r="BU406" s="61"/>
      <c r="BV406" s="61"/>
      <c r="BW406" s="61"/>
      <c r="BX406" s="61"/>
      <c r="BY406" s="61"/>
      <c r="BZ406" s="61"/>
      <c r="CA406" s="61"/>
      <c r="CB406" s="61"/>
      <c r="CC406" s="61"/>
      <c r="CD406" s="61"/>
      <c r="CE406" s="61"/>
      <c r="CF406" s="61"/>
      <c r="CG406" s="61"/>
      <c r="CH406" s="61"/>
      <c r="CI406" s="61"/>
      <c r="CJ406" s="61"/>
      <c r="CK406" s="61"/>
      <c r="CL406" s="61"/>
      <c r="CM406" s="61"/>
      <c r="CN406" s="61"/>
      <c r="CO406" s="61"/>
      <c r="CP406" s="61"/>
      <c r="CQ406" s="61"/>
      <c r="CR406" s="61"/>
      <c r="CS406" s="61"/>
      <c r="CT406" s="61"/>
      <c r="CU406" s="61"/>
      <c r="CV406" s="61"/>
      <c r="CW406" s="61"/>
      <c r="CX406" s="61"/>
      <c r="CY406" s="61"/>
      <c r="CZ406" s="61"/>
      <c r="DA406" s="61"/>
      <c r="DB406" s="61"/>
      <c r="DC406" s="61"/>
      <c r="DD406" s="61"/>
      <c r="DE406" s="61"/>
      <c r="DF406" s="61"/>
      <c r="DG406" s="61"/>
      <c r="DH406" s="61"/>
      <c r="DI406" s="61"/>
      <c r="DJ406" s="61"/>
      <c r="DK406" s="61"/>
      <c r="DL406" s="61"/>
      <c r="DM406" s="61"/>
      <c r="DN406" s="61"/>
      <c r="DO406" s="61"/>
      <c r="DP406" s="61"/>
      <c r="DQ406" s="61"/>
      <c r="DR406" s="61"/>
      <c r="DS406" s="61"/>
      <c r="DT406" s="61"/>
      <c r="DU406" s="61"/>
      <c r="DV406" s="61"/>
      <c r="DW406" s="61"/>
      <c r="DX406" s="61"/>
      <c r="DY406" s="61"/>
      <c r="DZ406" s="61"/>
      <c r="EA406" s="61"/>
      <c r="EB406" s="61"/>
      <c r="EC406" s="61"/>
      <c r="ED406" s="61"/>
      <c r="EE406" s="61"/>
      <c r="EF406" s="61"/>
      <c r="EG406" s="61"/>
      <c r="EH406" s="61"/>
      <c r="EI406" s="61"/>
      <c r="EJ406" s="61"/>
      <c r="EK406" s="61"/>
      <c r="EL406" s="61"/>
      <c r="EM406" s="61"/>
      <c r="EN406" s="61"/>
      <c r="EO406" s="61"/>
      <c r="EP406" s="61"/>
      <c r="EQ406" s="61"/>
      <c r="ER406" s="61"/>
      <c r="ES406" s="61"/>
      <c r="ET406" s="61"/>
      <c r="EU406" s="61"/>
      <c r="EV406" s="61"/>
      <c r="EW406" s="61"/>
      <c r="EX406" s="61"/>
      <c r="EY406" s="61"/>
      <c r="EZ406" s="61"/>
      <c r="FA406" s="61"/>
      <c r="FB406" s="61"/>
      <c r="FC406" s="61"/>
      <c r="FD406" s="61"/>
      <c r="FE406" s="61"/>
      <c r="FF406" s="61"/>
      <c r="FG406" s="61"/>
      <c r="FH406" s="61"/>
      <c r="FI406" s="61"/>
      <c r="FJ406" s="61"/>
      <c r="FK406" s="61"/>
      <c r="FL406" s="61"/>
      <c r="FM406" s="61"/>
      <c r="FN406" s="61"/>
      <c r="FO406" s="61"/>
      <c r="FP406" s="61"/>
      <c r="FQ406" s="61"/>
      <c r="FR406" s="61"/>
      <c r="FS406" s="61"/>
      <c r="FT406" s="61"/>
      <c r="FU406" s="61"/>
      <c r="FV406" s="61"/>
      <c r="FW406" s="61"/>
      <c r="FX406" s="61"/>
      <c r="FY406" s="61"/>
      <c r="FZ406" s="61"/>
      <c r="GA406" s="61"/>
      <c r="GB406" s="61"/>
      <c r="GC406" s="61"/>
      <c r="GD406" s="61"/>
      <c r="GE406" s="61"/>
      <c r="GF406" s="61"/>
      <c r="GG406" s="61"/>
      <c r="GH406" s="61"/>
      <c r="GI406" s="61"/>
      <c r="GJ406" s="61"/>
      <c r="GK406" s="61"/>
      <c r="GL406" s="61"/>
      <c r="GM406" s="61"/>
      <c r="GN406" s="61"/>
      <c r="GO406" s="61"/>
      <c r="GP406" s="61"/>
      <c r="GQ406" s="61"/>
      <c r="GR406" s="61"/>
      <c r="GS406" s="61"/>
      <c r="GT406" s="61"/>
      <c r="GU406" s="61"/>
      <c r="GV406" s="61"/>
      <c r="GW406" s="61"/>
      <c r="GX406" s="61"/>
      <c r="GY406" s="61"/>
      <c r="GZ406" s="61"/>
      <c r="HA406" s="61"/>
      <c r="HB406" s="61"/>
      <c r="HC406" s="61"/>
      <c r="HD406" s="61"/>
      <c r="HE406" s="61"/>
      <c r="HF406" s="61"/>
      <c r="HG406" s="61"/>
      <c r="HH406" s="61"/>
      <c r="HI406" s="61"/>
      <c r="HJ406" s="61"/>
      <c r="HK406" s="61"/>
      <c r="HL406" s="61"/>
      <c r="HM406" s="61"/>
      <c r="HN406" s="61"/>
      <c r="HO406" s="61"/>
      <c r="HP406" s="61"/>
      <c r="HQ406" s="61"/>
      <c r="HR406" s="61"/>
      <c r="HS406" s="61"/>
      <c r="HT406" s="61"/>
      <c r="HU406" s="61"/>
      <c r="HV406" s="61"/>
      <c r="HW406" s="61"/>
      <c r="HX406" s="61"/>
      <c r="HY406" s="61"/>
      <c r="HZ406" s="61"/>
      <c r="IA406" s="61"/>
      <c r="IB406" s="61"/>
      <c r="IC406" s="61"/>
      <c r="ID406" s="61"/>
      <c r="IE406" s="61"/>
      <c r="IF406" s="61"/>
      <c r="IG406" s="61"/>
      <c r="IH406" s="61"/>
      <c r="II406" s="61"/>
      <c r="IJ406" s="61"/>
      <c r="IK406" s="61"/>
      <c r="IL406" s="61"/>
      <c r="IM406" s="61"/>
      <c r="IN406" s="61"/>
      <c r="IO406" s="61"/>
      <c r="IP406" s="61"/>
      <c r="IQ406" s="61"/>
      <c r="IR406" s="61"/>
      <c r="IS406" s="61"/>
      <c r="IT406" s="61"/>
      <c r="IU406" s="61"/>
      <c r="IV406" s="61"/>
    </row>
    <row r="407" spans="1:256" hidden="1">
      <c r="A407" s="247">
        <v>92118</v>
      </c>
      <c r="B407" s="250" t="s">
        <v>205</v>
      </c>
      <c r="C407" s="39" t="s">
        <v>30</v>
      </c>
      <c r="D407" s="81">
        <f t="shared" si="172"/>
        <v>16524353</v>
      </c>
      <c r="E407" s="82">
        <f t="shared" si="173"/>
        <v>16482353</v>
      </c>
      <c r="F407" s="82">
        <f t="shared" si="174"/>
        <v>0</v>
      </c>
      <c r="G407" s="82">
        <v>0</v>
      </c>
      <c r="H407" s="82">
        <v>0</v>
      </c>
      <c r="I407" s="82">
        <v>16482353</v>
      </c>
      <c r="J407" s="82">
        <v>0</v>
      </c>
      <c r="K407" s="82">
        <v>0</v>
      </c>
      <c r="L407" s="82">
        <v>0</v>
      </c>
      <c r="M407" s="82">
        <f t="shared" si="175"/>
        <v>42000</v>
      </c>
      <c r="N407" s="82">
        <v>42000</v>
      </c>
      <c r="O407" s="82">
        <v>0</v>
      </c>
      <c r="P407" s="82">
        <v>0</v>
      </c>
      <c r="Q407" s="59"/>
      <c r="R407" s="59"/>
      <c r="S407" s="60"/>
      <c r="T407" s="60"/>
      <c r="U407" s="60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61"/>
      <c r="AT407" s="61"/>
      <c r="AU407" s="61"/>
      <c r="AV407" s="61"/>
      <c r="AW407" s="61"/>
      <c r="AX407" s="61"/>
      <c r="AY407" s="61"/>
      <c r="AZ407" s="61"/>
      <c r="BA407" s="61"/>
      <c r="BB407" s="61"/>
      <c r="BC407" s="61"/>
      <c r="BD407" s="61"/>
      <c r="BE407" s="61"/>
      <c r="BF407" s="61"/>
      <c r="BG407" s="61"/>
      <c r="BH407" s="61"/>
      <c r="BI407" s="61"/>
      <c r="BJ407" s="61"/>
      <c r="BK407" s="61"/>
      <c r="BL407" s="61"/>
      <c r="BM407" s="61"/>
      <c r="BN407" s="61"/>
      <c r="BO407" s="61"/>
      <c r="BP407" s="61"/>
      <c r="BQ407" s="61"/>
      <c r="BR407" s="61"/>
      <c r="BS407" s="61"/>
      <c r="BT407" s="61"/>
      <c r="BU407" s="61"/>
      <c r="BV407" s="61"/>
      <c r="BW407" s="61"/>
      <c r="BX407" s="61"/>
      <c r="BY407" s="61"/>
      <c r="BZ407" s="61"/>
      <c r="CA407" s="61"/>
      <c r="CB407" s="61"/>
      <c r="CC407" s="61"/>
      <c r="CD407" s="61"/>
      <c r="CE407" s="61"/>
      <c r="CF407" s="61"/>
      <c r="CG407" s="61"/>
      <c r="CH407" s="61"/>
      <c r="CI407" s="61"/>
      <c r="CJ407" s="61"/>
      <c r="CK407" s="61"/>
      <c r="CL407" s="61"/>
      <c r="CM407" s="61"/>
      <c r="CN407" s="61"/>
      <c r="CO407" s="61"/>
      <c r="CP407" s="61"/>
      <c r="CQ407" s="61"/>
      <c r="CR407" s="61"/>
      <c r="CS407" s="61"/>
      <c r="CT407" s="61"/>
      <c r="CU407" s="61"/>
      <c r="CV407" s="61"/>
      <c r="CW407" s="61"/>
      <c r="CX407" s="61"/>
      <c r="CY407" s="61"/>
      <c r="CZ407" s="61"/>
      <c r="DA407" s="61"/>
      <c r="DB407" s="61"/>
      <c r="DC407" s="61"/>
      <c r="DD407" s="61"/>
      <c r="DE407" s="61"/>
      <c r="DF407" s="61"/>
      <c r="DG407" s="61"/>
      <c r="DH407" s="61"/>
      <c r="DI407" s="61"/>
      <c r="DJ407" s="61"/>
      <c r="DK407" s="61"/>
      <c r="DL407" s="61"/>
      <c r="DM407" s="61"/>
      <c r="DN407" s="61"/>
      <c r="DO407" s="61"/>
      <c r="DP407" s="61"/>
      <c r="DQ407" s="61"/>
      <c r="DR407" s="61"/>
      <c r="DS407" s="61"/>
      <c r="DT407" s="61"/>
      <c r="DU407" s="61"/>
      <c r="DV407" s="61"/>
      <c r="DW407" s="61"/>
      <c r="DX407" s="61"/>
      <c r="DY407" s="61"/>
      <c r="DZ407" s="61"/>
      <c r="EA407" s="61"/>
      <c r="EB407" s="61"/>
      <c r="EC407" s="61"/>
      <c r="ED407" s="61"/>
      <c r="EE407" s="61"/>
      <c r="EF407" s="61"/>
      <c r="EG407" s="61"/>
      <c r="EH407" s="61"/>
      <c r="EI407" s="61"/>
      <c r="EJ407" s="61"/>
      <c r="EK407" s="61"/>
      <c r="EL407" s="61"/>
      <c r="EM407" s="61"/>
      <c r="EN407" s="61"/>
      <c r="EO407" s="61"/>
      <c r="EP407" s="61"/>
      <c r="EQ407" s="61"/>
      <c r="ER407" s="61"/>
      <c r="ES407" s="61"/>
      <c r="ET407" s="61"/>
      <c r="EU407" s="61"/>
      <c r="EV407" s="61"/>
      <c r="EW407" s="61"/>
      <c r="EX407" s="61"/>
      <c r="EY407" s="61"/>
      <c r="EZ407" s="61"/>
      <c r="FA407" s="61"/>
      <c r="FB407" s="61"/>
      <c r="FC407" s="61"/>
      <c r="FD407" s="61"/>
      <c r="FE407" s="61"/>
      <c r="FF407" s="61"/>
      <c r="FG407" s="61"/>
      <c r="FH407" s="61"/>
      <c r="FI407" s="61"/>
      <c r="FJ407" s="61"/>
      <c r="FK407" s="61"/>
      <c r="FL407" s="61"/>
      <c r="FM407" s="61"/>
      <c r="FN407" s="61"/>
      <c r="FO407" s="61"/>
      <c r="FP407" s="61"/>
      <c r="FQ407" s="61"/>
      <c r="FR407" s="61"/>
      <c r="FS407" s="61"/>
      <c r="FT407" s="61"/>
      <c r="FU407" s="61"/>
      <c r="FV407" s="61"/>
      <c r="FW407" s="61"/>
      <c r="FX407" s="61"/>
      <c r="FY407" s="61"/>
      <c r="FZ407" s="61"/>
      <c r="GA407" s="61"/>
      <c r="GB407" s="61"/>
      <c r="GC407" s="61"/>
      <c r="GD407" s="61"/>
      <c r="GE407" s="61"/>
      <c r="GF407" s="61"/>
      <c r="GG407" s="61"/>
      <c r="GH407" s="61"/>
      <c r="GI407" s="61"/>
      <c r="GJ407" s="61"/>
      <c r="GK407" s="61"/>
      <c r="GL407" s="61"/>
      <c r="GM407" s="61"/>
      <c r="GN407" s="61"/>
      <c r="GO407" s="61"/>
      <c r="GP407" s="61"/>
      <c r="GQ407" s="61"/>
      <c r="GR407" s="61"/>
      <c r="GS407" s="61"/>
      <c r="GT407" s="61"/>
      <c r="GU407" s="61"/>
      <c r="GV407" s="61"/>
      <c r="GW407" s="61"/>
      <c r="GX407" s="61"/>
      <c r="GY407" s="61"/>
      <c r="GZ407" s="61"/>
      <c r="HA407" s="61"/>
      <c r="HB407" s="61"/>
      <c r="HC407" s="61"/>
      <c r="HD407" s="61"/>
      <c r="HE407" s="61"/>
      <c r="HF407" s="61"/>
      <c r="HG407" s="61"/>
      <c r="HH407" s="61"/>
      <c r="HI407" s="61"/>
      <c r="HJ407" s="61"/>
      <c r="HK407" s="61"/>
      <c r="HL407" s="61"/>
      <c r="HM407" s="61"/>
      <c r="HN407" s="61"/>
      <c r="HO407" s="61"/>
      <c r="HP407" s="61"/>
      <c r="HQ407" s="61"/>
      <c r="HR407" s="61"/>
      <c r="HS407" s="61"/>
      <c r="HT407" s="61"/>
      <c r="HU407" s="61"/>
      <c r="HV407" s="61"/>
      <c r="HW407" s="61"/>
      <c r="HX407" s="61"/>
      <c r="HY407" s="61"/>
      <c r="HZ407" s="61"/>
      <c r="IA407" s="61"/>
      <c r="IB407" s="61"/>
      <c r="IC407" s="61"/>
      <c r="ID407" s="61"/>
      <c r="IE407" s="61"/>
      <c r="IF407" s="61"/>
      <c r="IG407" s="61"/>
      <c r="IH407" s="61"/>
      <c r="II407" s="61"/>
      <c r="IJ407" s="61"/>
      <c r="IK407" s="61"/>
      <c r="IL407" s="61"/>
      <c r="IM407" s="61"/>
      <c r="IN407" s="61"/>
      <c r="IO407" s="61"/>
      <c r="IP407" s="61"/>
      <c r="IQ407" s="61"/>
      <c r="IR407" s="61"/>
      <c r="IS407" s="61"/>
      <c r="IT407" s="61"/>
      <c r="IU407" s="61"/>
      <c r="IV407" s="61"/>
    </row>
    <row r="408" spans="1:256" hidden="1">
      <c r="A408" s="248"/>
      <c r="B408" s="251"/>
      <c r="C408" s="39" t="s">
        <v>31</v>
      </c>
      <c r="D408" s="81">
        <f t="shared" si="172"/>
        <v>0</v>
      </c>
      <c r="E408" s="82">
        <f t="shared" si="173"/>
        <v>0</v>
      </c>
      <c r="F408" s="82">
        <f t="shared" si="174"/>
        <v>0</v>
      </c>
      <c r="G408" s="82"/>
      <c r="H408" s="82"/>
      <c r="I408" s="82"/>
      <c r="J408" s="82"/>
      <c r="K408" s="82"/>
      <c r="L408" s="82"/>
      <c r="M408" s="82">
        <f t="shared" si="175"/>
        <v>0</v>
      </c>
      <c r="N408" s="82"/>
      <c r="O408" s="82"/>
      <c r="P408" s="82"/>
      <c r="Q408" s="59"/>
      <c r="R408" s="59"/>
      <c r="S408" s="60"/>
      <c r="T408" s="60"/>
      <c r="U408" s="60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61"/>
      <c r="AT408" s="61"/>
      <c r="AU408" s="61"/>
      <c r="AV408" s="61"/>
      <c r="AW408" s="61"/>
      <c r="AX408" s="61"/>
      <c r="AY408" s="61"/>
      <c r="AZ408" s="61"/>
      <c r="BA408" s="61"/>
      <c r="BB408" s="61"/>
      <c r="BC408" s="61"/>
      <c r="BD408" s="61"/>
      <c r="BE408" s="61"/>
      <c r="BF408" s="61"/>
      <c r="BG408" s="61"/>
      <c r="BH408" s="61"/>
      <c r="BI408" s="61"/>
      <c r="BJ408" s="61"/>
      <c r="BK408" s="61"/>
      <c r="BL408" s="61"/>
      <c r="BM408" s="61"/>
      <c r="BN408" s="61"/>
      <c r="BO408" s="61"/>
      <c r="BP408" s="61"/>
      <c r="BQ408" s="61"/>
      <c r="BR408" s="61"/>
      <c r="BS408" s="61"/>
      <c r="BT408" s="61"/>
      <c r="BU408" s="61"/>
      <c r="BV408" s="61"/>
      <c r="BW408" s="61"/>
      <c r="BX408" s="61"/>
      <c r="BY408" s="61"/>
      <c r="BZ408" s="61"/>
      <c r="CA408" s="61"/>
      <c r="CB408" s="61"/>
      <c r="CC408" s="61"/>
      <c r="CD408" s="61"/>
      <c r="CE408" s="61"/>
      <c r="CF408" s="61"/>
      <c r="CG408" s="61"/>
      <c r="CH408" s="61"/>
      <c r="CI408" s="61"/>
      <c r="CJ408" s="61"/>
      <c r="CK408" s="61"/>
      <c r="CL408" s="61"/>
      <c r="CM408" s="61"/>
      <c r="CN408" s="61"/>
      <c r="CO408" s="61"/>
      <c r="CP408" s="61"/>
      <c r="CQ408" s="61"/>
      <c r="CR408" s="61"/>
      <c r="CS408" s="61"/>
      <c r="CT408" s="61"/>
      <c r="CU408" s="61"/>
      <c r="CV408" s="61"/>
      <c r="CW408" s="61"/>
      <c r="CX408" s="61"/>
      <c r="CY408" s="61"/>
      <c r="CZ408" s="61"/>
      <c r="DA408" s="61"/>
      <c r="DB408" s="61"/>
      <c r="DC408" s="61"/>
      <c r="DD408" s="61"/>
      <c r="DE408" s="61"/>
      <c r="DF408" s="61"/>
      <c r="DG408" s="61"/>
      <c r="DH408" s="61"/>
      <c r="DI408" s="61"/>
      <c r="DJ408" s="61"/>
      <c r="DK408" s="61"/>
      <c r="DL408" s="61"/>
      <c r="DM408" s="61"/>
      <c r="DN408" s="61"/>
      <c r="DO408" s="61"/>
      <c r="DP408" s="61"/>
      <c r="DQ408" s="61"/>
      <c r="DR408" s="61"/>
      <c r="DS408" s="61"/>
      <c r="DT408" s="61"/>
      <c r="DU408" s="61"/>
      <c r="DV408" s="61"/>
      <c r="DW408" s="61"/>
      <c r="DX408" s="61"/>
      <c r="DY408" s="61"/>
      <c r="DZ408" s="61"/>
      <c r="EA408" s="61"/>
      <c r="EB408" s="61"/>
      <c r="EC408" s="61"/>
      <c r="ED408" s="61"/>
      <c r="EE408" s="61"/>
      <c r="EF408" s="61"/>
      <c r="EG408" s="61"/>
      <c r="EH408" s="61"/>
      <c r="EI408" s="61"/>
      <c r="EJ408" s="61"/>
      <c r="EK408" s="61"/>
      <c r="EL408" s="61"/>
      <c r="EM408" s="61"/>
      <c r="EN408" s="61"/>
      <c r="EO408" s="61"/>
      <c r="EP408" s="61"/>
      <c r="EQ408" s="61"/>
      <c r="ER408" s="61"/>
      <c r="ES408" s="61"/>
      <c r="ET408" s="61"/>
      <c r="EU408" s="61"/>
      <c r="EV408" s="61"/>
      <c r="EW408" s="61"/>
      <c r="EX408" s="61"/>
      <c r="EY408" s="61"/>
      <c r="EZ408" s="61"/>
      <c r="FA408" s="61"/>
      <c r="FB408" s="61"/>
      <c r="FC408" s="61"/>
      <c r="FD408" s="61"/>
      <c r="FE408" s="61"/>
      <c r="FF408" s="61"/>
      <c r="FG408" s="61"/>
      <c r="FH408" s="61"/>
      <c r="FI408" s="61"/>
      <c r="FJ408" s="61"/>
      <c r="FK408" s="61"/>
      <c r="FL408" s="61"/>
      <c r="FM408" s="61"/>
      <c r="FN408" s="61"/>
      <c r="FO408" s="61"/>
      <c r="FP408" s="61"/>
      <c r="FQ408" s="61"/>
      <c r="FR408" s="61"/>
      <c r="FS408" s="61"/>
      <c r="FT408" s="61"/>
      <c r="FU408" s="61"/>
      <c r="FV408" s="61"/>
      <c r="FW408" s="61"/>
      <c r="FX408" s="61"/>
      <c r="FY408" s="61"/>
      <c r="FZ408" s="61"/>
      <c r="GA408" s="61"/>
      <c r="GB408" s="61"/>
      <c r="GC408" s="61"/>
      <c r="GD408" s="61"/>
      <c r="GE408" s="61"/>
      <c r="GF408" s="61"/>
      <c r="GG408" s="61"/>
      <c r="GH408" s="61"/>
      <c r="GI408" s="61"/>
      <c r="GJ408" s="61"/>
      <c r="GK408" s="61"/>
      <c r="GL408" s="61"/>
      <c r="GM408" s="61"/>
      <c r="GN408" s="61"/>
      <c r="GO408" s="61"/>
      <c r="GP408" s="61"/>
      <c r="GQ408" s="61"/>
      <c r="GR408" s="61"/>
      <c r="GS408" s="61"/>
      <c r="GT408" s="61"/>
      <c r="GU408" s="61"/>
      <c r="GV408" s="61"/>
      <c r="GW408" s="61"/>
      <c r="GX408" s="61"/>
      <c r="GY408" s="61"/>
      <c r="GZ408" s="61"/>
      <c r="HA408" s="61"/>
      <c r="HB408" s="61"/>
      <c r="HC408" s="61"/>
      <c r="HD408" s="61"/>
      <c r="HE408" s="61"/>
      <c r="HF408" s="61"/>
      <c r="HG408" s="61"/>
      <c r="HH408" s="61"/>
      <c r="HI408" s="61"/>
      <c r="HJ408" s="61"/>
      <c r="HK408" s="61"/>
      <c r="HL408" s="61"/>
      <c r="HM408" s="61"/>
      <c r="HN408" s="61"/>
      <c r="HO408" s="61"/>
      <c r="HP408" s="61"/>
      <c r="HQ408" s="61"/>
      <c r="HR408" s="61"/>
      <c r="HS408" s="61"/>
      <c r="HT408" s="61"/>
      <c r="HU408" s="61"/>
      <c r="HV408" s="61"/>
      <c r="HW408" s="61"/>
      <c r="HX408" s="61"/>
      <c r="HY408" s="61"/>
      <c r="HZ408" s="61"/>
      <c r="IA408" s="61"/>
      <c r="IB408" s="61"/>
      <c r="IC408" s="61"/>
      <c r="ID408" s="61"/>
      <c r="IE408" s="61"/>
      <c r="IF408" s="61"/>
      <c r="IG408" s="61"/>
      <c r="IH408" s="61"/>
      <c r="II408" s="61"/>
      <c r="IJ408" s="61"/>
      <c r="IK408" s="61"/>
      <c r="IL408" s="61"/>
      <c r="IM408" s="61"/>
      <c r="IN408" s="61"/>
      <c r="IO408" s="61"/>
      <c r="IP408" s="61"/>
      <c r="IQ408" s="61"/>
      <c r="IR408" s="61"/>
      <c r="IS408" s="61"/>
      <c r="IT408" s="61"/>
      <c r="IU408" s="61"/>
      <c r="IV408" s="61"/>
    </row>
    <row r="409" spans="1:256" hidden="1">
      <c r="A409" s="249"/>
      <c r="B409" s="252"/>
      <c r="C409" s="39" t="s">
        <v>32</v>
      </c>
      <c r="D409" s="81">
        <f>D407+D408</f>
        <v>16524353</v>
      </c>
      <c r="E409" s="82">
        <f t="shared" ref="E409:P409" si="182">E407+E408</f>
        <v>16482353</v>
      </c>
      <c r="F409" s="82">
        <f t="shared" si="182"/>
        <v>0</v>
      </c>
      <c r="G409" s="82">
        <f t="shared" si="182"/>
        <v>0</v>
      </c>
      <c r="H409" s="82">
        <f t="shared" si="182"/>
        <v>0</v>
      </c>
      <c r="I409" s="82">
        <f t="shared" si="182"/>
        <v>16482353</v>
      </c>
      <c r="J409" s="82">
        <f t="shared" si="182"/>
        <v>0</v>
      </c>
      <c r="K409" s="82">
        <f t="shared" si="182"/>
        <v>0</v>
      </c>
      <c r="L409" s="82">
        <f t="shared" si="182"/>
        <v>0</v>
      </c>
      <c r="M409" s="82">
        <f t="shared" si="182"/>
        <v>42000</v>
      </c>
      <c r="N409" s="82">
        <f t="shared" si="182"/>
        <v>42000</v>
      </c>
      <c r="O409" s="82">
        <f t="shared" si="182"/>
        <v>0</v>
      </c>
      <c r="P409" s="82">
        <f t="shared" si="182"/>
        <v>0</v>
      </c>
      <c r="Q409" s="59"/>
      <c r="R409" s="59"/>
      <c r="S409" s="60"/>
      <c r="T409" s="60"/>
      <c r="U409" s="60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61"/>
      <c r="AT409" s="61"/>
      <c r="AU409" s="61"/>
      <c r="AV409" s="61"/>
      <c r="AW409" s="61"/>
      <c r="AX409" s="61"/>
      <c r="AY409" s="61"/>
      <c r="AZ409" s="61"/>
      <c r="BA409" s="61"/>
      <c r="BB409" s="61"/>
      <c r="BC409" s="61"/>
      <c r="BD409" s="61"/>
      <c r="BE409" s="61"/>
      <c r="BF409" s="61"/>
      <c r="BG409" s="61"/>
      <c r="BH409" s="61"/>
      <c r="BI409" s="61"/>
      <c r="BJ409" s="61"/>
      <c r="BK409" s="61"/>
      <c r="BL409" s="61"/>
      <c r="BM409" s="61"/>
      <c r="BN409" s="61"/>
      <c r="BO409" s="61"/>
      <c r="BP409" s="61"/>
      <c r="BQ409" s="61"/>
      <c r="BR409" s="61"/>
      <c r="BS409" s="61"/>
      <c r="BT409" s="61"/>
      <c r="BU409" s="61"/>
      <c r="BV409" s="61"/>
      <c r="BW409" s="61"/>
      <c r="BX409" s="61"/>
      <c r="BY409" s="61"/>
      <c r="BZ409" s="61"/>
      <c r="CA409" s="61"/>
      <c r="CB409" s="61"/>
      <c r="CC409" s="61"/>
      <c r="CD409" s="61"/>
      <c r="CE409" s="61"/>
      <c r="CF409" s="61"/>
      <c r="CG409" s="61"/>
      <c r="CH409" s="61"/>
      <c r="CI409" s="61"/>
      <c r="CJ409" s="61"/>
      <c r="CK409" s="61"/>
      <c r="CL409" s="61"/>
      <c r="CM409" s="61"/>
      <c r="CN409" s="61"/>
      <c r="CO409" s="61"/>
      <c r="CP409" s="61"/>
      <c r="CQ409" s="61"/>
      <c r="CR409" s="61"/>
      <c r="CS409" s="61"/>
      <c r="CT409" s="61"/>
      <c r="CU409" s="61"/>
      <c r="CV409" s="61"/>
      <c r="CW409" s="61"/>
      <c r="CX409" s="61"/>
      <c r="CY409" s="61"/>
      <c r="CZ409" s="61"/>
      <c r="DA409" s="61"/>
      <c r="DB409" s="61"/>
      <c r="DC409" s="61"/>
      <c r="DD409" s="61"/>
      <c r="DE409" s="61"/>
      <c r="DF409" s="61"/>
      <c r="DG409" s="61"/>
      <c r="DH409" s="61"/>
      <c r="DI409" s="61"/>
      <c r="DJ409" s="61"/>
      <c r="DK409" s="61"/>
      <c r="DL409" s="61"/>
      <c r="DM409" s="61"/>
      <c r="DN409" s="61"/>
      <c r="DO409" s="61"/>
      <c r="DP409" s="61"/>
      <c r="DQ409" s="61"/>
      <c r="DR409" s="61"/>
      <c r="DS409" s="61"/>
      <c r="DT409" s="61"/>
      <c r="DU409" s="61"/>
      <c r="DV409" s="61"/>
      <c r="DW409" s="61"/>
      <c r="DX409" s="61"/>
      <c r="DY409" s="61"/>
      <c r="DZ409" s="61"/>
      <c r="EA409" s="61"/>
      <c r="EB409" s="61"/>
      <c r="EC409" s="61"/>
      <c r="ED409" s="61"/>
      <c r="EE409" s="61"/>
      <c r="EF409" s="61"/>
      <c r="EG409" s="61"/>
      <c r="EH409" s="61"/>
      <c r="EI409" s="61"/>
      <c r="EJ409" s="61"/>
      <c r="EK409" s="61"/>
      <c r="EL409" s="61"/>
      <c r="EM409" s="61"/>
      <c r="EN409" s="61"/>
      <c r="EO409" s="61"/>
      <c r="EP409" s="61"/>
      <c r="EQ409" s="61"/>
      <c r="ER409" s="61"/>
      <c r="ES409" s="61"/>
      <c r="ET409" s="61"/>
      <c r="EU409" s="61"/>
      <c r="EV409" s="61"/>
      <c r="EW409" s="61"/>
      <c r="EX409" s="61"/>
      <c r="EY409" s="61"/>
      <c r="EZ409" s="61"/>
      <c r="FA409" s="61"/>
      <c r="FB409" s="61"/>
      <c r="FC409" s="61"/>
      <c r="FD409" s="61"/>
      <c r="FE409" s="61"/>
      <c r="FF409" s="61"/>
      <c r="FG409" s="61"/>
      <c r="FH409" s="61"/>
      <c r="FI409" s="61"/>
      <c r="FJ409" s="61"/>
      <c r="FK409" s="61"/>
      <c r="FL409" s="61"/>
      <c r="FM409" s="61"/>
      <c r="FN409" s="61"/>
      <c r="FO409" s="61"/>
      <c r="FP409" s="61"/>
      <c r="FQ409" s="61"/>
      <c r="FR409" s="61"/>
      <c r="FS409" s="61"/>
      <c r="FT409" s="61"/>
      <c r="FU409" s="61"/>
      <c r="FV409" s="61"/>
      <c r="FW409" s="61"/>
      <c r="FX409" s="61"/>
      <c r="FY409" s="61"/>
      <c r="FZ409" s="61"/>
      <c r="GA409" s="61"/>
      <c r="GB409" s="61"/>
      <c r="GC409" s="61"/>
      <c r="GD409" s="61"/>
      <c r="GE409" s="61"/>
      <c r="GF409" s="61"/>
      <c r="GG409" s="61"/>
      <c r="GH409" s="61"/>
      <c r="GI409" s="61"/>
      <c r="GJ409" s="61"/>
      <c r="GK409" s="61"/>
      <c r="GL409" s="61"/>
      <c r="GM409" s="61"/>
      <c r="GN409" s="61"/>
      <c r="GO409" s="61"/>
      <c r="GP409" s="61"/>
      <c r="GQ409" s="61"/>
      <c r="GR409" s="61"/>
      <c r="GS409" s="61"/>
      <c r="GT409" s="61"/>
      <c r="GU409" s="61"/>
      <c r="GV409" s="61"/>
      <c r="GW409" s="61"/>
      <c r="GX409" s="61"/>
      <c r="GY409" s="61"/>
      <c r="GZ409" s="61"/>
      <c r="HA409" s="61"/>
      <c r="HB409" s="61"/>
      <c r="HC409" s="61"/>
      <c r="HD409" s="61"/>
      <c r="HE409" s="61"/>
      <c r="HF409" s="61"/>
      <c r="HG409" s="61"/>
      <c r="HH409" s="61"/>
      <c r="HI409" s="61"/>
      <c r="HJ409" s="61"/>
      <c r="HK409" s="61"/>
      <c r="HL409" s="61"/>
      <c r="HM409" s="61"/>
      <c r="HN409" s="61"/>
      <c r="HO409" s="61"/>
      <c r="HP409" s="61"/>
      <c r="HQ409" s="61"/>
      <c r="HR409" s="61"/>
      <c r="HS409" s="61"/>
      <c r="HT409" s="61"/>
      <c r="HU409" s="61"/>
      <c r="HV409" s="61"/>
      <c r="HW409" s="61"/>
      <c r="HX409" s="61"/>
      <c r="HY409" s="61"/>
      <c r="HZ409" s="61"/>
      <c r="IA409" s="61"/>
      <c r="IB409" s="61"/>
      <c r="IC409" s="61"/>
      <c r="ID409" s="61"/>
      <c r="IE409" s="61"/>
      <c r="IF409" s="61"/>
      <c r="IG409" s="61"/>
      <c r="IH409" s="61"/>
      <c r="II409" s="61"/>
      <c r="IJ409" s="61"/>
      <c r="IK409" s="61"/>
      <c r="IL409" s="61"/>
      <c r="IM409" s="61"/>
      <c r="IN409" s="61"/>
      <c r="IO409" s="61"/>
      <c r="IP409" s="61"/>
      <c r="IQ409" s="61"/>
      <c r="IR409" s="61"/>
      <c r="IS409" s="61"/>
      <c r="IT409" s="61"/>
      <c r="IU409" s="61"/>
      <c r="IV409" s="61"/>
    </row>
    <row r="410" spans="1:256" hidden="1">
      <c r="A410" s="247">
        <v>92120</v>
      </c>
      <c r="B410" s="250" t="s">
        <v>206</v>
      </c>
      <c r="C410" s="39" t="s">
        <v>30</v>
      </c>
      <c r="D410" s="81">
        <f t="shared" si="172"/>
        <v>3124734</v>
      </c>
      <c r="E410" s="82">
        <f t="shared" si="173"/>
        <v>3124734</v>
      </c>
      <c r="F410" s="82">
        <f t="shared" si="174"/>
        <v>75000</v>
      </c>
      <c r="G410" s="82">
        <v>19000</v>
      </c>
      <c r="H410" s="82">
        <f>2000+4000+50000</f>
        <v>56000</v>
      </c>
      <c r="I410" s="82">
        <v>1305000</v>
      </c>
      <c r="J410" s="82">
        <v>0</v>
      </c>
      <c r="K410" s="82">
        <v>1744734</v>
      </c>
      <c r="L410" s="82">
        <v>0</v>
      </c>
      <c r="M410" s="82">
        <f t="shared" si="175"/>
        <v>0</v>
      </c>
      <c r="N410" s="82">
        <v>0</v>
      </c>
      <c r="O410" s="82">
        <v>0</v>
      </c>
      <c r="P410" s="82">
        <v>0</v>
      </c>
      <c r="Q410" s="59"/>
      <c r="R410" s="59"/>
      <c r="S410" s="60"/>
      <c r="T410" s="60"/>
      <c r="U410" s="60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61"/>
      <c r="AT410" s="61"/>
      <c r="AU410" s="61"/>
      <c r="AV410" s="61"/>
      <c r="AW410" s="61"/>
      <c r="AX410" s="61"/>
      <c r="AY410" s="61"/>
      <c r="AZ410" s="61"/>
      <c r="BA410" s="61"/>
      <c r="BB410" s="61"/>
      <c r="BC410" s="61"/>
      <c r="BD410" s="61"/>
      <c r="BE410" s="61"/>
      <c r="BF410" s="61"/>
      <c r="BG410" s="61"/>
      <c r="BH410" s="61"/>
      <c r="BI410" s="61"/>
      <c r="BJ410" s="61"/>
      <c r="BK410" s="61"/>
      <c r="BL410" s="61"/>
      <c r="BM410" s="61"/>
      <c r="BN410" s="61"/>
      <c r="BO410" s="61"/>
      <c r="BP410" s="61"/>
      <c r="BQ410" s="61"/>
      <c r="BR410" s="61"/>
      <c r="BS410" s="61"/>
      <c r="BT410" s="61"/>
      <c r="BU410" s="61"/>
      <c r="BV410" s="61"/>
      <c r="BW410" s="61"/>
      <c r="BX410" s="61"/>
      <c r="BY410" s="61"/>
      <c r="BZ410" s="61"/>
      <c r="CA410" s="61"/>
      <c r="CB410" s="61"/>
      <c r="CC410" s="61"/>
      <c r="CD410" s="61"/>
      <c r="CE410" s="61"/>
      <c r="CF410" s="61"/>
      <c r="CG410" s="61"/>
      <c r="CH410" s="61"/>
      <c r="CI410" s="61"/>
      <c r="CJ410" s="61"/>
      <c r="CK410" s="61"/>
      <c r="CL410" s="61"/>
      <c r="CM410" s="61"/>
      <c r="CN410" s="61"/>
      <c r="CO410" s="61"/>
      <c r="CP410" s="61"/>
      <c r="CQ410" s="61"/>
      <c r="CR410" s="61"/>
      <c r="CS410" s="61"/>
      <c r="CT410" s="61"/>
      <c r="CU410" s="61"/>
      <c r="CV410" s="61"/>
      <c r="CW410" s="61"/>
      <c r="CX410" s="61"/>
      <c r="CY410" s="61"/>
      <c r="CZ410" s="61"/>
      <c r="DA410" s="61"/>
      <c r="DB410" s="61"/>
      <c r="DC410" s="61"/>
      <c r="DD410" s="61"/>
      <c r="DE410" s="61"/>
      <c r="DF410" s="61"/>
      <c r="DG410" s="61"/>
      <c r="DH410" s="61"/>
      <c r="DI410" s="61"/>
      <c r="DJ410" s="61"/>
      <c r="DK410" s="61"/>
      <c r="DL410" s="61"/>
      <c r="DM410" s="61"/>
      <c r="DN410" s="61"/>
      <c r="DO410" s="61"/>
      <c r="DP410" s="61"/>
      <c r="DQ410" s="61"/>
      <c r="DR410" s="61"/>
      <c r="DS410" s="61"/>
      <c r="DT410" s="61"/>
      <c r="DU410" s="61"/>
      <c r="DV410" s="61"/>
      <c r="DW410" s="61"/>
      <c r="DX410" s="61"/>
      <c r="DY410" s="61"/>
      <c r="DZ410" s="61"/>
      <c r="EA410" s="61"/>
      <c r="EB410" s="61"/>
      <c r="EC410" s="61"/>
      <c r="ED410" s="61"/>
      <c r="EE410" s="61"/>
      <c r="EF410" s="61"/>
      <c r="EG410" s="61"/>
      <c r="EH410" s="61"/>
      <c r="EI410" s="61"/>
      <c r="EJ410" s="61"/>
      <c r="EK410" s="61"/>
      <c r="EL410" s="61"/>
      <c r="EM410" s="61"/>
      <c r="EN410" s="61"/>
      <c r="EO410" s="61"/>
      <c r="EP410" s="61"/>
      <c r="EQ410" s="61"/>
      <c r="ER410" s="61"/>
      <c r="ES410" s="61"/>
      <c r="ET410" s="61"/>
      <c r="EU410" s="61"/>
      <c r="EV410" s="61"/>
      <c r="EW410" s="61"/>
      <c r="EX410" s="61"/>
      <c r="EY410" s="61"/>
      <c r="EZ410" s="61"/>
      <c r="FA410" s="61"/>
      <c r="FB410" s="61"/>
      <c r="FC410" s="61"/>
      <c r="FD410" s="61"/>
      <c r="FE410" s="61"/>
      <c r="FF410" s="61"/>
      <c r="FG410" s="61"/>
      <c r="FH410" s="61"/>
      <c r="FI410" s="61"/>
      <c r="FJ410" s="61"/>
      <c r="FK410" s="61"/>
      <c r="FL410" s="61"/>
      <c r="FM410" s="61"/>
      <c r="FN410" s="61"/>
      <c r="FO410" s="61"/>
      <c r="FP410" s="61"/>
      <c r="FQ410" s="61"/>
      <c r="FR410" s="61"/>
      <c r="FS410" s="61"/>
      <c r="FT410" s="61"/>
      <c r="FU410" s="61"/>
      <c r="FV410" s="61"/>
      <c r="FW410" s="61"/>
      <c r="FX410" s="61"/>
      <c r="FY410" s="61"/>
      <c r="FZ410" s="61"/>
      <c r="GA410" s="61"/>
      <c r="GB410" s="61"/>
      <c r="GC410" s="61"/>
      <c r="GD410" s="61"/>
      <c r="GE410" s="61"/>
      <c r="GF410" s="61"/>
      <c r="GG410" s="61"/>
      <c r="GH410" s="61"/>
      <c r="GI410" s="61"/>
      <c r="GJ410" s="61"/>
      <c r="GK410" s="61"/>
      <c r="GL410" s="61"/>
      <c r="GM410" s="61"/>
      <c r="GN410" s="61"/>
      <c r="GO410" s="61"/>
      <c r="GP410" s="61"/>
      <c r="GQ410" s="61"/>
      <c r="GR410" s="61"/>
      <c r="GS410" s="61"/>
      <c r="GT410" s="61"/>
      <c r="GU410" s="61"/>
      <c r="GV410" s="61"/>
      <c r="GW410" s="61"/>
      <c r="GX410" s="61"/>
      <c r="GY410" s="61"/>
      <c r="GZ410" s="61"/>
      <c r="HA410" s="61"/>
      <c r="HB410" s="61"/>
      <c r="HC410" s="61"/>
      <c r="HD410" s="61"/>
      <c r="HE410" s="61"/>
      <c r="HF410" s="61"/>
      <c r="HG410" s="61"/>
      <c r="HH410" s="61"/>
      <c r="HI410" s="61"/>
      <c r="HJ410" s="61"/>
      <c r="HK410" s="61"/>
      <c r="HL410" s="61"/>
      <c r="HM410" s="61"/>
      <c r="HN410" s="61"/>
      <c r="HO410" s="61"/>
      <c r="HP410" s="61"/>
      <c r="HQ410" s="61"/>
      <c r="HR410" s="61"/>
      <c r="HS410" s="61"/>
      <c r="HT410" s="61"/>
      <c r="HU410" s="61"/>
      <c r="HV410" s="61"/>
      <c r="HW410" s="61"/>
      <c r="HX410" s="61"/>
      <c r="HY410" s="61"/>
      <c r="HZ410" s="61"/>
      <c r="IA410" s="61"/>
      <c r="IB410" s="61"/>
      <c r="IC410" s="61"/>
      <c r="ID410" s="61"/>
      <c r="IE410" s="61"/>
      <c r="IF410" s="61"/>
      <c r="IG410" s="61"/>
      <c r="IH410" s="61"/>
      <c r="II410" s="61"/>
      <c r="IJ410" s="61"/>
      <c r="IK410" s="61"/>
      <c r="IL410" s="61"/>
      <c r="IM410" s="61"/>
      <c r="IN410" s="61"/>
      <c r="IO410" s="61"/>
      <c r="IP410" s="61"/>
      <c r="IQ410" s="61"/>
      <c r="IR410" s="61"/>
      <c r="IS410" s="61"/>
      <c r="IT410" s="61"/>
      <c r="IU410" s="61"/>
      <c r="IV410" s="61"/>
    </row>
    <row r="411" spans="1:256" hidden="1">
      <c r="A411" s="248"/>
      <c r="B411" s="251"/>
      <c r="C411" s="39" t="s">
        <v>31</v>
      </c>
      <c r="D411" s="81">
        <f t="shared" si="172"/>
        <v>0</v>
      </c>
      <c r="E411" s="82">
        <f t="shared" si="173"/>
        <v>0</v>
      </c>
      <c r="F411" s="82">
        <f t="shared" si="174"/>
        <v>0</v>
      </c>
      <c r="G411" s="82"/>
      <c r="H411" s="82"/>
      <c r="I411" s="82"/>
      <c r="J411" s="82"/>
      <c r="K411" s="82"/>
      <c r="L411" s="82"/>
      <c r="M411" s="82">
        <f t="shared" si="175"/>
        <v>0</v>
      </c>
      <c r="N411" s="82"/>
      <c r="O411" s="82"/>
      <c r="P411" s="82"/>
      <c r="Q411" s="59"/>
      <c r="R411" s="59"/>
      <c r="S411" s="60"/>
      <c r="T411" s="60"/>
      <c r="U411" s="60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61"/>
      <c r="AT411" s="61"/>
      <c r="AU411" s="61"/>
      <c r="AV411" s="61"/>
      <c r="AW411" s="61"/>
      <c r="AX411" s="61"/>
      <c r="AY411" s="61"/>
      <c r="AZ411" s="61"/>
      <c r="BA411" s="61"/>
      <c r="BB411" s="61"/>
      <c r="BC411" s="61"/>
      <c r="BD411" s="61"/>
      <c r="BE411" s="61"/>
      <c r="BF411" s="61"/>
      <c r="BG411" s="61"/>
      <c r="BH411" s="61"/>
      <c r="BI411" s="61"/>
      <c r="BJ411" s="61"/>
      <c r="BK411" s="61"/>
      <c r="BL411" s="61"/>
      <c r="BM411" s="61"/>
      <c r="BN411" s="61"/>
      <c r="BO411" s="61"/>
      <c r="BP411" s="61"/>
      <c r="BQ411" s="61"/>
      <c r="BR411" s="61"/>
      <c r="BS411" s="61"/>
      <c r="BT411" s="61"/>
      <c r="BU411" s="61"/>
      <c r="BV411" s="61"/>
      <c r="BW411" s="61"/>
      <c r="BX411" s="61"/>
      <c r="BY411" s="61"/>
      <c r="BZ411" s="61"/>
      <c r="CA411" s="61"/>
      <c r="CB411" s="61"/>
      <c r="CC411" s="61"/>
      <c r="CD411" s="61"/>
      <c r="CE411" s="61"/>
      <c r="CF411" s="61"/>
      <c r="CG411" s="61"/>
      <c r="CH411" s="61"/>
      <c r="CI411" s="61"/>
      <c r="CJ411" s="61"/>
      <c r="CK411" s="61"/>
      <c r="CL411" s="61"/>
      <c r="CM411" s="61"/>
      <c r="CN411" s="61"/>
      <c r="CO411" s="61"/>
      <c r="CP411" s="61"/>
      <c r="CQ411" s="61"/>
      <c r="CR411" s="61"/>
      <c r="CS411" s="61"/>
      <c r="CT411" s="61"/>
      <c r="CU411" s="61"/>
      <c r="CV411" s="61"/>
      <c r="CW411" s="61"/>
      <c r="CX411" s="61"/>
      <c r="CY411" s="61"/>
      <c r="CZ411" s="61"/>
      <c r="DA411" s="61"/>
      <c r="DB411" s="61"/>
      <c r="DC411" s="61"/>
      <c r="DD411" s="61"/>
      <c r="DE411" s="61"/>
      <c r="DF411" s="61"/>
      <c r="DG411" s="61"/>
      <c r="DH411" s="61"/>
      <c r="DI411" s="61"/>
      <c r="DJ411" s="61"/>
      <c r="DK411" s="61"/>
      <c r="DL411" s="61"/>
      <c r="DM411" s="61"/>
      <c r="DN411" s="61"/>
      <c r="DO411" s="61"/>
      <c r="DP411" s="61"/>
      <c r="DQ411" s="61"/>
      <c r="DR411" s="61"/>
      <c r="DS411" s="61"/>
      <c r="DT411" s="61"/>
      <c r="DU411" s="61"/>
      <c r="DV411" s="61"/>
      <c r="DW411" s="61"/>
      <c r="DX411" s="61"/>
      <c r="DY411" s="61"/>
      <c r="DZ411" s="61"/>
      <c r="EA411" s="61"/>
      <c r="EB411" s="61"/>
      <c r="EC411" s="61"/>
      <c r="ED411" s="61"/>
      <c r="EE411" s="61"/>
      <c r="EF411" s="61"/>
      <c r="EG411" s="61"/>
      <c r="EH411" s="61"/>
      <c r="EI411" s="61"/>
      <c r="EJ411" s="61"/>
      <c r="EK411" s="61"/>
      <c r="EL411" s="61"/>
      <c r="EM411" s="61"/>
      <c r="EN411" s="61"/>
      <c r="EO411" s="61"/>
      <c r="EP411" s="61"/>
      <c r="EQ411" s="61"/>
      <c r="ER411" s="61"/>
      <c r="ES411" s="61"/>
      <c r="ET411" s="61"/>
      <c r="EU411" s="61"/>
      <c r="EV411" s="61"/>
      <c r="EW411" s="61"/>
      <c r="EX411" s="61"/>
      <c r="EY411" s="61"/>
      <c r="EZ411" s="61"/>
      <c r="FA411" s="61"/>
      <c r="FB411" s="61"/>
      <c r="FC411" s="61"/>
      <c r="FD411" s="61"/>
      <c r="FE411" s="61"/>
      <c r="FF411" s="61"/>
      <c r="FG411" s="61"/>
      <c r="FH411" s="61"/>
      <c r="FI411" s="61"/>
      <c r="FJ411" s="61"/>
      <c r="FK411" s="61"/>
      <c r="FL411" s="61"/>
      <c r="FM411" s="61"/>
      <c r="FN411" s="61"/>
      <c r="FO411" s="61"/>
      <c r="FP411" s="61"/>
      <c r="FQ411" s="61"/>
      <c r="FR411" s="61"/>
      <c r="FS411" s="61"/>
      <c r="FT411" s="61"/>
      <c r="FU411" s="61"/>
      <c r="FV411" s="61"/>
      <c r="FW411" s="61"/>
      <c r="FX411" s="61"/>
      <c r="FY411" s="61"/>
      <c r="FZ411" s="61"/>
      <c r="GA411" s="61"/>
      <c r="GB411" s="61"/>
      <c r="GC411" s="61"/>
      <c r="GD411" s="61"/>
      <c r="GE411" s="61"/>
      <c r="GF411" s="61"/>
      <c r="GG411" s="61"/>
      <c r="GH411" s="61"/>
      <c r="GI411" s="61"/>
      <c r="GJ411" s="61"/>
      <c r="GK411" s="61"/>
      <c r="GL411" s="61"/>
      <c r="GM411" s="61"/>
      <c r="GN411" s="61"/>
      <c r="GO411" s="61"/>
      <c r="GP411" s="61"/>
      <c r="GQ411" s="61"/>
      <c r="GR411" s="61"/>
      <c r="GS411" s="61"/>
      <c r="GT411" s="61"/>
      <c r="GU411" s="61"/>
      <c r="GV411" s="61"/>
      <c r="GW411" s="61"/>
      <c r="GX411" s="61"/>
      <c r="GY411" s="61"/>
      <c r="GZ411" s="61"/>
      <c r="HA411" s="61"/>
      <c r="HB411" s="61"/>
      <c r="HC411" s="61"/>
      <c r="HD411" s="61"/>
      <c r="HE411" s="61"/>
      <c r="HF411" s="61"/>
      <c r="HG411" s="61"/>
      <c r="HH411" s="61"/>
      <c r="HI411" s="61"/>
      <c r="HJ411" s="61"/>
      <c r="HK411" s="61"/>
      <c r="HL411" s="61"/>
      <c r="HM411" s="61"/>
      <c r="HN411" s="61"/>
      <c r="HO411" s="61"/>
      <c r="HP411" s="61"/>
      <c r="HQ411" s="61"/>
      <c r="HR411" s="61"/>
      <c r="HS411" s="61"/>
      <c r="HT411" s="61"/>
      <c r="HU411" s="61"/>
      <c r="HV411" s="61"/>
      <c r="HW411" s="61"/>
      <c r="HX411" s="61"/>
      <c r="HY411" s="61"/>
      <c r="HZ411" s="61"/>
      <c r="IA411" s="61"/>
      <c r="IB411" s="61"/>
      <c r="IC411" s="61"/>
      <c r="ID411" s="61"/>
      <c r="IE411" s="61"/>
      <c r="IF411" s="61"/>
      <c r="IG411" s="61"/>
      <c r="IH411" s="61"/>
      <c r="II411" s="61"/>
      <c r="IJ411" s="61"/>
      <c r="IK411" s="61"/>
      <c r="IL411" s="61"/>
      <c r="IM411" s="61"/>
      <c r="IN411" s="61"/>
      <c r="IO411" s="61"/>
      <c r="IP411" s="61"/>
      <c r="IQ411" s="61"/>
      <c r="IR411" s="61"/>
      <c r="IS411" s="61"/>
      <c r="IT411" s="61"/>
      <c r="IU411" s="61"/>
      <c r="IV411" s="61"/>
    </row>
    <row r="412" spans="1:256" hidden="1">
      <c r="A412" s="249"/>
      <c r="B412" s="252"/>
      <c r="C412" s="39" t="s">
        <v>32</v>
      </c>
      <c r="D412" s="81">
        <f t="shared" ref="D412:O412" si="183">D410+D411</f>
        <v>3124734</v>
      </c>
      <c r="E412" s="82">
        <f t="shared" si="183"/>
        <v>3124734</v>
      </c>
      <c r="F412" s="82">
        <f t="shared" si="183"/>
        <v>75000</v>
      </c>
      <c r="G412" s="82">
        <f t="shared" si="183"/>
        <v>19000</v>
      </c>
      <c r="H412" s="82">
        <f t="shared" si="183"/>
        <v>56000</v>
      </c>
      <c r="I412" s="82">
        <f t="shared" si="183"/>
        <v>1305000</v>
      </c>
      <c r="J412" s="82">
        <f t="shared" si="183"/>
        <v>0</v>
      </c>
      <c r="K412" s="82">
        <f t="shared" si="183"/>
        <v>1744734</v>
      </c>
      <c r="L412" s="82">
        <f t="shared" si="183"/>
        <v>0</v>
      </c>
      <c r="M412" s="82">
        <f t="shared" si="183"/>
        <v>0</v>
      </c>
      <c r="N412" s="82">
        <f t="shared" si="183"/>
        <v>0</v>
      </c>
      <c r="O412" s="82">
        <f t="shared" si="183"/>
        <v>0</v>
      </c>
      <c r="P412" s="82">
        <f>P410+P411</f>
        <v>0</v>
      </c>
      <c r="Q412" s="59"/>
      <c r="R412" s="59"/>
      <c r="S412" s="60"/>
      <c r="T412" s="60"/>
      <c r="U412" s="60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61"/>
      <c r="AT412" s="61"/>
      <c r="AU412" s="61"/>
      <c r="AV412" s="61"/>
      <c r="AW412" s="61"/>
      <c r="AX412" s="61"/>
      <c r="AY412" s="61"/>
      <c r="AZ412" s="61"/>
      <c r="BA412" s="61"/>
      <c r="BB412" s="61"/>
      <c r="BC412" s="61"/>
      <c r="BD412" s="61"/>
      <c r="BE412" s="61"/>
      <c r="BF412" s="61"/>
      <c r="BG412" s="61"/>
      <c r="BH412" s="61"/>
      <c r="BI412" s="61"/>
      <c r="BJ412" s="61"/>
      <c r="BK412" s="61"/>
      <c r="BL412" s="61"/>
      <c r="BM412" s="61"/>
      <c r="BN412" s="61"/>
      <c r="BO412" s="61"/>
      <c r="BP412" s="61"/>
      <c r="BQ412" s="61"/>
      <c r="BR412" s="61"/>
      <c r="BS412" s="61"/>
      <c r="BT412" s="61"/>
      <c r="BU412" s="61"/>
      <c r="BV412" s="61"/>
      <c r="BW412" s="61"/>
      <c r="BX412" s="61"/>
      <c r="BY412" s="61"/>
      <c r="BZ412" s="61"/>
      <c r="CA412" s="61"/>
      <c r="CB412" s="61"/>
      <c r="CC412" s="61"/>
      <c r="CD412" s="61"/>
      <c r="CE412" s="61"/>
      <c r="CF412" s="61"/>
      <c r="CG412" s="61"/>
      <c r="CH412" s="61"/>
      <c r="CI412" s="61"/>
      <c r="CJ412" s="61"/>
      <c r="CK412" s="61"/>
      <c r="CL412" s="61"/>
      <c r="CM412" s="61"/>
      <c r="CN412" s="61"/>
      <c r="CO412" s="61"/>
      <c r="CP412" s="61"/>
      <c r="CQ412" s="61"/>
      <c r="CR412" s="61"/>
      <c r="CS412" s="61"/>
      <c r="CT412" s="61"/>
      <c r="CU412" s="61"/>
      <c r="CV412" s="61"/>
      <c r="CW412" s="61"/>
      <c r="CX412" s="61"/>
      <c r="CY412" s="61"/>
      <c r="CZ412" s="61"/>
      <c r="DA412" s="61"/>
      <c r="DB412" s="61"/>
      <c r="DC412" s="61"/>
      <c r="DD412" s="61"/>
      <c r="DE412" s="61"/>
      <c r="DF412" s="61"/>
      <c r="DG412" s="61"/>
      <c r="DH412" s="61"/>
      <c r="DI412" s="61"/>
      <c r="DJ412" s="61"/>
      <c r="DK412" s="61"/>
      <c r="DL412" s="61"/>
      <c r="DM412" s="61"/>
      <c r="DN412" s="61"/>
      <c r="DO412" s="61"/>
      <c r="DP412" s="61"/>
      <c r="DQ412" s="61"/>
      <c r="DR412" s="61"/>
      <c r="DS412" s="61"/>
      <c r="DT412" s="61"/>
      <c r="DU412" s="61"/>
      <c r="DV412" s="61"/>
      <c r="DW412" s="61"/>
      <c r="DX412" s="61"/>
      <c r="DY412" s="61"/>
      <c r="DZ412" s="61"/>
      <c r="EA412" s="61"/>
      <c r="EB412" s="61"/>
      <c r="EC412" s="61"/>
      <c r="ED412" s="61"/>
      <c r="EE412" s="61"/>
      <c r="EF412" s="61"/>
      <c r="EG412" s="61"/>
      <c r="EH412" s="61"/>
      <c r="EI412" s="61"/>
      <c r="EJ412" s="61"/>
      <c r="EK412" s="61"/>
      <c r="EL412" s="61"/>
      <c r="EM412" s="61"/>
      <c r="EN412" s="61"/>
      <c r="EO412" s="61"/>
      <c r="EP412" s="61"/>
      <c r="EQ412" s="61"/>
      <c r="ER412" s="61"/>
      <c r="ES412" s="61"/>
      <c r="ET412" s="61"/>
      <c r="EU412" s="61"/>
      <c r="EV412" s="61"/>
      <c r="EW412" s="61"/>
      <c r="EX412" s="61"/>
      <c r="EY412" s="61"/>
      <c r="EZ412" s="61"/>
      <c r="FA412" s="61"/>
      <c r="FB412" s="61"/>
      <c r="FC412" s="61"/>
      <c r="FD412" s="61"/>
      <c r="FE412" s="61"/>
      <c r="FF412" s="61"/>
      <c r="FG412" s="61"/>
      <c r="FH412" s="61"/>
      <c r="FI412" s="61"/>
      <c r="FJ412" s="61"/>
      <c r="FK412" s="61"/>
      <c r="FL412" s="61"/>
      <c r="FM412" s="61"/>
      <c r="FN412" s="61"/>
      <c r="FO412" s="61"/>
      <c r="FP412" s="61"/>
      <c r="FQ412" s="61"/>
      <c r="FR412" s="61"/>
      <c r="FS412" s="61"/>
      <c r="FT412" s="61"/>
      <c r="FU412" s="61"/>
      <c r="FV412" s="61"/>
      <c r="FW412" s="61"/>
      <c r="FX412" s="61"/>
      <c r="FY412" s="61"/>
      <c r="FZ412" s="61"/>
      <c r="GA412" s="61"/>
      <c r="GB412" s="61"/>
      <c r="GC412" s="61"/>
      <c r="GD412" s="61"/>
      <c r="GE412" s="61"/>
      <c r="GF412" s="61"/>
      <c r="GG412" s="61"/>
      <c r="GH412" s="61"/>
      <c r="GI412" s="61"/>
      <c r="GJ412" s="61"/>
      <c r="GK412" s="61"/>
      <c r="GL412" s="61"/>
      <c r="GM412" s="61"/>
      <c r="GN412" s="61"/>
      <c r="GO412" s="61"/>
      <c r="GP412" s="61"/>
      <c r="GQ412" s="61"/>
      <c r="GR412" s="61"/>
      <c r="GS412" s="61"/>
      <c r="GT412" s="61"/>
      <c r="GU412" s="61"/>
      <c r="GV412" s="61"/>
      <c r="GW412" s="61"/>
      <c r="GX412" s="61"/>
      <c r="GY412" s="61"/>
      <c r="GZ412" s="61"/>
      <c r="HA412" s="61"/>
      <c r="HB412" s="61"/>
      <c r="HC412" s="61"/>
      <c r="HD412" s="61"/>
      <c r="HE412" s="61"/>
      <c r="HF412" s="61"/>
      <c r="HG412" s="61"/>
      <c r="HH412" s="61"/>
      <c r="HI412" s="61"/>
      <c r="HJ412" s="61"/>
      <c r="HK412" s="61"/>
      <c r="HL412" s="61"/>
      <c r="HM412" s="61"/>
      <c r="HN412" s="61"/>
      <c r="HO412" s="61"/>
      <c r="HP412" s="61"/>
      <c r="HQ412" s="61"/>
      <c r="HR412" s="61"/>
      <c r="HS412" s="61"/>
      <c r="HT412" s="61"/>
      <c r="HU412" s="61"/>
      <c r="HV412" s="61"/>
      <c r="HW412" s="61"/>
      <c r="HX412" s="61"/>
      <c r="HY412" s="61"/>
      <c r="HZ412" s="61"/>
      <c r="IA412" s="61"/>
      <c r="IB412" s="61"/>
      <c r="IC412" s="61"/>
      <c r="ID412" s="61"/>
      <c r="IE412" s="61"/>
      <c r="IF412" s="61"/>
      <c r="IG412" s="61"/>
      <c r="IH412" s="61"/>
      <c r="II412" s="61"/>
      <c r="IJ412" s="61"/>
      <c r="IK412" s="61"/>
      <c r="IL412" s="61"/>
      <c r="IM412" s="61"/>
      <c r="IN412" s="61"/>
      <c r="IO412" s="61"/>
      <c r="IP412" s="61"/>
      <c r="IQ412" s="61"/>
      <c r="IR412" s="61"/>
      <c r="IS412" s="61"/>
      <c r="IT412" s="61"/>
      <c r="IU412" s="61"/>
      <c r="IV412" s="61"/>
    </row>
    <row r="413" spans="1:256" hidden="1">
      <c r="A413" s="247">
        <v>92195</v>
      </c>
      <c r="B413" s="250" t="s">
        <v>42</v>
      </c>
      <c r="C413" s="39" t="s">
        <v>30</v>
      </c>
      <c r="D413" s="81">
        <f t="shared" si="172"/>
        <v>12054053</v>
      </c>
      <c r="E413" s="82">
        <f t="shared" si="173"/>
        <v>8489044</v>
      </c>
      <c r="F413" s="82">
        <f t="shared" si="174"/>
        <v>3639680</v>
      </c>
      <c r="G413" s="82">
        <v>114000</v>
      </c>
      <c r="H413" s="82">
        <v>3525680</v>
      </c>
      <c r="I413" s="82">
        <v>3955000</v>
      </c>
      <c r="J413" s="82">
        <v>426000</v>
      </c>
      <c r="K413" s="82">
        <v>468364</v>
      </c>
      <c r="L413" s="82">
        <v>0</v>
      </c>
      <c r="M413" s="82">
        <f t="shared" si="175"/>
        <v>3565009</v>
      </c>
      <c r="N413" s="82">
        <v>3565009</v>
      </c>
      <c r="O413" s="82">
        <v>844786</v>
      </c>
      <c r="P413" s="82">
        <v>0</v>
      </c>
      <c r="Q413" s="59"/>
      <c r="R413" s="59"/>
      <c r="S413" s="60"/>
      <c r="T413" s="60"/>
      <c r="U413" s="60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  <c r="AW413" s="61"/>
      <c r="AX413" s="61"/>
      <c r="AY413" s="61"/>
      <c r="AZ413" s="61"/>
      <c r="BA413" s="61"/>
      <c r="BB413" s="61"/>
      <c r="BC413" s="61"/>
      <c r="BD413" s="61"/>
      <c r="BE413" s="61"/>
      <c r="BF413" s="61"/>
      <c r="BG413" s="61"/>
      <c r="BH413" s="61"/>
      <c r="BI413" s="61"/>
      <c r="BJ413" s="61"/>
      <c r="BK413" s="61"/>
      <c r="BL413" s="61"/>
      <c r="BM413" s="61"/>
      <c r="BN413" s="61"/>
      <c r="BO413" s="61"/>
      <c r="BP413" s="61"/>
      <c r="BQ413" s="61"/>
      <c r="BR413" s="61"/>
      <c r="BS413" s="61"/>
      <c r="BT413" s="61"/>
      <c r="BU413" s="61"/>
      <c r="BV413" s="61"/>
      <c r="BW413" s="61"/>
      <c r="BX413" s="61"/>
      <c r="BY413" s="61"/>
      <c r="BZ413" s="61"/>
      <c r="CA413" s="61"/>
      <c r="CB413" s="61"/>
      <c r="CC413" s="61"/>
      <c r="CD413" s="61"/>
      <c r="CE413" s="61"/>
      <c r="CF413" s="61"/>
      <c r="CG413" s="61"/>
      <c r="CH413" s="61"/>
      <c r="CI413" s="61"/>
      <c r="CJ413" s="61"/>
      <c r="CK413" s="61"/>
      <c r="CL413" s="61"/>
      <c r="CM413" s="61"/>
      <c r="CN413" s="61"/>
      <c r="CO413" s="61"/>
      <c r="CP413" s="61"/>
      <c r="CQ413" s="61"/>
      <c r="CR413" s="61"/>
      <c r="CS413" s="61"/>
      <c r="CT413" s="61"/>
      <c r="CU413" s="61"/>
      <c r="CV413" s="61"/>
      <c r="CW413" s="61"/>
      <c r="CX413" s="61"/>
      <c r="CY413" s="61"/>
      <c r="CZ413" s="61"/>
      <c r="DA413" s="61"/>
      <c r="DB413" s="61"/>
      <c r="DC413" s="61"/>
      <c r="DD413" s="61"/>
      <c r="DE413" s="61"/>
      <c r="DF413" s="61"/>
      <c r="DG413" s="61"/>
      <c r="DH413" s="61"/>
      <c r="DI413" s="61"/>
      <c r="DJ413" s="61"/>
      <c r="DK413" s="61"/>
      <c r="DL413" s="61"/>
      <c r="DM413" s="61"/>
      <c r="DN413" s="61"/>
      <c r="DO413" s="61"/>
      <c r="DP413" s="61"/>
      <c r="DQ413" s="61"/>
      <c r="DR413" s="61"/>
      <c r="DS413" s="61"/>
      <c r="DT413" s="61"/>
      <c r="DU413" s="61"/>
      <c r="DV413" s="61"/>
      <c r="DW413" s="61"/>
      <c r="DX413" s="61"/>
      <c r="DY413" s="61"/>
      <c r="DZ413" s="61"/>
      <c r="EA413" s="61"/>
      <c r="EB413" s="61"/>
      <c r="EC413" s="61"/>
      <c r="ED413" s="61"/>
      <c r="EE413" s="61"/>
      <c r="EF413" s="61"/>
      <c r="EG413" s="61"/>
      <c r="EH413" s="61"/>
      <c r="EI413" s="61"/>
      <c r="EJ413" s="61"/>
      <c r="EK413" s="61"/>
      <c r="EL413" s="61"/>
      <c r="EM413" s="61"/>
      <c r="EN413" s="61"/>
      <c r="EO413" s="61"/>
      <c r="EP413" s="61"/>
      <c r="EQ413" s="61"/>
      <c r="ER413" s="61"/>
      <c r="ES413" s="61"/>
      <c r="ET413" s="61"/>
      <c r="EU413" s="61"/>
      <c r="EV413" s="61"/>
      <c r="EW413" s="61"/>
      <c r="EX413" s="61"/>
      <c r="EY413" s="61"/>
      <c r="EZ413" s="61"/>
      <c r="FA413" s="61"/>
      <c r="FB413" s="61"/>
      <c r="FC413" s="61"/>
      <c r="FD413" s="61"/>
      <c r="FE413" s="61"/>
      <c r="FF413" s="61"/>
      <c r="FG413" s="61"/>
      <c r="FH413" s="61"/>
      <c r="FI413" s="61"/>
      <c r="FJ413" s="61"/>
      <c r="FK413" s="61"/>
      <c r="FL413" s="61"/>
      <c r="FM413" s="61"/>
      <c r="FN413" s="61"/>
      <c r="FO413" s="61"/>
      <c r="FP413" s="61"/>
      <c r="FQ413" s="61"/>
      <c r="FR413" s="61"/>
      <c r="FS413" s="61"/>
      <c r="FT413" s="61"/>
      <c r="FU413" s="61"/>
      <c r="FV413" s="61"/>
      <c r="FW413" s="61"/>
      <c r="FX413" s="61"/>
      <c r="FY413" s="61"/>
      <c r="FZ413" s="61"/>
      <c r="GA413" s="61"/>
      <c r="GB413" s="61"/>
      <c r="GC413" s="61"/>
      <c r="GD413" s="61"/>
      <c r="GE413" s="61"/>
      <c r="GF413" s="61"/>
      <c r="GG413" s="61"/>
      <c r="GH413" s="61"/>
      <c r="GI413" s="61"/>
      <c r="GJ413" s="61"/>
      <c r="GK413" s="61"/>
      <c r="GL413" s="61"/>
      <c r="GM413" s="61"/>
      <c r="GN413" s="61"/>
      <c r="GO413" s="61"/>
      <c r="GP413" s="61"/>
      <c r="GQ413" s="61"/>
      <c r="GR413" s="61"/>
      <c r="GS413" s="61"/>
      <c r="GT413" s="61"/>
      <c r="GU413" s="61"/>
      <c r="GV413" s="61"/>
      <c r="GW413" s="61"/>
      <c r="GX413" s="61"/>
      <c r="GY413" s="61"/>
      <c r="GZ413" s="61"/>
      <c r="HA413" s="61"/>
      <c r="HB413" s="61"/>
      <c r="HC413" s="61"/>
      <c r="HD413" s="61"/>
      <c r="HE413" s="61"/>
      <c r="HF413" s="61"/>
      <c r="HG413" s="61"/>
      <c r="HH413" s="61"/>
      <c r="HI413" s="61"/>
      <c r="HJ413" s="61"/>
      <c r="HK413" s="61"/>
      <c r="HL413" s="61"/>
      <c r="HM413" s="61"/>
      <c r="HN413" s="61"/>
      <c r="HO413" s="61"/>
      <c r="HP413" s="61"/>
      <c r="HQ413" s="61"/>
      <c r="HR413" s="61"/>
      <c r="HS413" s="61"/>
      <c r="HT413" s="61"/>
      <c r="HU413" s="61"/>
      <c r="HV413" s="61"/>
      <c r="HW413" s="61"/>
      <c r="HX413" s="61"/>
      <c r="HY413" s="61"/>
      <c r="HZ413" s="61"/>
      <c r="IA413" s="61"/>
      <c r="IB413" s="61"/>
      <c r="IC413" s="61"/>
      <c r="ID413" s="61"/>
      <c r="IE413" s="61"/>
      <c r="IF413" s="61"/>
      <c r="IG413" s="61"/>
      <c r="IH413" s="61"/>
      <c r="II413" s="61"/>
      <c r="IJ413" s="61"/>
      <c r="IK413" s="61"/>
      <c r="IL413" s="61"/>
      <c r="IM413" s="61"/>
      <c r="IN413" s="61"/>
      <c r="IO413" s="61"/>
      <c r="IP413" s="61"/>
      <c r="IQ413" s="61"/>
      <c r="IR413" s="61"/>
      <c r="IS413" s="61"/>
      <c r="IT413" s="61"/>
      <c r="IU413" s="61"/>
      <c r="IV413" s="61"/>
    </row>
    <row r="414" spans="1:256" hidden="1">
      <c r="A414" s="248"/>
      <c r="B414" s="251"/>
      <c r="C414" s="39" t="s">
        <v>31</v>
      </c>
      <c r="D414" s="81">
        <f t="shared" si="172"/>
        <v>0</v>
      </c>
      <c r="E414" s="82">
        <f t="shared" si="173"/>
        <v>0</v>
      </c>
      <c r="F414" s="82">
        <f t="shared" si="174"/>
        <v>0</v>
      </c>
      <c r="G414" s="82"/>
      <c r="H414" s="82"/>
      <c r="I414" s="82"/>
      <c r="J414" s="82"/>
      <c r="K414" s="82"/>
      <c r="L414" s="82"/>
      <c r="M414" s="82">
        <f t="shared" si="175"/>
        <v>0</v>
      </c>
      <c r="N414" s="82"/>
      <c r="O414" s="82"/>
      <c r="P414" s="82"/>
      <c r="Q414" s="59"/>
      <c r="R414" s="59"/>
      <c r="S414" s="60"/>
      <c r="T414" s="60"/>
      <c r="U414" s="60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  <c r="AV414" s="61"/>
      <c r="AW414" s="61"/>
      <c r="AX414" s="61"/>
      <c r="AY414" s="61"/>
      <c r="AZ414" s="61"/>
      <c r="BA414" s="61"/>
      <c r="BB414" s="61"/>
      <c r="BC414" s="61"/>
      <c r="BD414" s="61"/>
      <c r="BE414" s="61"/>
      <c r="BF414" s="61"/>
      <c r="BG414" s="61"/>
      <c r="BH414" s="61"/>
      <c r="BI414" s="61"/>
      <c r="BJ414" s="61"/>
      <c r="BK414" s="61"/>
      <c r="BL414" s="61"/>
      <c r="BM414" s="61"/>
      <c r="BN414" s="61"/>
      <c r="BO414" s="61"/>
      <c r="BP414" s="61"/>
      <c r="BQ414" s="61"/>
      <c r="BR414" s="61"/>
      <c r="BS414" s="61"/>
      <c r="BT414" s="61"/>
      <c r="BU414" s="61"/>
      <c r="BV414" s="61"/>
      <c r="BW414" s="61"/>
      <c r="BX414" s="61"/>
      <c r="BY414" s="61"/>
      <c r="BZ414" s="61"/>
      <c r="CA414" s="61"/>
      <c r="CB414" s="61"/>
      <c r="CC414" s="61"/>
      <c r="CD414" s="61"/>
      <c r="CE414" s="61"/>
      <c r="CF414" s="61"/>
      <c r="CG414" s="61"/>
      <c r="CH414" s="61"/>
      <c r="CI414" s="61"/>
      <c r="CJ414" s="61"/>
      <c r="CK414" s="61"/>
      <c r="CL414" s="61"/>
      <c r="CM414" s="61"/>
      <c r="CN414" s="61"/>
      <c r="CO414" s="61"/>
      <c r="CP414" s="61"/>
      <c r="CQ414" s="61"/>
      <c r="CR414" s="61"/>
      <c r="CS414" s="61"/>
      <c r="CT414" s="61"/>
      <c r="CU414" s="61"/>
      <c r="CV414" s="61"/>
      <c r="CW414" s="61"/>
      <c r="CX414" s="61"/>
      <c r="CY414" s="61"/>
      <c r="CZ414" s="61"/>
      <c r="DA414" s="61"/>
      <c r="DB414" s="61"/>
      <c r="DC414" s="61"/>
      <c r="DD414" s="61"/>
      <c r="DE414" s="61"/>
      <c r="DF414" s="61"/>
      <c r="DG414" s="61"/>
      <c r="DH414" s="61"/>
      <c r="DI414" s="61"/>
      <c r="DJ414" s="61"/>
      <c r="DK414" s="61"/>
      <c r="DL414" s="61"/>
      <c r="DM414" s="61"/>
      <c r="DN414" s="61"/>
      <c r="DO414" s="61"/>
      <c r="DP414" s="61"/>
      <c r="DQ414" s="61"/>
      <c r="DR414" s="61"/>
      <c r="DS414" s="61"/>
      <c r="DT414" s="61"/>
      <c r="DU414" s="61"/>
      <c r="DV414" s="61"/>
      <c r="DW414" s="61"/>
      <c r="DX414" s="61"/>
      <c r="DY414" s="61"/>
      <c r="DZ414" s="61"/>
      <c r="EA414" s="61"/>
      <c r="EB414" s="61"/>
      <c r="EC414" s="61"/>
      <c r="ED414" s="61"/>
      <c r="EE414" s="61"/>
      <c r="EF414" s="61"/>
      <c r="EG414" s="61"/>
      <c r="EH414" s="61"/>
      <c r="EI414" s="61"/>
      <c r="EJ414" s="61"/>
      <c r="EK414" s="61"/>
      <c r="EL414" s="61"/>
      <c r="EM414" s="61"/>
      <c r="EN414" s="61"/>
      <c r="EO414" s="61"/>
      <c r="EP414" s="61"/>
      <c r="EQ414" s="61"/>
      <c r="ER414" s="61"/>
      <c r="ES414" s="61"/>
      <c r="ET414" s="61"/>
      <c r="EU414" s="61"/>
      <c r="EV414" s="61"/>
      <c r="EW414" s="61"/>
      <c r="EX414" s="61"/>
      <c r="EY414" s="61"/>
      <c r="EZ414" s="61"/>
      <c r="FA414" s="61"/>
      <c r="FB414" s="61"/>
      <c r="FC414" s="61"/>
      <c r="FD414" s="61"/>
      <c r="FE414" s="61"/>
      <c r="FF414" s="61"/>
      <c r="FG414" s="61"/>
      <c r="FH414" s="61"/>
      <c r="FI414" s="61"/>
      <c r="FJ414" s="61"/>
      <c r="FK414" s="61"/>
      <c r="FL414" s="61"/>
      <c r="FM414" s="61"/>
      <c r="FN414" s="61"/>
      <c r="FO414" s="61"/>
      <c r="FP414" s="61"/>
      <c r="FQ414" s="61"/>
      <c r="FR414" s="61"/>
      <c r="FS414" s="61"/>
      <c r="FT414" s="61"/>
      <c r="FU414" s="61"/>
      <c r="FV414" s="61"/>
      <c r="FW414" s="61"/>
      <c r="FX414" s="61"/>
      <c r="FY414" s="61"/>
      <c r="FZ414" s="61"/>
      <c r="GA414" s="61"/>
      <c r="GB414" s="61"/>
      <c r="GC414" s="61"/>
      <c r="GD414" s="61"/>
      <c r="GE414" s="61"/>
      <c r="GF414" s="61"/>
      <c r="GG414" s="61"/>
      <c r="GH414" s="61"/>
      <c r="GI414" s="61"/>
      <c r="GJ414" s="61"/>
      <c r="GK414" s="61"/>
      <c r="GL414" s="61"/>
      <c r="GM414" s="61"/>
      <c r="GN414" s="61"/>
      <c r="GO414" s="61"/>
      <c r="GP414" s="61"/>
      <c r="GQ414" s="61"/>
      <c r="GR414" s="61"/>
      <c r="GS414" s="61"/>
      <c r="GT414" s="61"/>
      <c r="GU414" s="61"/>
      <c r="GV414" s="61"/>
      <c r="GW414" s="61"/>
      <c r="GX414" s="61"/>
      <c r="GY414" s="61"/>
      <c r="GZ414" s="61"/>
      <c r="HA414" s="61"/>
      <c r="HB414" s="61"/>
      <c r="HC414" s="61"/>
      <c r="HD414" s="61"/>
      <c r="HE414" s="61"/>
      <c r="HF414" s="61"/>
      <c r="HG414" s="61"/>
      <c r="HH414" s="61"/>
      <c r="HI414" s="61"/>
      <c r="HJ414" s="61"/>
      <c r="HK414" s="61"/>
      <c r="HL414" s="61"/>
      <c r="HM414" s="61"/>
      <c r="HN414" s="61"/>
      <c r="HO414" s="61"/>
      <c r="HP414" s="61"/>
      <c r="HQ414" s="61"/>
      <c r="HR414" s="61"/>
      <c r="HS414" s="61"/>
      <c r="HT414" s="61"/>
      <c r="HU414" s="61"/>
      <c r="HV414" s="61"/>
      <c r="HW414" s="61"/>
      <c r="HX414" s="61"/>
      <c r="HY414" s="61"/>
      <c r="HZ414" s="61"/>
      <c r="IA414" s="61"/>
      <c r="IB414" s="61"/>
      <c r="IC414" s="61"/>
      <c r="ID414" s="61"/>
      <c r="IE414" s="61"/>
      <c r="IF414" s="61"/>
      <c r="IG414" s="61"/>
      <c r="IH414" s="61"/>
      <c r="II414" s="61"/>
      <c r="IJ414" s="61"/>
      <c r="IK414" s="61"/>
      <c r="IL414" s="61"/>
      <c r="IM414" s="61"/>
      <c r="IN414" s="61"/>
      <c r="IO414" s="61"/>
      <c r="IP414" s="61"/>
      <c r="IQ414" s="61"/>
      <c r="IR414" s="61"/>
      <c r="IS414" s="61"/>
      <c r="IT414" s="61"/>
      <c r="IU414" s="61"/>
      <c r="IV414" s="61"/>
    </row>
    <row r="415" spans="1:256" hidden="1">
      <c r="A415" s="249"/>
      <c r="B415" s="252"/>
      <c r="C415" s="39" t="s">
        <v>32</v>
      </c>
      <c r="D415" s="81">
        <f>D413+D414</f>
        <v>12054053</v>
      </c>
      <c r="E415" s="82">
        <f t="shared" ref="E415:P415" si="184">E413+E414</f>
        <v>8489044</v>
      </c>
      <c r="F415" s="82">
        <f t="shared" si="184"/>
        <v>3639680</v>
      </c>
      <c r="G415" s="82">
        <f t="shared" si="184"/>
        <v>114000</v>
      </c>
      <c r="H415" s="82">
        <f t="shared" si="184"/>
        <v>3525680</v>
      </c>
      <c r="I415" s="82">
        <f t="shared" si="184"/>
        <v>3955000</v>
      </c>
      <c r="J415" s="82">
        <f t="shared" si="184"/>
        <v>426000</v>
      </c>
      <c r="K415" s="82">
        <f t="shared" si="184"/>
        <v>468364</v>
      </c>
      <c r="L415" s="82">
        <f t="shared" si="184"/>
        <v>0</v>
      </c>
      <c r="M415" s="82">
        <f t="shared" si="184"/>
        <v>3565009</v>
      </c>
      <c r="N415" s="82">
        <f t="shared" si="184"/>
        <v>3565009</v>
      </c>
      <c r="O415" s="82">
        <f t="shared" si="184"/>
        <v>844786</v>
      </c>
      <c r="P415" s="82">
        <f t="shared" si="184"/>
        <v>0</v>
      </c>
      <c r="Q415" s="59"/>
      <c r="R415" s="59"/>
      <c r="S415" s="60"/>
      <c r="T415" s="60"/>
      <c r="U415" s="60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  <c r="AV415" s="61"/>
      <c r="AW415" s="61"/>
      <c r="AX415" s="61"/>
      <c r="AY415" s="61"/>
      <c r="AZ415" s="61"/>
      <c r="BA415" s="61"/>
      <c r="BB415" s="61"/>
      <c r="BC415" s="61"/>
      <c r="BD415" s="61"/>
      <c r="BE415" s="61"/>
      <c r="BF415" s="61"/>
      <c r="BG415" s="61"/>
      <c r="BH415" s="61"/>
      <c r="BI415" s="61"/>
      <c r="BJ415" s="61"/>
      <c r="BK415" s="61"/>
      <c r="BL415" s="61"/>
      <c r="BM415" s="61"/>
      <c r="BN415" s="61"/>
      <c r="BO415" s="61"/>
      <c r="BP415" s="61"/>
      <c r="BQ415" s="61"/>
      <c r="BR415" s="61"/>
      <c r="BS415" s="61"/>
      <c r="BT415" s="61"/>
      <c r="BU415" s="61"/>
      <c r="BV415" s="61"/>
      <c r="BW415" s="61"/>
      <c r="BX415" s="61"/>
      <c r="BY415" s="61"/>
      <c r="BZ415" s="61"/>
      <c r="CA415" s="61"/>
      <c r="CB415" s="61"/>
      <c r="CC415" s="61"/>
      <c r="CD415" s="61"/>
      <c r="CE415" s="61"/>
      <c r="CF415" s="61"/>
      <c r="CG415" s="61"/>
      <c r="CH415" s="61"/>
      <c r="CI415" s="61"/>
      <c r="CJ415" s="61"/>
      <c r="CK415" s="61"/>
      <c r="CL415" s="61"/>
      <c r="CM415" s="61"/>
      <c r="CN415" s="61"/>
      <c r="CO415" s="61"/>
      <c r="CP415" s="61"/>
      <c r="CQ415" s="61"/>
      <c r="CR415" s="61"/>
      <c r="CS415" s="61"/>
      <c r="CT415" s="61"/>
      <c r="CU415" s="61"/>
      <c r="CV415" s="61"/>
      <c r="CW415" s="61"/>
      <c r="CX415" s="61"/>
      <c r="CY415" s="61"/>
      <c r="CZ415" s="61"/>
      <c r="DA415" s="61"/>
      <c r="DB415" s="61"/>
      <c r="DC415" s="61"/>
      <c r="DD415" s="61"/>
      <c r="DE415" s="61"/>
      <c r="DF415" s="61"/>
      <c r="DG415" s="61"/>
      <c r="DH415" s="61"/>
      <c r="DI415" s="61"/>
      <c r="DJ415" s="61"/>
      <c r="DK415" s="61"/>
      <c r="DL415" s="61"/>
      <c r="DM415" s="61"/>
      <c r="DN415" s="61"/>
      <c r="DO415" s="61"/>
      <c r="DP415" s="61"/>
      <c r="DQ415" s="61"/>
      <c r="DR415" s="61"/>
      <c r="DS415" s="61"/>
      <c r="DT415" s="61"/>
      <c r="DU415" s="61"/>
      <c r="DV415" s="61"/>
      <c r="DW415" s="61"/>
      <c r="DX415" s="61"/>
      <c r="DY415" s="61"/>
      <c r="DZ415" s="61"/>
      <c r="EA415" s="61"/>
      <c r="EB415" s="61"/>
      <c r="EC415" s="61"/>
      <c r="ED415" s="61"/>
      <c r="EE415" s="61"/>
      <c r="EF415" s="61"/>
      <c r="EG415" s="61"/>
      <c r="EH415" s="61"/>
      <c r="EI415" s="61"/>
      <c r="EJ415" s="61"/>
      <c r="EK415" s="61"/>
      <c r="EL415" s="61"/>
      <c r="EM415" s="61"/>
      <c r="EN415" s="61"/>
      <c r="EO415" s="61"/>
      <c r="EP415" s="61"/>
      <c r="EQ415" s="61"/>
      <c r="ER415" s="61"/>
      <c r="ES415" s="61"/>
      <c r="ET415" s="61"/>
      <c r="EU415" s="61"/>
      <c r="EV415" s="61"/>
      <c r="EW415" s="61"/>
      <c r="EX415" s="61"/>
      <c r="EY415" s="61"/>
      <c r="EZ415" s="61"/>
      <c r="FA415" s="61"/>
      <c r="FB415" s="61"/>
      <c r="FC415" s="61"/>
      <c r="FD415" s="61"/>
      <c r="FE415" s="61"/>
      <c r="FF415" s="61"/>
      <c r="FG415" s="61"/>
      <c r="FH415" s="61"/>
      <c r="FI415" s="61"/>
      <c r="FJ415" s="61"/>
      <c r="FK415" s="61"/>
      <c r="FL415" s="61"/>
      <c r="FM415" s="61"/>
      <c r="FN415" s="61"/>
      <c r="FO415" s="61"/>
      <c r="FP415" s="61"/>
      <c r="FQ415" s="61"/>
      <c r="FR415" s="61"/>
      <c r="FS415" s="61"/>
      <c r="FT415" s="61"/>
      <c r="FU415" s="61"/>
      <c r="FV415" s="61"/>
      <c r="FW415" s="61"/>
      <c r="FX415" s="61"/>
      <c r="FY415" s="61"/>
      <c r="FZ415" s="61"/>
      <c r="GA415" s="61"/>
      <c r="GB415" s="61"/>
      <c r="GC415" s="61"/>
      <c r="GD415" s="61"/>
      <c r="GE415" s="61"/>
      <c r="GF415" s="61"/>
      <c r="GG415" s="61"/>
      <c r="GH415" s="61"/>
      <c r="GI415" s="61"/>
      <c r="GJ415" s="61"/>
      <c r="GK415" s="61"/>
      <c r="GL415" s="61"/>
      <c r="GM415" s="61"/>
      <c r="GN415" s="61"/>
      <c r="GO415" s="61"/>
      <c r="GP415" s="61"/>
      <c r="GQ415" s="61"/>
      <c r="GR415" s="61"/>
      <c r="GS415" s="61"/>
      <c r="GT415" s="61"/>
      <c r="GU415" s="61"/>
      <c r="GV415" s="61"/>
      <c r="GW415" s="61"/>
      <c r="GX415" s="61"/>
      <c r="GY415" s="61"/>
      <c r="GZ415" s="61"/>
      <c r="HA415" s="61"/>
      <c r="HB415" s="61"/>
      <c r="HC415" s="61"/>
      <c r="HD415" s="61"/>
      <c r="HE415" s="61"/>
      <c r="HF415" s="61"/>
      <c r="HG415" s="61"/>
      <c r="HH415" s="61"/>
      <c r="HI415" s="61"/>
      <c r="HJ415" s="61"/>
      <c r="HK415" s="61"/>
      <c r="HL415" s="61"/>
      <c r="HM415" s="61"/>
      <c r="HN415" s="61"/>
      <c r="HO415" s="61"/>
      <c r="HP415" s="61"/>
      <c r="HQ415" s="61"/>
      <c r="HR415" s="61"/>
      <c r="HS415" s="61"/>
      <c r="HT415" s="61"/>
      <c r="HU415" s="61"/>
      <c r="HV415" s="61"/>
      <c r="HW415" s="61"/>
      <c r="HX415" s="61"/>
      <c r="HY415" s="61"/>
      <c r="HZ415" s="61"/>
      <c r="IA415" s="61"/>
      <c r="IB415" s="61"/>
      <c r="IC415" s="61"/>
      <c r="ID415" s="61"/>
      <c r="IE415" s="61"/>
      <c r="IF415" s="61"/>
      <c r="IG415" s="61"/>
      <c r="IH415" s="61"/>
      <c r="II415" s="61"/>
      <c r="IJ415" s="61"/>
      <c r="IK415" s="61"/>
      <c r="IL415" s="61"/>
      <c r="IM415" s="61"/>
      <c r="IN415" s="61"/>
      <c r="IO415" s="61"/>
      <c r="IP415" s="61"/>
      <c r="IQ415" s="61"/>
      <c r="IR415" s="61"/>
      <c r="IS415" s="61"/>
      <c r="IT415" s="61"/>
      <c r="IU415" s="61"/>
      <c r="IV415" s="61"/>
    </row>
    <row r="416" spans="1:256" ht="15" hidden="1">
      <c r="A416" s="253">
        <v>925</v>
      </c>
      <c r="B416" s="256" t="s">
        <v>207</v>
      </c>
      <c r="C416" s="41" t="s">
        <v>30</v>
      </c>
      <c r="D416" s="83">
        <f t="shared" ref="D416:P417" si="185">D419</f>
        <v>9855355</v>
      </c>
      <c r="E416" s="84">
        <f>E419</f>
        <v>6255321</v>
      </c>
      <c r="F416" s="84">
        <f t="shared" si="185"/>
        <v>5887084</v>
      </c>
      <c r="G416" s="84">
        <f t="shared" si="185"/>
        <v>4333693</v>
      </c>
      <c r="H416" s="84">
        <f t="shared" si="185"/>
        <v>1553391</v>
      </c>
      <c r="I416" s="84">
        <f t="shared" si="185"/>
        <v>0</v>
      </c>
      <c r="J416" s="84">
        <f t="shared" si="185"/>
        <v>105100</v>
      </c>
      <c r="K416" s="84">
        <f t="shared" si="185"/>
        <v>263137</v>
      </c>
      <c r="L416" s="84">
        <f t="shared" si="185"/>
        <v>0</v>
      </c>
      <c r="M416" s="84">
        <f t="shared" si="185"/>
        <v>3600034</v>
      </c>
      <c r="N416" s="84">
        <f t="shared" si="185"/>
        <v>3600034</v>
      </c>
      <c r="O416" s="84">
        <f>O419</f>
        <v>2033588</v>
      </c>
      <c r="P416" s="84">
        <f t="shared" si="185"/>
        <v>0</v>
      </c>
      <c r="Q416" s="50"/>
      <c r="R416" s="50"/>
      <c r="S416" s="51"/>
      <c r="T416" s="51"/>
      <c r="U416" s="51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  <c r="BV416" s="52"/>
      <c r="BW416" s="52"/>
      <c r="BX416" s="52"/>
      <c r="BY416" s="52"/>
      <c r="BZ416" s="52"/>
      <c r="CA416" s="52"/>
      <c r="CB416" s="52"/>
      <c r="CC416" s="52"/>
      <c r="CD416" s="52"/>
      <c r="CE416" s="52"/>
      <c r="CF416" s="52"/>
      <c r="CG416" s="52"/>
      <c r="CH416" s="52"/>
      <c r="CI416" s="52"/>
      <c r="CJ416" s="52"/>
      <c r="CK416" s="52"/>
      <c r="CL416" s="52"/>
      <c r="CM416" s="52"/>
      <c r="CN416" s="52"/>
      <c r="CO416" s="52"/>
      <c r="CP416" s="52"/>
      <c r="CQ416" s="52"/>
      <c r="CR416" s="52"/>
      <c r="CS416" s="52"/>
      <c r="CT416" s="52"/>
      <c r="CU416" s="52"/>
      <c r="CV416" s="52"/>
      <c r="CW416" s="52"/>
      <c r="CX416" s="52"/>
      <c r="CY416" s="52"/>
      <c r="CZ416" s="52"/>
      <c r="DA416" s="52"/>
      <c r="DB416" s="52"/>
      <c r="DC416" s="52"/>
      <c r="DD416" s="52"/>
      <c r="DE416" s="52"/>
      <c r="DF416" s="52"/>
      <c r="DG416" s="52"/>
      <c r="DH416" s="52"/>
      <c r="DI416" s="52"/>
      <c r="DJ416" s="52"/>
      <c r="DK416" s="52"/>
      <c r="DL416" s="52"/>
      <c r="DM416" s="52"/>
      <c r="DN416" s="52"/>
      <c r="DO416" s="52"/>
      <c r="DP416" s="52"/>
      <c r="DQ416" s="52"/>
      <c r="DR416" s="52"/>
      <c r="DS416" s="52"/>
      <c r="DT416" s="52"/>
      <c r="DU416" s="52"/>
      <c r="DV416" s="52"/>
      <c r="DW416" s="52"/>
      <c r="DX416" s="52"/>
      <c r="DY416" s="52"/>
      <c r="DZ416" s="52"/>
      <c r="EA416" s="52"/>
      <c r="EB416" s="52"/>
      <c r="EC416" s="52"/>
      <c r="ED416" s="52"/>
      <c r="EE416" s="52"/>
      <c r="EF416" s="52"/>
      <c r="EG416" s="52"/>
      <c r="EH416" s="52"/>
      <c r="EI416" s="52"/>
      <c r="EJ416" s="52"/>
      <c r="EK416" s="52"/>
      <c r="EL416" s="52"/>
      <c r="EM416" s="52"/>
      <c r="EN416" s="52"/>
      <c r="EO416" s="52"/>
      <c r="EP416" s="52"/>
      <c r="EQ416" s="52"/>
      <c r="ER416" s="52"/>
      <c r="ES416" s="52"/>
      <c r="ET416" s="52"/>
      <c r="EU416" s="52"/>
      <c r="EV416" s="52"/>
      <c r="EW416" s="52"/>
      <c r="EX416" s="52"/>
      <c r="EY416" s="52"/>
      <c r="EZ416" s="52"/>
      <c r="FA416" s="52"/>
      <c r="FB416" s="52"/>
      <c r="FC416" s="52"/>
      <c r="FD416" s="52"/>
      <c r="FE416" s="52"/>
      <c r="FF416" s="52"/>
      <c r="FG416" s="52"/>
      <c r="FH416" s="52"/>
      <c r="FI416" s="52"/>
      <c r="FJ416" s="52"/>
      <c r="FK416" s="52"/>
      <c r="FL416" s="52"/>
      <c r="FM416" s="52"/>
      <c r="FN416" s="52"/>
      <c r="FO416" s="52"/>
      <c r="FP416" s="52"/>
      <c r="FQ416" s="52"/>
      <c r="FR416" s="52"/>
      <c r="FS416" s="52"/>
      <c r="FT416" s="52"/>
      <c r="FU416" s="52"/>
      <c r="FV416" s="52"/>
      <c r="FW416" s="52"/>
      <c r="FX416" s="52"/>
      <c r="FY416" s="52"/>
      <c r="FZ416" s="52"/>
      <c r="GA416" s="52"/>
      <c r="GB416" s="52"/>
      <c r="GC416" s="52"/>
      <c r="GD416" s="52"/>
      <c r="GE416" s="52"/>
      <c r="GF416" s="52"/>
      <c r="GG416" s="52"/>
      <c r="GH416" s="52"/>
      <c r="GI416" s="52"/>
      <c r="GJ416" s="52"/>
      <c r="GK416" s="52"/>
      <c r="GL416" s="52"/>
      <c r="GM416" s="52"/>
      <c r="GN416" s="52"/>
      <c r="GO416" s="52"/>
      <c r="GP416" s="52"/>
      <c r="GQ416" s="52"/>
      <c r="GR416" s="52"/>
      <c r="GS416" s="52"/>
      <c r="GT416" s="52"/>
      <c r="GU416" s="52"/>
      <c r="GV416" s="52"/>
      <c r="GW416" s="52"/>
      <c r="GX416" s="52"/>
      <c r="GY416" s="52"/>
      <c r="GZ416" s="52"/>
      <c r="HA416" s="52"/>
      <c r="HB416" s="52"/>
      <c r="HC416" s="52"/>
      <c r="HD416" s="52"/>
      <c r="HE416" s="52"/>
      <c r="HF416" s="52"/>
      <c r="HG416" s="52"/>
      <c r="HH416" s="52"/>
      <c r="HI416" s="52"/>
      <c r="HJ416" s="52"/>
      <c r="HK416" s="52"/>
      <c r="HL416" s="52"/>
      <c r="HM416" s="52"/>
      <c r="HN416" s="52"/>
      <c r="HO416" s="52"/>
      <c r="HP416" s="52"/>
      <c r="HQ416" s="52"/>
      <c r="HR416" s="52"/>
      <c r="HS416" s="52"/>
      <c r="HT416" s="52"/>
      <c r="HU416" s="52"/>
      <c r="HV416" s="52"/>
      <c r="HW416" s="52"/>
      <c r="HX416" s="52"/>
      <c r="HY416" s="52"/>
      <c r="HZ416" s="52"/>
      <c r="IA416" s="52"/>
      <c r="IB416" s="52"/>
      <c r="IC416" s="52"/>
      <c r="ID416" s="52"/>
      <c r="IE416" s="52"/>
      <c r="IF416" s="52"/>
      <c r="IG416" s="52"/>
      <c r="IH416" s="52"/>
      <c r="II416" s="52"/>
      <c r="IJ416" s="52"/>
      <c r="IK416" s="52"/>
      <c r="IL416" s="52"/>
      <c r="IM416" s="52"/>
      <c r="IN416" s="52"/>
      <c r="IO416" s="52"/>
      <c r="IP416" s="52"/>
      <c r="IQ416" s="52"/>
      <c r="IR416" s="52"/>
      <c r="IS416" s="52"/>
      <c r="IT416" s="52"/>
      <c r="IU416" s="52"/>
      <c r="IV416" s="52"/>
    </row>
    <row r="417" spans="1:256" ht="15" hidden="1">
      <c r="A417" s="254"/>
      <c r="B417" s="257"/>
      <c r="C417" s="41" t="s">
        <v>31</v>
      </c>
      <c r="D417" s="83">
        <f t="shared" si="185"/>
        <v>0</v>
      </c>
      <c r="E417" s="84">
        <f>E420</f>
        <v>0</v>
      </c>
      <c r="F417" s="84">
        <f t="shared" si="185"/>
        <v>0</v>
      </c>
      <c r="G417" s="84">
        <f t="shared" si="185"/>
        <v>0</v>
      </c>
      <c r="H417" s="84">
        <f t="shared" si="185"/>
        <v>0</v>
      </c>
      <c r="I417" s="84">
        <f t="shared" si="185"/>
        <v>0</v>
      </c>
      <c r="J417" s="84">
        <f t="shared" si="185"/>
        <v>0</v>
      </c>
      <c r="K417" s="84">
        <f t="shared" si="185"/>
        <v>0</v>
      </c>
      <c r="L417" s="84">
        <f t="shared" si="185"/>
        <v>0</v>
      </c>
      <c r="M417" s="84">
        <f t="shared" si="185"/>
        <v>0</v>
      </c>
      <c r="N417" s="84">
        <f t="shared" si="185"/>
        <v>0</v>
      </c>
      <c r="O417" s="84">
        <f>O420</f>
        <v>0</v>
      </c>
      <c r="P417" s="84">
        <f t="shared" si="185"/>
        <v>0</v>
      </c>
      <c r="Q417" s="50"/>
      <c r="R417" s="50"/>
      <c r="S417" s="51"/>
      <c r="T417" s="51"/>
      <c r="U417" s="51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  <c r="BV417" s="52"/>
      <c r="BW417" s="52"/>
      <c r="BX417" s="52"/>
      <c r="BY417" s="52"/>
      <c r="BZ417" s="52"/>
      <c r="CA417" s="52"/>
      <c r="CB417" s="52"/>
      <c r="CC417" s="52"/>
      <c r="CD417" s="52"/>
      <c r="CE417" s="52"/>
      <c r="CF417" s="52"/>
      <c r="CG417" s="52"/>
      <c r="CH417" s="52"/>
      <c r="CI417" s="52"/>
      <c r="CJ417" s="52"/>
      <c r="CK417" s="52"/>
      <c r="CL417" s="52"/>
      <c r="CM417" s="52"/>
      <c r="CN417" s="52"/>
      <c r="CO417" s="52"/>
      <c r="CP417" s="52"/>
      <c r="CQ417" s="52"/>
      <c r="CR417" s="52"/>
      <c r="CS417" s="52"/>
      <c r="CT417" s="52"/>
      <c r="CU417" s="52"/>
      <c r="CV417" s="52"/>
      <c r="CW417" s="52"/>
      <c r="CX417" s="52"/>
      <c r="CY417" s="52"/>
      <c r="CZ417" s="52"/>
      <c r="DA417" s="52"/>
      <c r="DB417" s="52"/>
      <c r="DC417" s="52"/>
      <c r="DD417" s="52"/>
      <c r="DE417" s="52"/>
      <c r="DF417" s="52"/>
      <c r="DG417" s="52"/>
      <c r="DH417" s="52"/>
      <c r="DI417" s="52"/>
      <c r="DJ417" s="52"/>
      <c r="DK417" s="52"/>
      <c r="DL417" s="52"/>
      <c r="DM417" s="52"/>
      <c r="DN417" s="52"/>
      <c r="DO417" s="52"/>
      <c r="DP417" s="52"/>
      <c r="DQ417" s="52"/>
      <c r="DR417" s="52"/>
      <c r="DS417" s="52"/>
      <c r="DT417" s="52"/>
      <c r="DU417" s="52"/>
      <c r="DV417" s="52"/>
      <c r="DW417" s="52"/>
      <c r="DX417" s="52"/>
      <c r="DY417" s="52"/>
      <c r="DZ417" s="52"/>
      <c r="EA417" s="52"/>
      <c r="EB417" s="52"/>
      <c r="EC417" s="52"/>
      <c r="ED417" s="52"/>
      <c r="EE417" s="52"/>
      <c r="EF417" s="52"/>
      <c r="EG417" s="52"/>
      <c r="EH417" s="52"/>
      <c r="EI417" s="52"/>
      <c r="EJ417" s="52"/>
      <c r="EK417" s="52"/>
      <c r="EL417" s="52"/>
      <c r="EM417" s="52"/>
      <c r="EN417" s="52"/>
      <c r="EO417" s="52"/>
      <c r="EP417" s="52"/>
      <c r="EQ417" s="52"/>
      <c r="ER417" s="52"/>
      <c r="ES417" s="52"/>
      <c r="ET417" s="52"/>
      <c r="EU417" s="52"/>
      <c r="EV417" s="52"/>
      <c r="EW417" s="52"/>
      <c r="EX417" s="52"/>
      <c r="EY417" s="52"/>
      <c r="EZ417" s="52"/>
      <c r="FA417" s="52"/>
      <c r="FB417" s="52"/>
      <c r="FC417" s="52"/>
      <c r="FD417" s="52"/>
      <c r="FE417" s="52"/>
      <c r="FF417" s="52"/>
      <c r="FG417" s="52"/>
      <c r="FH417" s="52"/>
      <c r="FI417" s="52"/>
      <c r="FJ417" s="52"/>
      <c r="FK417" s="52"/>
      <c r="FL417" s="52"/>
      <c r="FM417" s="52"/>
      <c r="FN417" s="52"/>
      <c r="FO417" s="52"/>
      <c r="FP417" s="52"/>
      <c r="FQ417" s="52"/>
      <c r="FR417" s="52"/>
      <c r="FS417" s="52"/>
      <c r="FT417" s="52"/>
      <c r="FU417" s="52"/>
      <c r="FV417" s="52"/>
      <c r="FW417" s="52"/>
      <c r="FX417" s="52"/>
      <c r="FY417" s="52"/>
      <c r="FZ417" s="52"/>
      <c r="GA417" s="52"/>
      <c r="GB417" s="52"/>
      <c r="GC417" s="52"/>
      <c r="GD417" s="52"/>
      <c r="GE417" s="52"/>
      <c r="GF417" s="52"/>
      <c r="GG417" s="52"/>
      <c r="GH417" s="52"/>
      <c r="GI417" s="52"/>
      <c r="GJ417" s="52"/>
      <c r="GK417" s="52"/>
      <c r="GL417" s="52"/>
      <c r="GM417" s="52"/>
      <c r="GN417" s="52"/>
      <c r="GO417" s="52"/>
      <c r="GP417" s="52"/>
      <c r="GQ417" s="52"/>
      <c r="GR417" s="52"/>
      <c r="GS417" s="52"/>
      <c r="GT417" s="52"/>
      <c r="GU417" s="52"/>
      <c r="GV417" s="52"/>
      <c r="GW417" s="52"/>
      <c r="GX417" s="52"/>
      <c r="GY417" s="52"/>
      <c r="GZ417" s="52"/>
      <c r="HA417" s="52"/>
      <c r="HB417" s="52"/>
      <c r="HC417" s="52"/>
      <c r="HD417" s="52"/>
      <c r="HE417" s="52"/>
      <c r="HF417" s="52"/>
      <c r="HG417" s="52"/>
      <c r="HH417" s="52"/>
      <c r="HI417" s="52"/>
      <c r="HJ417" s="52"/>
      <c r="HK417" s="52"/>
      <c r="HL417" s="52"/>
      <c r="HM417" s="52"/>
      <c r="HN417" s="52"/>
      <c r="HO417" s="52"/>
      <c r="HP417" s="52"/>
      <c r="HQ417" s="52"/>
      <c r="HR417" s="52"/>
      <c r="HS417" s="52"/>
      <c r="HT417" s="52"/>
      <c r="HU417" s="52"/>
      <c r="HV417" s="52"/>
      <c r="HW417" s="52"/>
      <c r="HX417" s="52"/>
      <c r="HY417" s="52"/>
      <c r="HZ417" s="52"/>
      <c r="IA417" s="52"/>
      <c r="IB417" s="52"/>
      <c r="IC417" s="52"/>
      <c r="ID417" s="52"/>
      <c r="IE417" s="52"/>
      <c r="IF417" s="52"/>
      <c r="IG417" s="52"/>
      <c r="IH417" s="52"/>
      <c r="II417" s="52"/>
      <c r="IJ417" s="52"/>
      <c r="IK417" s="52"/>
      <c r="IL417" s="52"/>
      <c r="IM417" s="52"/>
      <c r="IN417" s="52"/>
      <c r="IO417" s="52"/>
      <c r="IP417" s="52"/>
      <c r="IQ417" s="52"/>
      <c r="IR417" s="52"/>
      <c r="IS417" s="52"/>
      <c r="IT417" s="52"/>
      <c r="IU417" s="52"/>
      <c r="IV417" s="52"/>
    </row>
    <row r="418" spans="1:256" ht="15" hidden="1">
      <c r="A418" s="255"/>
      <c r="B418" s="258"/>
      <c r="C418" s="41" t="s">
        <v>32</v>
      </c>
      <c r="D418" s="83">
        <f t="shared" ref="D418:O418" si="186">D416+D417</f>
        <v>9855355</v>
      </c>
      <c r="E418" s="84">
        <f t="shared" si="186"/>
        <v>6255321</v>
      </c>
      <c r="F418" s="84">
        <f t="shared" si="186"/>
        <v>5887084</v>
      </c>
      <c r="G418" s="84">
        <f t="shared" si="186"/>
        <v>4333693</v>
      </c>
      <c r="H418" s="84">
        <f t="shared" si="186"/>
        <v>1553391</v>
      </c>
      <c r="I418" s="84">
        <f t="shared" si="186"/>
        <v>0</v>
      </c>
      <c r="J418" s="84">
        <f t="shared" si="186"/>
        <v>105100</v>
      </c>
      <c r="K418" s="84">
        <f t="shared" si="186"/>
        <v>263137</v>
      </c>
      <c r="L418" s="84">
        <f t="shared" si="186"/>
        <v>0</v>
      </c>
      <c r="M418" s="84">
        <f t="shared" si="186"/>
        <v>3600034</v>
      </c>
      <c r="N418" s="84">
        <f t="shared" si="186"/>
        <v>3600034</v>
      </c>
      <c r="O418" s="84">
        <f t="shared" si="186"/>
        <v>2033588</v>
      </c>
      <c r="P418" s="84">
        <f>P416+P417</f>
        <v>0</v>
      </c>
      <c r="Q418" s="50"/>
      <c r="R418" s="50"/>
      <c r="S418" s="51"/>
      <c r="T418" s="51"/>
      <c r="U418" s="51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  <c r="BV418" s="52"/>
      <c r="BW418" s="52"/>
      <c r="BX418" s="52"/>
      <c r="BY418" s="52"/>
      <c r="BZ418" s="52"/>
      <c r="CA418" s="52"/>
      <c r="CB418" s="52"/>
      <c r="CC418" s="52"/>
      <c r="CD418" s="52"/>
      <c r="CE418" s="52"/>
      <c r="CF418" s="52"/>
      <c r="CG418" s="52"/>
      <c r="CH418" s="52"/>
      <c r="CI418" s="52"/>
      <c r="CJ418" s="52"/>
      <c r="CK418" s="52"/>
      <c r="CL418" s="52"/>
      <c r="CM418" s="52"/>
      <c r="CN418" s="52"/>
      <c r="CO418" s="52"/>
      <c r="CP418" s="52"/>
      <c r="CQ418" s="52"/>
      <c r="CR418" s="52"/>
      <c r="CS418" s="52"/>
      <c r="CT418" s="52"/>
      <c r="CU418" s="52"/>
      <c r="CV418" s="52"/>
      <c r="CW418" s="52"/>
      <c r="CX418" s="52"/>
      <c r="CY418" s="52"/>
      <c r="CZ418" s="52"/>
      <c r="DA418" s="52"/>
      <c r="DB418" s="52"/>
      <c r="DC418" s="52"/>
      <c r="DD418" s="52"/>
      <c r="DE418" s="52"/>
      <c r="DF418" s="52"/>
      <c r="DG418" s="52"/>
      <c r="DH418" s="52"/>
      <c r="DI418" s="52"/>
      <c r="DJ418" s="52"/>
      <c r="DK418" s="52"/>
      <c r="DL418" s="52"/>
      <c r="DM418" s="52"/>
      <c r="DN418" s="52"/>
      <c r="DO418" s="52"/>
      <c r="DP418" s="52"/>
      <c r="DQ418" s="52"/>
      <c r="DR418" s="52"/>
      <c r="DS418" s="52"/>
      <c r="DT418" s="52"/>
      <c r="DU418" s="52"/>
      <c r="DV418" s="52"/>
      <c r="DW418" s="52"/>
      <c r="DX418" s="52"/>
      <c r="DY418" s="52"/>
      <c r="DZ418" s="52"/>
      <c r="EA418" s="52"/>
      <c r="EB418" s="52"/>
      <c r="EC418" s="52"/>
      <c r="ED418" s="52"/>
      <c r="EE418" s="52"/>
      <c r="EF418" s="52"/>
      <c r="EG418" s="52"/>
      <c r="EH418" s="52"/>
      <c r="EI418" s="52"/>
      <c r="EJ418" s="52"/>
      <c r="EK418" s="52"/>
      <c r="EL418" s="52"/>
      <c r="EM418" s="52"/>
      <c r="EN418" s="52"/>
      <c r="EO418" s="52"/>
      <c r="EP418" s="52"/>
      <c r="EQ418" s="52"/>
      <c r="ER418" s="52"/>
      <c r="ES418" s="52"/>
      <c r="ET418" s="52"/>
      <c r="EU418" s="52"/>
      <c r="EV418" s="52"/>
      <c r="EW418" s="52"/>
      <c r="EX418" s="52"/>
      <c r="EY418" s="52"/>
      <c r="EZ418" s="52"/>
      <c r="FA418" s="52"/>
      <c r="FB418" s="52"/>
      <c r="FC418" s="52"/>
      <c r="FD418" s="52"/>
      <c r="FE418" s="52"/>
      <c r="FF418" s="52"/>
      <c r="FG418" s="52"/>
      <c r="FH418" s="52"/>
      <c r="FI418" s="52"/>
      <c r="FJ418" s="52"/>
      <c r="FK418" s="52"/>
      <c r="FL418" s="52"/>
      <c r="FM418" s="52"/>
      <c r="FN418" s="52"/>
      <c r="FO418" s="52"/>
      <c r="FP418" s="52"/>
      <c r="FQ418" s="52"/>
      <c r="FR418" s="52"/>
      <c r="FS418" s="52"/>
      <c r="FT418" s="52"/>
      <c r="FU418" s="52"/>
      <c r="FV418" s="52"/>
      <c r="FW418" s="52"/>
      <c r="FX418" s="52"/>
      <c r="FY418" s="52"/>
      <c r="FZ418" s="52"/>
      <c r="GA418" s="52"/>
      <c r="GB418" s="52"/>
      <c r="GC418" s="52"/>
      <c r="GD418" s="52"/>
      <c r="GE418" s="52"/>
      <c r="GF418" s="52"/>
      <c r="GG418" s="52"/>
      <c r="GH418" s="52"/>
      <c r="GI418" s="52"/>
      <c r="GJ418" s="52"/>
      <c r="GK418" s="52"/>
      <c r="GL418" s="52"/>
      <c r="GM418" s="52"/>
      <c r="GN418" s="52"/>
      <c r="GO418" s="52"/>
      <c r="GP418" s="52"/>
      <c r="GQ418" s="52"/>
      <c r="GR418" s="52"/>
      <c r="GS418" s="52"/>
      <c r="GT418" s="52"/>
      <c r="GU418" s="52"/>
      <c r="GV418" s="52"/>
      <c r="GW418" s="52"/>
      <c r="GX418" s="52"/>
      <c r="GY418" s="52"/>
      <c r="GZ418" s="52"/>
      <c r="HA418" s="52"/>
      <c r="HB418" s="52"/>
      <c r="HC418" s="52"/>
      <c r="HD418" s="52"/>
      <c r="HE418" s="52"/>
      <c r="HF418" s="52"/>
      <c r="HG418" s="52"/>
      <c r="HH418" s="52"/>
      <c r="HI418" s="52"/>
      <c r="HJ418" s="52"/>
      <c r="HK418" s="52"/>
      <c r="HL418" s="52"/>
      <c r="HM418" s="52"/>
      <c r="HN418" s="52"/>
      <c r="HO418" s="52"/>
      <c r="HP418" s="52"/>
      <c r="HQ418" s="52"/>
      <c r="HR418" s="52"/>
      <c r="HS418" s="52"/>
      <c r="HT418" s="52"/>
      <c r="HU418" s="52"/>
      <c r="HV418" s="52"/>
      <c r="HW418" s="52"/>
      <c r="HX418" s="52"/>
      <c r="HY418" s="52"/>
      <c r="HZ418" s="52"/>
      <c r="IA418" s="52"/>
      <c r="IB418" s="52"/>
      <c r="IC418" s="52"/>
      <c r="ID418" s="52"/>
      <c r="IE418" s="52"/>
      <c r="IF418" s="52"/>
      <c r="IG418" s="52"/>
      <c r="IH418" s="52"/>
      <c r="II418" s="52"/>
      <c r="IJ418" s="52"/>
      <c r="IK418" s="52"/>
      <c r="IL418" s="52"/>
      <c r="IM418" s="52"/>
      <c r="IN418" s="52"/>
      <c r="IO418" s="52"/>
      <c r="IP418" s="52"/>
      <c r="IQ418" s="52"/>
      <c r="IR418" s="52"/>
      <c r="IS418" s="52"/>
      <c r="IT418" s="52"/>
      <c r="IU418" s="52"/>
      <c r="IV418" s="52"/>
    </row>
    <row r="419" spans="1:256" hidden="1">
      <c r="A419" s="247">
        <v>92502</v>
      </c>
      <c r="B419" s="250" t="s">
        <v>208</v>
      </c>
      <c r="C419" s="39" t="s">
        <v>30</v>
      </c>
      <c r="D419" s="87">
        <f>E419+M419</f>
        <v>9855355</v>
      </c>
      <c r="E419" s="88">
        <f>F419+I419+J419+K419+L419</f>
        <v>6255321</v>
      </c>
      <c r="F419" s="88">
        <f>G419+H419</f>
        <v>5887084</v>
      </c>
      <c r="G419" s="88">
        <v>4333693</v>
      </c>
      <c r="H419" s="88">
        <v>1553391</v>
      </c>
      <c r="I419" s="88">
        <v>0</v>
      </c>
      <c r="J419" s="88">
        <v>105100</v>
      </c>
      <c r="K419" s="88">
        <v>263137</v>
      </c>
      <c r="L419" s="88">
        <v>0</v>
      </c>
      <c r="M419" s="88">
        <f>N419+P419</f>
        <v>3600034</v>
      </c>
      <c r="N419" s="88">
        <v>3600034</v>
      </c>
      <c r="O419" s="88">
        <v>2033588</v>
      </c>
      <c r="P419" s="88">
        <v>0</v>
      </c>
      <c r="Q419" s="59"/>
      <c r="R419" s="59"/>
      <c r="S419" s="60"/>
      <c r="T419" s="60"/>
      <c r="U419" s="60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  <c r="AW419" s="61"/>
      <c r="AX419" s="61"/>
      <c r="AY419" s="61"/>
      <c r="AZ419" s="61"/>
      <c r="BA419" s="61"/>
      <c r="BB419" s="61"/>
      <c r="BC419" s="61"/>
      <c r="BD419" s="61"/>
      <c r="BE419" s="61"/>
      <c r="BF419" s="61"/>
      <c r="BG419" s="61"/>
      <c r="BH419" s="61"/>
      <c r="BI419" s="61"/>
      <c r="BJ419" s="61"/>
      <c r="BK419" s="61"/>
      <c r="BL419" s="61"/>
      <c r="BM419" s="61"/>
      <c r="BN419" s="61"/>
      <c r="BO419" s="61"/>
      <c r="BP419" s="61"/>
      <c r="BQ419" s="61"/>
      <c r="BR419" s="61"/>
      <c r="BS419" s="61"/>
      <c r="BT419" s="61"/>
      <c r="BU419" s="61"/>
      <c r="BV419" s="61"/>
      <c r="BW419" s="61"/>
      <c r="BX419" s="61"/>
      <c r="BY419" s="61"/>
      <c r="BZ419" s="61"/>
      <c r="CA419" s="61"/>
      <c r="CB419" s="61"/>
      <c r="CC419" s="61"/>
      <c r="CD419" s="61"/>
      <c r="CE419" s="61"/>
      <c r="CF419" s="61"/>
      <c r="CG419" s="61"/>
      <c r="CH419" s="61"/>
      <c r="CI419" s="61"/>
      <c r="CJ419" s="61"/>
      <c r="CK419" s="61"/>
      <c r="CL419" s="61"/>
      <c r="CM419" s="61"/>
      <c r="CN419" s="61"/>
      <c r="CO419" s="61"/>
      <c r="CP419" s="61"/>
      <c r="CQ419" s="61"/>
      <c r="CR419" s="61"/>
      <c r="CS419" s="61"/>
      <c r="CT419" s="61"/>
      <c r="CU419" s="61"/>
      <c r="CV419" s="61"/>
      <c r="CW419" s="61"/>
      <c r="CX419" s="61"/>
      <c r="CY419" s="61"/>
      <c r="CZ419" s="61"/>
      <c r="DA419" s="61"/>
      <c r="DB419" s="61"/>
      <c r="DC419" s="61"/>
      <c r="DD419" s="61"/>
      <c r="DE419" s="61"/>
      <c r="DF419" s="61"/>
      <c r="DG419" s="61"/>
      <c r="DH419" s="61"/>
      <c r="DI419" s="61"/>
      <c r="DJ419" s="61"/>
      <c r="DK419" s="61"/>
      <c r="DL419" s="61"/>
      <c r="DM419" s="61"/>
      <c r="DN419" s="61"/>
      <c r="DO419" s="61"/>
      <c r="DP419" s="61"/>
      <c r="DQ419" s="61"/>
      <c r="DR419" s="61"/>
      <c r="DS419" s="61"/>
      <c r="DT419" s="61"/>
      <c r="DU419" s="61"/>
      <c r="DV419" s="61"/>
      <c r="DW419" s="61"/>
      <c r="DX419" s="61"/>
      <c r="DY419" s="61"/>
      <c r="DZ419" s="61"/>
      <c r="EA419" s="61"/>
      <c r="EB419" s="61"/>
      <c r="EC419" s="61"/>
      <c r="ED419" s="61"/>
      <c r="EE419" s="61"/>
      <c r="EF419" s="61"/>
      <c r="EG419" s="61"/>
      <c r="EH419" s="61"/>
      <c r="EI419" s="61"/>
      <c r="EJ419" s="61"/>
      <c r="EK419" s="61"/>
      <c r="EL419" s="61"/>
      <c r="EM419" s="61"/>
      <c r="EN419" s="61"/>
      <c r="EO419" s="61"/>
      <c r="EP419" s="61"/>
      <c r="EQ419" s="61"/>
      <c r="ER419" s="61"/>
      <c r="ES419" s="61"/>
      <c r="ET419" s="61"/>
      <c r="EU419" s="61"/>
      <c r="EV419" s="61"/>
      <c r="EW419" s="61"/>
      <c r="EX419" s="61"/>
      <c r="EY419" s="61"/>
      <c r="EZ419" s="61"/>
      <c r="FA419" s="61"/>
      <c r="FB419" s="61"/>
      <c r="FC419" s="61"/>
      <c r="FD419" s="61"/>
      <c r="FE419" s="61"/>
      <c r="FF419" s="61"/>
      <c r="FG419" s="61"/>
      <c r="FH419" s="61"/>
      <c r="FI419" s="61"/>
      <c r="FJ419" s="61"/>
      <c r="FK419" s="61"/>
      <c r="FL419" s="61"/>
      <c r="FM419" s="61"/>
      <c r="FN419" s="61"/>
      <c r="FO419" s="61"/>
      <c r="FP419" s="61"/>
      <c r="FQ419" s="61"/>
      <c r="FR419" s="61"/>
      <c r="FS419" s="61"/>
      <c r="FT419" s="61"/>
      <c r="FU419" s="61"/>
      <c r="FV419" s="61"/>
      <c r="FW419" s="61"/>
      <c r="FX419" s="61"/>
      <c r="FY419" s="61"/>
      <c r="FZ419" s="61"/>
      <c r="GA419" s="61"/>
      <c r="GB419" s="61"/>
      <c r="GC419" s="61"/>
      <c r="GD419" s="61"/>
      <c r="GE419" s="61"/>
      <c r="GF419" s="61"/>
      <c r="GG419" s="61"/>
      <c r="GH419" s="61"/>
      <c r="GI419" s="61"/>
      <c r="GJ419" s="61"/>
      <c r="GK419" s="61"/>
      <c r="GL419" s="61"/>
      <c r="GM419" s="61"/>
      <c r="GN419" s="61"/>
      <c r="GO419" s="61"/>
      <c r="GP419" s="61"/>
      <c r="GQ419" s="61"/>
      <c r="GR419" s="61"/>
      <c r="GS419" s="61"/>
      <c r="GT419" s="61"/>
      <c r="GU419" s="61"/>
      <c r="GV419" s="61"/>
      <c r="GW419" s="61"/>
      <c r="GX419" s="61"/>
      <c r="GY419" s="61"/>
      <c r="GZ419" s="61"/>
      <c r="HA419" s="61"/>
      <c r="HB419" s="61"/>
      <c r="HC419" s="61"/>
      <c r="HD419" s="61"/>
      <c r="HE419" s="61"/>
      <c r="HF419" s="61"/>
      <c r="HG419" s="61"/>
      <c r="HH419" s="61"/>
      <c r="HI419" s="61"/>
      <c r="HJ419" s="61"/>
      <c r="HK419" s="61"/>
      <c r="HL419" s="61"/>
      <c r="HM419" s="61"/>
      <c r="HN419" s="61"/>
      <c r="HO419" s="61"/>
      <c r="HP419" s="61"/>
      <c r="HQ419" s="61"/>
      <c r="HR419" s="61"/>
      <c r="HS419" s="61"/>
      <c r="HT419" s="61"/>
      <c r="HU419" s="61"/>
      <c r="HV419" s="61"/>
      <c r="HW419" s="61"/>
      <c r="HX419" s="61"/>
      <c r="HY419" s="61"/>
      <c r="HZ419" s="61"/>
      <c r="IA419" s="61"/>
      <c r="IB419" s="61"/>
      <c r="IC419" s="61"/>
      <c r="ID419" s="61"/>
      <c r="IE419" s="61"/>
      <c r="IF419" s="61"/>
      <c r="IG419" s="61"/>
      <c r="IH419" s="61"/>
      <c r="II419" s="61"/>
      <c r="IJ419" s="61"/>
      <c r="IK419" s="61"/>
      <c r="IL419" s="61"/>
      <c r="IM419" s="61"/>
      <c r="IN419" s="61"/>
      <c r="IO419" s="61"/>
      <c r="IP419" s="61"/>
      <c r="IQ419" s="61"/>
      <c r="IR419" s="61"/>
      <c r="IS419" s="61"/>
      <c r="IT419" s="61"/>
      <c r="IU419" s="61"/>
      <c r="IV419" s="61"/>
    </row>
    <row r="420" spans="1:256" hidden="1">
      <c r="A420" s="248"/>
      <c r="B420" s="251"/>
      <c r="C420" s="39" t="s">
        <v>31</v>
      </c>
      <c r="D420" s="87">
        <f>E420+M420</f>
        <v>0</v>
      </c>
      <c r="E420" s="88">
        <f>F420+I420+J420+K420+L420</f>
        <v>0</v>
      </c>
      <c r="F420" s="88">
        <f>G420+H420</f>
        <v>0</v>
      </c>
      <c r="G420" s="88"/>
      <c r="H420" s="88"/>
      <c r="I420" s="88"/>
      <c r="J420" s="88"/>
      <c r="K420" s="88"/>
      <c r="L420" s="88"/>
      <c r="M420" s="88">
        <f>N420+P420</f>
        <v>0</v>
      </c>
      <c r="N420" s="88"/>
      <c r="O420" s="88"/>
      <c r="P420" s="88"/>
      <c r="Q420" s="59"/>
      <c r="R420" s="59"/>
      <c r="S420" s="60"/>
      <c r="T420" s="60"/>
      <c r="U420" s="60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  <c r="AW420" s="61"/>
      <c r="AX420" s="61"/>
      <c r="AY420" s="61"/>
      <c r="AZ420" s="61"/>
      <c r="BA420" s="61"/>
      <c r="BB420" s="61"/>
      <c r="BC420" s="61"/>
      <c r="BD420" s="61"/>
      <c r="BE420" s="61"/>
      <c r="BF420" s="61"/>
      <c r="BG420" s="61"/>
      <c r="BH420" s="61"/>
      <c r="BI420" s="61"/>
      <c r="BJ420" s="61"/>
      <c r="BK420" s="61"/>
      <c r="BL420" s="61"/>
      <c r="BM420" s="61"/>
      <c r="BN420" s="61"/>
      <c r="BO420" s="61"/>
      <c r="BP420" s="61"/>
      <c r="BQ420" s="61"/>
      <c r="BR420" s="61"/>
      <c r="BS420" s="61"/>
      <c r="BT420" s="61"/>
      <c r="BU420" s="61"/>
      <c r="BV420" s="61"/>
      <c r="BW420" s="61"/>
      <c r="BX420" s="61"/>
      <c r="BY420" s="61"/>
      <c r="BZ420" s="61"/>
      <c r="CA420" s="61"/>
      <c r="CB420" s="61"/>
      <c r="CC420" s="61"/>
      <c r="CD420" s="61"/>
      <c r="CE420" s="61"/>
      <c r="CF420" s="61"/>
      <c r="CG420" s="61"/>
      <c r="CH420" s="61"/>
      <c r="CI420" s="61"/>
      <c r="CJ420" s="61"/>
      <c r="CK420" s="61"/>
      <c r="CL420" s="61"/>
      <c r="CM420" s="61"/>
      <c r="CN420" s="61"/>
      <c r="CO420" s="61"/>
      <c r="CP420" s="61"/>
      <c r="CQ420" s="61"/>
      <c r="CR420" s="61"/>
      <c r="CS420" s="61"/>
      <c r="CT420" s="61"/>
      <c r="CU420" s="61"/>
      <c r="CV420" s="61"/>
      <c r="CW420" s="61"/>
      <c r="CX420" s="61"/>
      <c r="CY420" s="61"/>
      <c r="CZ420" s="61"/>
      <c r="DA420" s="61"/>
      <c r="DB420" s="61"/>
      <c r="DC420" s="61"/>
      <c r="DD420" s="61"/>
      <c r="DE420" s="61"/>
      <c r="DF420" s="61"/>
      <c r="DG420" s="61"/>
      <c r="DH420" s="61"/>
      <c r="DI420" s="61"/>
      <c r="DJ420" s="61"/>
      <c r="DK420" s="61"/>
      <c r="DL420" s="61"/>
      <c r="DM420" s="61"/>
      <c r="DN420" s="61"/>
      <c r="DO420" s="61"/>
      <c r="DP420" s="61"/>
      <c r="DQ420" s="61"/>
      <c r="DR420" s="61"/>
      <c r="DS420" s="61"/>
      <c r="DT420" s="61"/>
      <c r="DU420" s="61"/>
      <c r="DV420" s="61"/>
      <c r="DW420" s="61"/>
      <c r="DX420" s="61"/>
      <c r="DY420" s="61"/>
      <c r="DZ420" s="61"/>
      <c r="EA420" s="61"/>
      <c r="EB420" s="61"/>
      <c r="EC420" s="61"/>
      <c r="ED420" s="61"/>
      <c r="EE420" s="61"/>
      <c r="EF420" s="61"/>
      <c r="EG420" s="61"/>
      <c r="EH420" s="61"/>
      <c r="EI420" s="61"/>
      <c r="EJ420" s="61"/>
      <c r="EK420" s="61"/>
      <c r="EL420" s="61"/>
      <c r="EM420" s="61"/>
      <c r="EN420" s="61"/>
      <c r="EO420" s="61"/>
      <c r="EP420" s="61"/>
      <c r="EQ420" s="61"/>
      <c r="ER420" s="61"/>
      <c r="ES420" s="61"/>
      <c r="ET420" s="61"/>
      <c r="EU420" s="61"/>
      <c r="EV420" s="61"/>
      <c r="EW420" s="61"/>
      <c r="EX420" s="61"/>
      <c r="EY420" s="61"/>
      <c r="EZ420" s="61"/>
      <c r="FA420" s="61"/>
      <c r="FB420" s="61"/>
      <c r="FC420" s="61"/>
      <c r="FD420" s="61"/>
      <c r="FE420" s="61"/>
      <c r="FF420" s="61"/>
      <c r="FG420" s="61"/>
      <c r="FH420" s="61"/>
      <c r="FI420" s="61"/>
      <c r="FJ420" s="61"/>
      <c r="FK420" s="61"/>
      <c r="FL420" s="61"/>
      <c r="FM420" s="61"/>
      <c r="FN420" s="61"/>
      <c r="FO420" s="61"/>
      <c r="FP420" s="61"/>
      <c r="FQ420" s="61"/>
      <c r="FR420" s="61"/>
      <c r="FS420" s="61"/>
      <c r="FT420" s="61"/>
      <c r="FU420" s="61"/>
      <c r="FV420" s="61"/>
      <c r="FW420" s="61"/>
      <c r="FX420" s="61"/>
      <c r="FY420" s="61"/>
      <c r="FZ420" s="61"/>
      <c r="GA420" s="61"/>
      <c r="GB420" s="61"/>
      <c r="GC420" s="61"/>
      <c r="GD420" s="61"/>
      <c r="GE420" s="61"/>
      <c r="GF420" s="61"/>
      <c r="GG420" s="61"/>
      <c r="GH420" s="61"/>
      <c r="GI420" s="61"/>
      <c r="GJ420" s="61"/>
      <c r="GK420" s="61"/>
      <c r="GL420" s="61"/>
      <c r="GM420" s="61"/>
      <c r="GN420" s="61"/>
      <c r="GO420" s="61"/>
      <c r="GP420" s="61"/>
      <c r="GQ420" s="61"/>
      <c r="GR420" s="61"/>
      <c r="GS420" s="61"/>
      <c r="GT420" s="61"/>
      <c r="GU420" s="61"/>
      <c r="GV420" s="61"/>
      <c r="GW420" s="61"/>
      <c r="GX420" s="61"/>
      <c r="GY420" s="61"/>
      <c r="GZ420" s="61"/>
      <c r="HA420" s="61"/>
      <c r="HB420" s="61"/>
      <c r="HC420" s="61"/>
      <c r="HD420" s="61"/>
      <c r="HE420" s="61"/>
      <c r="HF420" s="61"/>
      <c r="HG420" s="61"/>
      <c r="HH420" s="61"/>
      <c r="HI420" s="61"/>
      <c r="HJ420" s="61"/>
      <c r="HK420" s="61"/>
      <c r="HL420" s="61"/>
      <c r="HM420" s="61"/>
      <c r="HN420" s="61"/>
      <c r="HO420" s="61"/>
      <c r="HP420" s="61"/>
      <c r="HQ420" s="61"/>
      <c r="HR420" s="61"/>
      <c r="HS420" s="61"/>
      <c r="HT420" s="61"/>
      <c r="HU420" s="61"/>
      <c r="HV420" s="61"/>
      <c r="HW420" s="61"/>
      <c r="HX420" s="61"/>
      <c r="HY420" s="61"/>
      <c r="HZ420" s="61"/>
      <c r="IA420" s="61"/>
      <c r="IB420" s="61"/>
      <c r="IC420" s="61"/>
      <c r="ID420" s="61"/>
      <c r="IE420" s="61"/>
      <c r="IF420" s="61"/>
      <c r="IG420" s="61"/>
      <c r="IH420" s="61"/>
      <c r="II420" s="61"/>
      <c r="IJ420" s="61"/>
      <c r="IK420" s="61"/>
      <c r="IL420" s="61"/>
      <c r="IM420" s="61"/>
      <c r="IN420" s="61"/>
      <c r="IO420" s="61"/>
      <c r="IP420" s="61"/>
      <c r="IQ420" s="61"/>
      <c r="IR420" s="61"/>
      <c r="IS420" s="61"/>
      <c r="IT420" s="61"/>
      <c r="IU420" s="61"/>
      <c r="IV420" s="61"/>
    </row>
    <row r="421" spans="1:256" hidden="1">
      <c r="A421" s="249"/>
      <c r="B421" s="252"/>
      <c r="C421" s="39" t="s">
        <v>32</v>
      </c>
      <c r="D421" s="87">
        <f>D419+D420</f>
        <v>9855355</v>
      </c>
      <c r="E421" s="88">
        <f t="shared" ref="E421:P421" si="187">E419+E420</f>
        <v>6255321</v>
      </c>
      <c r="F421" s="88">
        <f t="shared" si="187"/>
        <v>5887084</v>
      </c>
      <c r="G421" s="88">
        <f t="shared" si="187"/>
        <v>4333693</v>
      </c>
      <c r="H421" s="88">
        <f t="shared" si="187"/>
        <v>1553391</v>
      </c>
      <c r="I421" s="88">
        <f t="shared" si="187"/>
        <v>0</v>
      </c>
      <c r="J421" s="88">
        <f t="shared" si="187"/>
        <v>105100</v>
      </c>
      <c r="K421" s="88">
        <f t="shared" si="187"/>
        <v>263137</v>
      </c>
      <c r="L421" s="88">
        <f t="shared" si="187"/>
        <v>0</v>
      </c>
      <c r="M421" s="88">
        <f t="shared" si="187"/>
        <v>3600034</v>
      </c>
      <c r="N421" s="88">
        <f t="shared" si="187"/>
        <v>3600034</v>
      </c>
      <c r="O421" s="88">
        <f t="shared" si="187"/>
        <v>2033588</v>
      </c>
      <c r="P421" s="88">
        <f t="shared" si="187"/>
        <v>0</v>
      </c>
      <c r="Q421" s="59"/>
      <c r="R421" s="59"/>
      <c r="S421" s="60"/>
      <c r="T421" s="60"/>
      <c r="U421" s="60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  <c r="AL421" s="61"/>
      <c r="AM421" s="61"/>
      <c r="AN421" s="61"/>
      <c r="AO421" s="61"/>
      <c r="AP421" s="61"/>
      <c r="AQ421" s="61"/>
      <c r="AR421" s="61"/>
      <c r="AS421" s="61"/>
      <c r="AT421" s="61"/>
      <c r="AU421" s="61"/>
      <c r="AV421" s="61"/>
      <c r="AW421" s="61"/>
      <c r="AX421" s="61"/>
      <c r="AY421" s="61"/>
      <c r="AZ421" s="61"/>
      <c r="BA421" s="61"/>
      <c r="BB421" s="61"/>
      <c r="BC421" s="61"/>
      <c r="BD421" s="61"/>
      <c r="BE421" s="61"/>
      <c r="BF421" s="61"/>
      <c r="BG421" s="61"/>
      <c r="BH421" s="61"/>
      <c r="BI421" s="61"/>
      <c r="BJ421" s="61"/>
      <c r="BK421" s="61"/>
      <c r="BL421" s="61"/>
      <c r="BM421" s="61"/>
      <c r="BN421" s="61"/>
      <c r="BO421" s="61"/>
      <c r="BP421" s="61"/>
      <c r="BQ421" s="61"/>
      <c r="BR421" s="61"/>
      <c r="BS421" s="61"/>
      <c r="BT421" s="61"/>
      <c r="BU421" s="61"/>
      <c r="BV421" s="61"/>
      <c r="BW421" s="61"/>
      <c r="BX421" s="61"/>
      <c r="BY421" s="61"/>
      <c r="BZ421" s="61"/>
      <c r="CA421" s="61"/>
      <c r="CB421" s="61"/>
      <c r="CC421" s="61"/>
      <c r="CD421" s="61"/>
      <c r="CE421" s="61"/>
      <c r="CF421" s="61"/>
      <c r="CG421" s="61"/>
      <c r="CH421" s="61"/>
      <c r="CI421" s="61"/>
      <c r="CJ421" s="61"/>
      <c r="CK421" s="61"/>
      <c r="CL421" s="61"/>
      <c r="CM421" s="61"/>
      <c r="CN421" s="61"/>
      <c r="CO421" s="61"/>
      <c r="CP421" s="61"/>
      <c r="CQ421" s="61"/>
      <c r="CR421" s="61"/>
      <c r="CS421" s="61"/>
      <c r="CT421" s="61"/>
      <c r="CU421" s="61"/>
      <c r="CV421" s="61"/>
      <c r="CW421" s="61"/>
      <c r="CX421" s="61"/>
      <c r="CY421" s="61"/>
      <c r="CZ421" s="61"/>
      <c r="DA421" s="61"/>
      <c r="DB421" s="61"/>
      <c r="DC421" s="61"/>
      <c r="DD421" s="61"/>
      <c r="DE421" s="61"/>
      <c r="DF421" s="61"/>
      <c r="DG421" s="61"/>
      <c r="DH421" s="61"/>
      <c r="DI421" s="61"/>
      <c r="DJ421" s="61"/>
      <c r="DK421" s="61"/>
      <c r="DL421" s="61"/>
      <c r="DM421" s="61"/>
      <c r="DN421" s="61"/>
      <c r="DO421" s="61"/>
      <c r="DP421" s="61"/>
      <c r="DQ421" s="61"/>
      <c r="DR421" s="61"/>
      <c r="DS421" s="61"/>
      <c r="DT421" s="61"/>
      <c r="DU421" s="61"/>
      <c r="DV421" s="61"/>
      <c r="DW421" s="61"/>
      <c r="DX421" s="61"/>
      <c r="DY421" s="61"/>
      <c r="DZ421" s="61"/>
      <c r="EA421" s="61"/>
      <c r="EB421" s="61"/>
      <c r="EC421" s="61"/>
      <c r="ED421" s="61"/>
      <c r="EE421" s="61"/>
      <c r="EF421" s="61"/>
      <c r="EG421" s="61"/>
      <c r="EH421" s="61"/>
      <c r="EI421" s="61"/>
      <c r="EJ421" s="61"/>
      <c r="EK421" s="61"/>
      <c r="EL421" s="61"/>
      <c r="EM421" s="61"/>
      <c r="EN421" s="61"/>
      <c r="EO421" s="61"/>
      <c r="EP421" s="61"/>
      <c r="EQ421" s="61"/>
      <c r="ER421" s="61"/>
      <c r="ES421" s="61"/>
      <c r="ET421" s="61"/>
      <c r="EU421" s="61"/>
      <c r="EV421" s="61"/>
      <c r="EW421" s="61"/>
      <c r="EX421" s="61"/>
      <c r="EY421" s="61"/>
      <c r="EZ421" s="61"/>
      <c r="FA421" s="61"/>
      <c r="FB421" s="61"/>
      <c r="FC421" s="61"/>
      <c r="FD421" s="61"/>
      <c r="FE421" s="61"/>
      <c r="FF421" s="61"/>
      <c r="FG421" s="61"/>
      <c r="FH421" s="61"/>
      <c r="FI421" s="61"/>
      <c r="FJ421" s="61"/>
      <c r="FK421" s="61"/>
      <c r="FL421" s="61"/>
      <c r="FM421" s="61"/>
      <c r="FN421" s="61"/>
      <c r="FO421" s="61"/>
      <c r="FP421" s="61"/>
      <c r="FQ421" s="61"/>
      <c r="FR421" s="61"/>
      <c r="FS421" s="61"/>
      <c r="FT421" s="61"/>
      <c r="FU421" s="61"/>
      <c r="FV421" s="61"/>
      <c r="FW421" s="61"/>
      <c r="FX421" s="61"/>
      <c r="FY421" s="61"/>
      <c r="FZ421" s="61"/>
      <c r="GA421" s="61"/>
      <c r="GB421" s="61"/>
      <c r="GC421" s="61"/>
      <c r="GD421" s="61"/>
      <c r="GE421" s="61"/>
      <c r="GF421" s="61"/>
      <c r="GG421" s="61"/>
      <c r="GH421" s="61"/>
      <c r="GI421" s="61"/>
      <c r="GJ421" s="61"/>
      <c r="GK421" s="61"/>
      <c r="GL421" s="61"/>
      <c r="GM421" s="61"/>
      <c r="GN421" s="61"/>
      <c r="GO421" s="61"/>
      <c r="GP421" s="61"/>
      <c r="GQ421" s="61"/>
      <c r="GR421" s="61"/>
      <c r="GS421" s="61"/>
      <c r="GT421" s="61"/>
      <c r="GU421" s="61"/>
      <c r="GV421" s="61"/>
      <c r="GW421" s="61"/>
      <c r="GX421" s="61"/>
      <c r="GY421" s="61"/>
      <c r="GZ421" s="61"/>
      <c r="HA421" s="61"/>
      <c r="HB421" s="61"/>
      <c r="HC421" s="61"/>
      <c r="HD421" s="61"/>
      <c r="HE421" s="61"/>
      <c r="HF421" s="61"/>
      <c r="HG421" s="61"/>
      <c r="HH421" s="61"/>
      <c r="HI421" s="61"/>
      <c r="HJ421" s="61"/>
      <c r="HK421" s="61"/>
      <c r="HL421" s="61"/>
      <c r="HM421" s="61"/>
      <c r="HN421" s="61"/>
      <c r="HO421" s="61"/>
      <c r="HP421" s="61"/>
      <c r="HQ421" s="61"/>
      <c r="HR421" s="61"/>
      <c r="HS421" s="61"/>
      <c r="HT421" s="61"/>
      <c r="HU421" s="61"/>
      <c r="HV421" s="61"/>
      <c r="HW421" s="61"/>
      <c r="HX421" s="61"/>
      <c r="HY421" s="61"/>
      <c r="HZ421" s="61"/>
      <c r="IA421" s="61"/>
      <c r="IB421" s="61"/>
      <c r="IC421" s="61"/>
      <c r="ID421" s="61"/>
      <c r="IE421" s="61"/>
      <c r="IF421" s="61"/>
      <c r="IG421" s="61"/>
      <c r="IH421" s="61"/>
      <c r="II421" s="61"/>
      <c r="IJ421" s="61"/>
      <c r="IK421" s="61"/>
      <c r="IL421" s="61"/>
      <c r="IM421" s="61"/>
      <c r="IN421" s="61"/>
      <c r="IO421" s="61"/>
      <c r="IP421" s="61"/>
      <c r="IQ421" s="61"/>
      <c r="IR421" s="61"/>
      <c r="IS421" s="61"/>
      <c r="IT421" s="61"/>
      <c r="IU421" s="61"/>
      <c r="IV421" s="61"/>
    </row>
    <row r="422" spans="1:256" ht="15" hidden="1">
      <c r="A422" s="253">
        <v>926</v>
      </c>
      <c r="B422" s="256" t="s">
        <v>209</v>
      </c>
      <c r="C422" s="41" t="s">
        <v>30</v>
      </c>
      <c r="D422" s="83">
        <f t="shared" ref="D422:P423" si="188">D425</f>
        <v>9878000</v>
      </c>
      <c r="E422" s="84">
        <f t="shared" si="188"/>
        <v>6390000</v>
      </c>
      <c r="F422" s="84">
        <f t="shared" si="188"/>
        <v>378000</v>
      </c>
      <c r="G422" s="84">
        <f t="shared" si="188"/>
        <v>4000</v>
      </c>
      <c r="H422" s="84">
        <f t="shared" si="188"/>
        <v>374000</v>
      </c>
      <c r="I422" s="84">
        <f t="shared" si="188"/>
        <v>5640000</v>
      </c>
      <c r="J422" s="84">
        <f t="shared" si="188"/>
        <v>372000</v>
      </c>
      <c r="K422" s="84">
        <f t="shared" si="188"/>
        <v>0</v>
      </c>
      <c r="L422" s="84">
        <f t="shared" si="188"/>
        <v>0</v>
      </c>
      <c r="M422" s="84">
        <f t="shared" si="188"/>
        <v>3488000</v>
      </c>
      <c r="N422" s="84">
        <f t="shared" si="188"/>
        <v>3488000</v>
      </c>
      <c r="O422" s="84">
        <f>O425</f>
        <v>0</v>
      </c>
      <c r="P422" s="84">
        <f t="shared" si="188"/>
        <v>0</v>
      </c>
      <c r="Q422" s="50"/>
      <c r="R422" s="50"/>
      <c r="S422" s="51"/>
      <c r="T422" s="51"/>
      <c r="U422" s="51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  <c r="BY422" s="52"/>
      <c r="BZ422" s="52"/>
      <c r="CA422" s="52"/>
      <c r="CB422" s="52"/>
      <c r="CC422" s="52"/>
      <c r="CD422" s="52"/>
      <c r="CE422" s="52"/>
      <c r="CF422" s="52"/>
      <c r="CG422" s="52"/>
      <c r="CH422" s="52"/>
      <c r="CI422" s="52"/>
      <c r="CJ422" s="52"/>
      <c r="CK422" s="52"/>
      <c r="CL422" s="52"/>
      <c r="CM422" s="52"/>
      <c r="CN422" s="52"/>
      <c r="CO422" s="52"/>
      <c r="CP422" s="52"/>
      <c r="CQ422" s="52"/>
      <c r="CR422" s="52"/>
      <c r="CS422" s="52"/>
      <c r="CT422" s="52"/>
      <c r="CU422" s="52"/>
      <c r="CV422" s="52"/>
      <c r="CW422" s="52"/>
      <c r="CX422" s="52"/>
      <c r="CY422" s="52"/>
      <c r="CZ422" s="52"/>
      <c r="DA422" s="52"/>
      <c r="DB422" s="52"/>
      <c r="DC422" s="52"/>
      <c r="DD422" s="52"/>
      <c r="DE422" s="52"/>
      <c r="DF422" s="52"/>
      <c r="DG422" s="52"/>
      <c r="DH422" s="52"/>
      <c r="DI422" s="52"/>
      <c r="DJ422" s="52"/>
      <c r="DK422" s="52"/>
      <c r="DL422" s="52"/>
      <c r="DM422" s="52"/>
      <c r="DN422" s="52"/>
      <c r="DO422" s="52"/>
      <c r="DP422" s="52"/>
      <c r="DQ422" s="52"/>
      <c r="DR422" s="52"/>
      <c r="DS422" s="52"/>
      <c r="DT422" s="52"/>
      <c r="DU422" s="52"/>
      <c r="DV422" s="52"/>
      <c r="DW422" s="52"/>
      <c r="DX422" s="52"/>
      <c r="DY422" s="52"/>
      <c r="DZ422" s="52"/>
      <c r="EA422" s="52"/>
      <c r="EB422" s="52"/>
      <c r="EC422" s="52"/>
      <c r="ED422" s="52"/>
      <c r="EE422" s="52"/>
      <c r="EF422" s="52"/>
      <c r="EG422" s="52"/>
      <c r="EH422" s="52"/>
      <c r="EI422" s="52"/>
      <c r="EJ422" s="52"/>
      <c r="EK422" s="52"/>
      <c r="EL422" s="52"/>
      <c r="EM422" s="52"/>
      <c r="EN422" s="52"/>
      <c r="EO422" s="52"/>
      <c r="EP422" s="52"/>
      <c r="EQ422" s="52"/>
      <c r="ER422" s="52"/>
      <c r="ES422" s="52"/>
      <c r="ET422" s="52"/>
      <c r="EU422" s="52"/>
      <c r="EV422" s="52"/>
      <c r="EW422" s="52"/>
      <c r="EX422" s="52"/>
      <c r="EY422" s="52"/>
      <c r="EZ422" s="52"/>
      <c r="FA422" s="52"/>
      <c r="FB422" s="52"/>
      <c r="FC422" s="52"/>
      <c r="FD422" s="52"/>
      <c r="FE422" s="52"/>
      <c r="FF422" s="52"/>
      <c r="FG422" s="52"/>
      <c r="FH422" s="52"/>
      <c r="FI422" s="52"/>
      <c r="FJ422" s="52"/>
      <c r="FK422" s="52"/>
      <c r="FL422" s="52"/>
      <c r="FM422" s="52"/>
      <c r="FN422" s="52"/>
      <c r="FO422" s="52"/>
      <c r="FP422" s="52"/>
      <c r="FQ422" s="52"/>
      <c r="FR422" s="52"/>
      <c r="FS422" s="52"/>
      <c r="FT422" s="52"/>
      <c r="FU422" s="52"/>
      <c r="FV422" s="52"/>
      <c r="FW422" s="52"/>
      <c r="FX422" s="52"/>
      <c r="FY422" s="52"/>
      <c r="FZ422" s="52"/>
      <c r="GA422" s="52"/>
      <c r="GB422" s="52"/>
      <c r="GC422" s="52"/>
      <c r="GD422" s="52"/>
      <c r="GE422" s="52"/>
      <c r="GF422" s="52"/>
      <c r="GG422" s="52"/>
      <c r="GH422" s="52"/>
      <c r="GI422" s="52"/>
      <c r="GJ422" s="52"/>
      <c r="GK422" s="52"/>
      <c r="GL422" s="52"/>
      <c r="GM422" s="52"/>
      <c r="GN422" s="52"/>
      <c r="GO422" s="52"/>
      <c r="GP422" s="52"/>
      <c r="GQ422" s="52"/>
      <c r="GR422" s="52"/>
      <c r="GS422" s="52"/>
      <c r="GT422" s="52"/>
      <c r="GU422" s="52"/>
      <c r="GV422" s="52"/>
      <c r="GW422" s="52"/>
      <c r="GX422" s="52"/>
      <c r="GY422" s="52"/>
      <c r="GZ422" s="52"/>
      <c r="HA422" s="52"/>
      <c r="HB422" s="52"/>
      <c r="HC422" s="52"/>
      <c r="HD422" s="52"/>
      <c r="HE422" s="52"/>
      <c r="HF422" s="52"/>
      <c r="HG422" s="52"/>
      <c r="HH422" s="52"/>
      <c r="HI422" s="52"/>
      <c r="HJ422" s="52"/>
      <c r="HK422" s="52"/>
      <c r="HL422" s="52"/>
      <c r="HM422" s="52"/>
      <c r="HN422" s="52"/>
      <c r="HO422" s="52"/>
      <c r="HP422" s="52"/>
      <c r="HQ422" s="52"/>
      <c r="HR422" s="52"/>
      <c r="HS422" s="52"/>
      <c r="HT422" s="52"/>
      <c r="HU422" s="52"/>
      <c r="HV422" s="52"/>
      <c r="HW422" s="52"/>
      <c r="HX422" s="52"/>
      <c r="HY422" s="52"/>
      <c r="HZ422" s="52"/>
      <c r="IA422" s="52"/>
      <c r="IB422" s="52"/>
      <c r="IC422" s="52"/>
      <c r="ID422" s="52"/>
      <c r="IE422" s="52"/>
      <c r="IF422" s="52"/>
      <c r="IG422" s="52"/>
      <c r="IH422" s="52"/>
      <c r="II422" s="52"/>
      <c r="IJ422" s="52"/>
      <c r="IK422" s="52"/>
      <c r="IL422" s="52"/>
      <c r="IM422" s="52"/>
      <c r="IN422" s="52"/>
      <c r="IO422" s="52"/>
      <c r="IP422" s="52"/>
      <c r="IQ422" s="52"/>
      <c r="IR422" s="52"/>
      <c r="IS422" s="52"/>
      <c r="IT422" s="52"/>
      <c r="IU422" s="52"/>
      <c r="IV422" s="52"/>
    </row>
    <row r="423" spans="1:256" ht="15" hidden="1">
      <c r="A423" s="254"/>
      <c r="B423" s="257"/>
      <c r="C423" s="41" t="s">
        <v>31</v>
      </c>
      <c r="D423" s="83">
        <f t="shared" si="188"/>
        <v>0</v>
      </c>
      <c r="E423" s="84">
        <f t="shared" si="188"/>
        <v>0</v>
      </c>
      <c r="F423" s="84">
        <f t="shared" si="188"/>
        <v>0</v>
      </c>
      <c r="G423" s="84">
        <f t="shared" si="188"/>
        <v>0</v>
      </c>
      <c r="H423" s="84">
        <f t="shared" si="188"/>
        <v>0</v>
      </c>
      <c r="I423" s="84">
        <f t="shared" si="188"/>
        <v>0</v>
      </c>
      <c r="J423" s="84">
        <f t="shared" si="188"/>
        <v>0</v>
      </c>
      <c r="K423" s="84">
        <f t="shared" si="188"/>
        <v>0</v>
      </c>
      <c r="L423" s="84">
        <f t="shared" si="188"/>
        <v>0</v>
      </c>
      <c r="M423" s="84">
        <f t="shared" si="188"/>
        <v>0</v>
      </c>
      <c r="N423" s="84">
        <f t="shared" si="188"/>
        <v>0</v>
      </c>
      <c r="O423" s="84">
        <f>O426</f>
        <v>0</v>
      </c>
      <c r="P423" s="84">
        <f t="shared" si="188"/>
        <v>0</v>
      </c>
      <c r="Q423" s="50"/>
      <c r="R423" s="50"/>
      <c r="S423" s="51"/>
      <c r="T423" s="51"/>
      <c r="U423" s="51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  <c r="BT423" s="52"/>
      <c r="BU423" s="52"/>
      <c r="BV423" s="52"/>
      <c r="BW423" s="52"/>
      <c r="BX423" s="52"/>
      <c r="BY423" s="52"/>
      <c r="BZ423" s="52"/>
      <c r="CA423" s="52"/>
      <c r="CB423" s="52"/>
      <c r="CC423" s="52"/>
      <c r="CD423" s="52"/>
      <c r="CE423" s="52"/>
      <c r="CF423" s="52"/>
      <c r="CG423" s="52"/>
      <c r="CH423" s="52"/>
      <c r="CI423" s="52"/>
      <c r="CJ423" s="52"/>
      <c r="CK423" s="52"/>
      <c r="CL423" s="52"/>
      <c r="CM423" s="52"/>
      <c r="CN423" s="52"/>
      <c r="CO423" s="52"/>
      <c r="CP423" s="52"/>
      <c r="CQ423" s="52"/>
      <c r="CR423" s="52"/>
      <c r="CS423" s="52"/>
      <c r="CT423" s="52"/>
      <c r="CU423" s="52"/>
      <c r="CV423" s="52"/>
      <c r="CW423" s="52"/>
      <c r="CX423" s="52"/>
      <c r="CY423" s="52"/>
      <c r="CZ423" s="52"/>
      <c r="DA423" s="52"/>
      <c r="DB423" s="52"/>
      <c r="DC423" s="52"/>
      <c r="DD423" s="52"/>
      <c r="DE423" s="52"/>
      <c r="DF423" s="52"/>
      <c r="DG423" s="52"/>
      <c r="DH423" s="52"/>
      <c r="DI423" s="52"/>
      <c r="DJ423" s="52"/>
      <c r="DK423" s="52"/>
      <c r="DL423" s="52"/>
      <c r="DM423" s="52"/>
      <c r="DN423" s="52"/>
      <c r="DO423" s="52"/>
      <c r="DP423" s="52"/>
      <c r="DQ423" s="52"/>
      <c r="DR423" s="52"/>
      <c r="DS423" s="52"/>
      <c r="DT423" s="52"/>
      <c r="DU423" s="52"/>
      <c r="DV423" s="52"/>
      <c r="DW423" s="52"/>
      <c r="DX423" s="52"/>
      <c r="DY423" s="52"/>
      <c r="DZ423" s="52"/>
      <c r="EA423" s="52"/>
      <c r="EB423" s="52"/>
      <c r="EC423" s="52"/>
      <c r="ED423" s="52"/>
      <c r="EE423" s="52"/>
      <c r="EF423" s="52"/>
      <c r="EG423" s="52"/>
      <c r="EH423" s="52"/>
      <c r="EI423" s="52"/>
      <c r="EJ423" s="52"/>
      <c r="EK423" s="52"/>
      <c r="EL423" s="52"/>
      <c r="EM423" s="52"/>
      <c r="EN423" s="52"/>
      <c r="EO423" s="52"/>
      <c r="EP423" s="52"/>
      <c r="EQ423" s="52"/>
      <c r="ER423" s="52"/>
      <c r="ES423" s="52"/>
      <c r="ET423" s="52"/>
      <c r="EU423" s="52"/>
      <c r="EV423" s="52"/>
      <c r="EW423" s="52"/>
      <c r="EX423" s="52"/>
      <c r="EY423" s="52"/>
      <c r="EZ423" s="52"/>
      <c r="FA423" s="52"/>
      <c r="FB423" s="52"/>
      <c r="FC423" s="52"/>
      <c r="FD423" s="52"/>
      <c r="FE423" s="52"/>
      <c r="FF423" s="52"/>
      <c r="FG423" s="52"/>
      <c r="FH423" s="52"/>
      <c r="FI423" s="52"/>
      <c r="FJ423" s="52"/>
      <c r="FK423" s="52"/>
      <c r="FL423" s="52"/>
      <c r="FM423" s="52"/>
      <c r="FN423" s="52"/>
      <c r="FO423" s="52"/>
      <c r="FP423" s="52"/>
      <c r="FQ423" s="52"/>
      <c r="FR423" s="52"/>
      <c r="FS423" s="52"/>
      <c r="FT423" s="52"/>
      <c r="FU423" s="52"/>
      <c r="FV423" s="52"/>
      <c r="FW423" s="52"/>
      <c r="FX423" s="52"/>
      <c r="FY423" s="52"/>
      <c r="FZ423" s="52"/>
      <c r="GA423" s="52"/>
      <c r="GB423" s="52"/>
      <c r="GC423" s="52"/>
      <c r="GD423" s="52"/>
      <c r="GE423" s="52"/>
      <c r="GF423" s="52"/>
      <c r="GG423" s="52"/>
      <c r="GH423" s="52"/>
      <c r="GI423" s="52"/>
      <c r="GJ423" s="52"/>
      <c r="GK423" s="52"/>
      <c r="GL423" s="52"/>
      <c r="GM423" s="52"/>
      <c r="GN423" s="52"/>
      <c r="GO423" s="52"/>
      <c r="GP423" s="52"/>
      <c r="GQ423" s="52"/>
      <c r="GR423" s="52"/>
      <c r="GS423" s="52"/>
      <c r="GT423" s="52"/>
      <c r="GU423" s="52"/>
      <c r="GV423" s="52"/>
      <c r="GW423" s="52"/>
      <c r="GX423" s="52"/>
      <c r="GY423" s="52"/>
      <c r="GZ423" s="52"/>
      <c r="HA423" s="52"/>
      <c r="HB423" s="52"/>
      <c r="HC423" s="52"/>
      <c r="HD423" s="52"/>
      <c r="HE423" s="52"/>
      <c r="HF423" s="52"/>
      <c r="HG423" s="52"/>
      <c r="HH423" s="52"/>
      <c r="HI423" s="52"/>
      <c r="HJ423" s="52"/>
      <c r="HK423" s="52"/>
      <c r="HL423" s="52"/>
      <c r="HM423" s="52"/>
      <c r="HN423" s="52"/>
      <c r="HO423" s="52"/>
      <c r="HP423" s="52"/>
      <c r="HQ423" s="52"/>
      <c r="HR423" s="52"/>
      <c r="HS423" s="52"/>
      <c r="HT423" s="52"/>
      <c r="HU423" s="52"/>
      <c r="HV423" s="52"/>
      <c r="HW423" s="52"/>
      <c r="HX423" s="52"/>
      <c r="HY423" s="52"/>
      <c r="HZ423" s="52"/>
      <c r="IA423" s="52"/>
      <c r="IB423" s="52"/>
      <c r="IC423" s="52"/>
      <c r="ID423" s="52"/>
      <c r="IE423" s="52"/>
      <c r="IF423" s="52"/>
      <c r="IG423" s="52"/>
      <c r="IH423" s="52"/>
      <c r="II423" s="52"/>
      <c r="IJ423" s="52"/>
      <c r="IK423" s="52"/>
      <c r="IL423" s="52"/>
      <c r="IM423" s="52"/>
      <c r="IN423" s="52"/>
      <c r="IO423" s="52"/>
      <c r="IP423" s="52"/>
      <c r="IQ423" s="52"/>
      <c r="IR423" s="52"/>
      <c r="IS423" s="52"/>
      <c r="IT423" s="52"/>
      <c r="IU423" s="52"/>
      <c r="IV423" s="52"/>
    </row>
    <row r="424" spans="1:256" ht="15" hidden="1">
      <c r="A424" s="255"/>
      <c r="B424" s="258"/>
      <c r="C424" s="41" t="s">
        <v>32</v>
      </c>
      <c r="D424" s="83">
        <f t="shared" ref="D424:O424" si="189">D422+D423</f>
        <v>9878000</v>
      </c>
      <c r="E424" s="84">
        <f t="shared" si="189"/>
        <v>6390000</v>
      </c>
      <c r="F424" s="84">
        <f t="shared" si="189"/>
        <v>378000</v>
      </c>
      <c r="G424" s="84">
        <f t="shared" si="189"/>
        <v>4000</v>
      </c>
      <c r="H424" s="84">
        <f t="shared" si="189"/>
        <v>374000</v>
      </c>
      <c r="I424" s="84">
        <f t="shared" si="189"/>
        <v>5640000</v>
      </c>
      <c r="J424" s="84">
        <f t="shared" si="189"/>
        <v>372000</v>
      </c>
      <c r="K424" s="84">
        <f t="shared" si="189"/>
        <v>0</v>
      </c>
      <c r="L424" s="84">
        <f t="shared" si="189"/>
        <v>0</v>
      </c>
      <c r="M424" s="84">
        <f t="shared" si="189"/>
        <v>3488000</v>
      </c>
      <c r="N424" s="84">
        <f t="shared" si="189"/>
        <v>3488000</v>
      </c>
      <c r="O424" s="84">
        <f t="shared" si="189"/>
        <v>0</v>
      </c>
      <c r="P424" s="84">
        <f>P422+P423</f>
        <v>0</v>
      </c>
      <c r="Q424" s="50"/>
      <c r="R424" s="50"/>
      <c r="S424" s="51"/>
      <c r="T424" s="51"/>
      <c r="U424" s="51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2"/>
      <c r="BQ424" s="52"/>
      <c r="BR424" s="52"/>
      <c r="BS424" s="52"/>
      <c r="BT424" s="52"/>
      <c r="BU424" s="52"/>
      <c r="BV424" s="52"/>
      <c r="BW424" s="52"/>
      <c r="BX424" s="52"/>
      <c r="BY424" s="52"/>
      <c r="BZ424" s="52"/>
      <c r="CA424" s="52"/>
      <c r="CB424" s="52"/>
      <c r="CC424" s="52"/>
      <c r="CD424" s="52"/>
      <c r="CE424" s="52"/>
      <c r="CF424" s="52"/>
      <c r="CG424" s="52"/>
      <c r="CH424" s="52"/>
      <c r="CI424" s="52"/>
      <c r="CJ424" s="52"/>
      <c r="CK424" s="52"/>
      <c r="CL424" s="52"/>
      <c r="CM424" s="52"/>
      <c r="CN424" s="52"/>
      <c r="CO424" s="52"/>
      <c r="CP424" s="52"/>
      <c r="CQ424" s="52"/>
      <c r="CR424" s="52"/>
      <c r="CS424" s="52"/>
      <c r="CT424" s="52"/>
      <c r="CU424" s="52"/>
      <c r="CV424" s="52"/>
      <c r="CW424" s="52"/>
      <c r="CX424" s="52"/>
      <c r="CY424" s="52"/>
      <c r="CZ424" s="52"/>
      <c r="DA424" s="52"/>
      <c r="DB424" s="52"/>
      <c r="DC424" s="52"/>
      <c r="DD424" s="52"/>
      <c r="DE424" s="52"/>
      <c r="DF424" s="52"/>
      <c r="DG424" s="52"/>
      <c r="DH424" s="52"/>
      <c r="DI424" s="52"/>
      <c r="DJ424" s="52"/>
      <c r="DK424" s="52"/>
      <c r="DL424" s="52"/>
      <c r="DM424" s="52"/>
      <c r="DN424" s="52"/>
      <c r="DO424" s="52"/>
      <c r="DP424" s="52"/>
      <c r="DQ424" s="52"/>
      <c r="DR424" s="52"/>
      <c r="DS424" s="52"/>
      <c r="DT424" s="52"/>
      <c r="DU424" s="52"/>
      <c r="DV424" s="52"/>
      <c r="DW424" s="52"/>
      <c r="DX424" s="52"/>
      <c r="DY424" s="52"/>
      <c r="DZ424" s="52"/>
      <c r="EA424" s="52"/>
      <c r="EB424" s="52"/>
      <c r="EC424" s="52"/>
      <c r="ED424" s="52"/>
      <c r="EE424" s="52"/>
      <c r="EF424" s="52"/>
      <c r="EG424" s="52"/>
      <c r="EH424" s="52"/>
      <c r="EI424" s="52"/>
      <c r="EJ424" s="52"/>
      <c r="EK424" s="52"/>
      <c r="EL424" s="52"/>
      <c r="EM424" s="52"/>
      <c r="EN424" s="52"/>
      <c r="EO424" s="52"/>
      <c r="EP424" s="52"/>
      <c r="EQ424" s="52"/>
      <c r="ER424" s="52"/>
      <c r="ES424" s="52"/>
      <c r="ET424" s="52"/>
      <c r="EU424" s="52"/>
      <c r="EV424" s="52"/>
      <c r="EW424" s="52"/>
      <c r="EX424" s="52"/>
      <c r="EY424" s="52"/>
      <c r="EZ424" s="52"/>
      <c r="FA424" s="52"/>
      <c r="FB424" s="52"/>
      <c r="FC424" s="52"/>
      <c r="FD424" s="52"/>
      <c r="FE424" s="52"/>
      <c r="FF424" s="52"/>
      <c r="FG424" s="52"/>
      <c r="FH424" s="52"/>
      <c r="FI424" s="52"/>
      <c r="FJ424" s="52"/>
      <c r="FK424" s="52"/>
      <c r="FL424" s="52"/>
      <c r="FM424" s="52"/>
      <c r="FN424" s="52"/>
      <c r="FO424" s="52"/>
      <c r="FP424" s="52"/>
      <c r="FQ424" s="52"/>
      <c r="FR424" s="52"/>
      <c r="FS424" s="52"/>
      <c r="FT424" s="52"/>
      <c r="FU424" s="52"/>
      <c r="FV424" s="52"/>
      <c r="FW424" s="52"/>
      <c r="FX424" s="52"/>
      <c r="FY424" s="52"/>
      <c r="FZ424" s="52"/>
      <c r="GA424" s="52"/>
      <c r="GB424" s="52"/>
      <c r="GC424" s="52"/>
      <c r="GD424" s="52"/>
      <c r="GE424" s="52"/>
      <c r="GF424" s="52"/>
      <c r="GG424" s="52"/>
      <c r="GH424" s="52"/>
      <c r="GI424" s="52"/>
      <c r="GJ424" s="52"/>
      <c r="GK424" s="52"/>
      <c r="GL424" s="52"/>
      <c r="GM424" s="52"/>
      <c r="GN424" s="52"/>
      <c r="GO424" s="52"/>
      <c r="GP424" s="52"/>
      <c r="GQ424" s="52"/>
      <c r="GR424" s="52"/>
      <c r="GS424" s="52"/>
      <c r="GT424" s="52"/>
      <c r="GU424" s="52"/>
      <c r="GV424" s="52"/>
      <c r="GW424" s="52"/>
      <c r="GX424" s="52"/>
      <c r="GY424" s="52"/>
      <c r="GZ424" s="52"/>
      <c r="HA424" s="52"/>
      <c r="HB424" s="52"/>
      <c r="HC424" s="52"/>
      <c r="HD424" s="52"/>
      <c r="HE424" s="52"/>
      <c r="HF424" s="52"/>
      <c r="HG424" s="52"/>
      <c r="HH424" s="52"/>
      <c r="HI424" s="52"/>
      <c r="HJ424" s="52"/>
      <c r="HK424" s="52"/>
      <c r="HL424" s="52"/>
      <c r="HM424" s="52"/>
      <c r="HN424" s="52"/>
      <c r="HO424" s="52"/>
      <c r="HP424" s="52"/>
      <c r="HQ424" s="52"/>
      <c r="HR424" s="52"/>
      <c r="HS424" s="52"/>
      <c r="HT424" s="52"/>
      <c r="HU424" s="52"/>
      <c r="HV424" s="52"/>
      <c r="HW424" s="52"/>
      <c r="HX424" s="52"/>
      <c r="HY424" s="52"/>
      <c r="HZ424" s="52"/>
      <c r="IA424" s="52"/>
      <c r="IB424" s="52"/>
      <c r="IC424" s="52"/>
      <c r="ID424" s="52"/>
      <c r="IE424" s="52"/>
      <c r="IF424" s="52"/>
      <c r="IG424" s="52"/>
      <c r="IH424" s="52"/>
      <c r="II424" s="52"/>
      <c r="IJ424" s="52"/>
      <c r="IK424" s="52"/>
      <c r="IL424" s="52"/>
      <c r="IM424" s="52"/>
      <c r="IN424" s="52"/>
      <c r="IO424" s="52"/>
      <c r="IP424" s="52"/>
      <c r="IQ424" s="52"/>
      <c r="IR424" s="52"/>
      <c r="IS424" s="52"/>
      <c r="IT424" s="52"/>
      <c r="IU424" s="52"/>
      <c r="IV424" s="52"/>
    </row>
    <row r="425" spans="1:256" hidden="1">
      <c r="A425" s="247">
        <v>92605</v>
      </c>
      <c r="B425" s="250" t="s">
        <v>210</v>
      </c>
      <c r="C425" s="39" t="s">
        <v>30</v>
      </c>
      <c r="D425" s="81">
        <f>E425+M425</f>
        <v>9878000</v>
      </c>
      <c r="E425" s="82">
        <f>F425+I425+J425+K425+L425</f>
        <v>6390000</v>
      </c>
      <c r="F425" s="82">
        <f>G425+H425</f>
        <v>378000</v>
      </c>
      <c r="G425" s="82">
        <v>4000</v>
      </c>
      <c r="H425" s="82">
        <f>20000+80000+2000+270000+2000</f>
        <v>374000</v>
      </c>
      <c r="I425" s="82">
        <v>5640000</v>
      </c>
      <c r="J425" s="82">
        <v>372000</v>
      </c>
      <c r="K425" s="82">
        <v>0</v>
      </c>
      <c r="L425" s="82">
        <v>0</v>
      </c>
      <c r="M425" s="82">
        <f>N425+P425</f>
        <v>3488000</v>
      </c>
      <c r="N425" s="82">
        <v>3488000</v>
      </c>
      <c r="O425" s="82">
        <v>0</v>
      </c>
      <c r="P425" s="82">
        <v>0</v>
      </c>
      <c r="Q425" s="59"/>
      <c r="R425" s="59"/>
      <c r="S425" s="60"/>
      <c r="T425" s="60"/>
      <c r="U425" s="60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  <c r="AL425" s="61"/>
      <c r="AM425" s="61"/>
      <c r="AN425" s="61"/>
      <c r="AO425" s="61"/>
      <c r="AP425" s="61"/>
      <c r="AQ425" s="61"/>
      <c r="AR425" s="61"/>
      <c r="AS425" s="61"/>
      <c r="AT425" s="61"/>
      <c r="AU425" s="61"/>
      <c r="AV425" s="61"/>
      <c r="AW425" s="61"/>
      <c r="AX425" s="61"/>
      <c r="AY425" s="61"/>
      <c r="AZ425" s="61"/>
      <c r="BA425" s="61"/>
      <c r="BB425" s="61"/>
      <c r="BC425" s="61"/>
      <c r="BD425" s="61"/>
      <c r="BE425" s="61"/>
      <c r="BF425" s="61"/>
      <c r="BG425" s="61"/>
      <c r="BH425" s="61"/>
      <c r="BI425" s="61"/>
      <c r="BJ425" s="61"/>
      <c r="BK425" s="61"/>
      <c r="BL425" s="61"/>
      <c r="BM425" s="61"/>
      <c r="BN425" s="61"/>
      <c r="BO425" s="61"/>
      <c r="BP425" s="61"/>
      <c r="BQ425" s="61"/>
      <c r="BR425" s="61"/>
      <c r="BS425" s="61"/>
      <c r="BT425" s="61"/>
      <c r="BU425" s="61"/>
      <c r="BV425" s="61"/>
      <c r="BW425" s="61"/>
      <c r="BX425" s="61"/>
      <c r="BY425" s="61"/>
      <c r="BZ425" s="61"/>
      <c r="CA425" s="61"/>
      <c r="CB425" s="61"/>
      <c r="CC425" s="61"/>
      <c r="CD425" s="61"/>
      <c r="CE425" s="61"/>
      <c r="CF425" s="61"/>
      <c r="CG425" s="61"/>
      <c r="CH425" s="61"/>
      <c r="CI425" s="61"/>
      <c r="CJ425" s="61"/>
      <c r="CK425" s="61"/>
      <c r="CL425" s="61"/>
      <c r="CM425" s="61"/>
      <c r="CN425" s="61"/>
      <c r="CO425" s="61"/>
      <c r="CP425" s="61"/>
      <c r="CQ425" s="61"/>
      <c r="CR425" s="61"/>
      <c r="CS425" s="61"/>
      <c r="CT425" s="61"/>
      <c r="CU425" s="61"/>
      <c r="CV425" s="61"/>
      <c r="CW425" s="61"/>
      <c r="CX425" s="61"/>
      <c r="CY425" s="61"/>
      <c r="CZ425" s="61"/>
      <c r="DA425" s="61"/>
      <c r="DB425" s="61"/>
      <c r="DC425" s="61"/>
      <c r="DD425" s="61"/>
      <c r="DE425" s="61"/>
      <c r="DF425" s="61"/>
      <c r="DG425" s="61"/>
      <c r="DH425" s="61"/>
      <c r="DI425" s="61"/>
      <c r="DJ425" s="61"/>
      <c r="DK425" s="61"/>
      <c r="DL425" s="61"/>
      <c r="DM425" s="61"/>
      <c r="DN425" s="61"/>
      <c r="DO425" s="61"/>
      <c r="DP425" s="61"/>
      <c r="DQ425" s="61"/>
      <c r="DR425" s="61"/>
      <c r="DS425" s="61"/>
      <c r="DT425" s="61"/>
      <c r="DU425" s="61"/>
      <c r="DV425" s="61"/>
      <c r="DW425" s="61"/>
      <c r="DX425" s="61"/>
      <c r="DY425" s="61"/>
      <c r="DZ425" s="61"/>
      <c r="EA425" s="61"/>
      <c r="EB425" s="61"/>
      <c r="EC425" s="61"/>
      <c r="ED425" s="61"/>
      <c r="EE425" s="61"/>
      <c r="EF425" s="61"/>
      <c r="EG425" s="61"/>
      <c r="EH425" s="61"/>
      <c r="EI425" s="61"/>
      <c r="EJ425" s="61"/>
      <c r="EK425" s="61"/>
      <c r="EL425" s="61"/>
      <c r="EM425" s="61"/>
      <c r="EN425" s="61"/>
      <c r="EO425" s="61"/>
      <c r="EP425" s="61"/>
      <c r="EQ425" s="61"/>
      <c r="ER425" s="61"/>
      <c r="ES425" s="61"/>
      <c r="ET425" s="61"/>
      <c r="EU425" s="61"/>
      <c r="EV425" s="61"/>
      <c r="EW425" s="61"/>
      <c r="EX425" s="61"/>
      <c r="EY425" s="61"/>
      <c r="EZ425" s="61"/>
      <c r="FA425" s="61"/>
      <c r="FB425" s="61"/>
      <c r="FC425" s="61"/>
      <c r="FD425" s="61"/>
      <c r="FE425" s="61"/>
      <c r="FF425" s="61"/>
      <c r="FG425" s="61"/>
      <c r="FH425" s="61"/>
      <c r="FI425" s="61"/>
      <c r="FJ425" s="61"/>
      <c r="FK425" s="61"/>
      <c r="FL425" s="61"/>
      <c r="FM425" s="61"/>
      <c r="FN425" s="61"/>
      <c r="FO425" s="61"/>
      <c r="FP425" s="61"/>
      <c r="FQ425" s="61"/>
      <c r="FR425" s="61"/>
      <c r="FS425" s="61"/>
      <c r="FT425" s="61"/>
      <c r="FU425" s="61"/>
      <c r="FV425" s="61"/>
      <c r="FW425" s="61"/>
      <c r="FX425" s="61"/>
      <c r="FY425" s="61"/>
      <c r="FZ425" s="61"/>
      <c r="GA425" s="61"/>
      <c r="GB425" s="61"/>
      <c r="GC425" s="61"/>
      <c r="GD425" s="61"/>
      <c r="GE425" s="61"/>
      <c r="GF425" s="61"/>
      <c r="GG425" s="61"/>
      <c r="GH425" s="61"/>
      <c r="GI425" s="61"/>
      <c r="GJ425" s="61"/>
      <c r="GK425" s="61"/>
      <c r="GL425" s="61"/>
      <c r="GM425" s="61"/>
      <c r="GN425" s="61"/>
      <c r="GO425" s="61"/>
      <c r="GP425" s="61"/>
      <c r="GQ425" s="61"/>
      <c r="GR425" s="61"/>
      <c r="GS425" s="61"/>
      <c r="GT425" s="61"/>
      <c r="GU425" s="61"/>
      <c r="GV425" s="61"/>
      <c r="GW425" s="61"/>
      <c r="GX425" s="61"/>
      <c r="GY425" s="61"/>
      <c r="GZ425" s="61"/>
      <c r="HA425" s="61"/>
      <c r="HB425" s="61"/>
      <c r="HC425" s="61"/>
      <c r="HD425" s="61"/>
      <c r="HE425" s="61"/>
      <c r="HF425" s="61"/>
      <c r="HG425" s="61"/>
      <c r="HH425" s="61"/>
      <c r="HI425" s="61"/>
      <c r="HJ425" s="61"/>
      <c r="HK425" s="61"/>
      <c r="HL425" s="61"/>
      <c r="HM425" s="61"/>
      <c r="HN425" s="61"/>
      <c r="HO425" s="61"/>
      <c r="HP425" s="61"/>
      <c r="HQ425" s="61"/>
      <c r="HR425" s="61"/>
      <c r="HS425" s="61"/>
      <c r="HT425" s="61"/>
      <c r="HU425" s="61"/>
      <c r="HV425" s="61"/>
      <c r="HW425" s="61"/>
      <c r="HX425" s="61"/>
      <c r="HY425" s="61"/>
      <c r="HZ425" s="61"/>
      <c r="IA425" s="61"/>
      <c r="IB425" s="61"/>
      <c r="IC425" s="61"/>
      <c r="ID425" s="61"/>
      <c r="IE425" s="61"/>
      <c r="IF425" s="61"/>
      <c r="IG425" s="61"/>
      <c r="IH425" s="61"/>
      <c r="II425" s="61"/>
      <c r="IJ425" s="61"/>
      <c r="IK425" s="61"/>
      <c r="IL425" s="61"/>
      <c r="IM425" s="61"/>
      <c r="IN425" s="61"/>
      <c r="IO425" s="61"/>
      <c r="IP425" s="61"/>
      <c r="IQ425" s="61"/>
      <c r="IR425" s="61"/>
      <c r="IS425" s="61"/>
      <c r="IT425" s="61"/>
      <c r="IU425" s="61"/>
      <c r="IV425" s="61"/>
    </row>
    <row r="426" spans="1:256" hidden="1">
      <c r="A426" s="248"/>
      <c r="B426" s="251"/>
      <c r="C426" s="39" t="s">
        <v>31</v>
      </c>
      <c r="D426" s="81">
        <f>E426+M426</f>
        <v>0</v>
      </c>
      <c r="E426" s="82">
        <f>F426+I426+J426+K426+L426</f>
        <v>0</v>
      </c>
      <c r="F426" s="82">
        <f>G426+H426</f>
        <v>0</v>
      </c>
      <c r="G426" s="82"/>
      <c r="H426" s="82"/>
      <c r="I426" s="82"/>
      <c r="J426" s="82"/>
      <c r="K426" s="82"/>
      <c r="L426" s="82"/>
      <c r="M426" s="82">
        <f>N426+P426</f>
        <v>0</v>
      </c>
      <c r="N426" s="82"/>
      <c r="O426" s="82"/>
      <c r="P426" s="82"/>
      <c r="Q426" s="59"/>
      <c r="R426" s="59"/>
      <c r="S426" s="60"/>
      <c r="T426" s="60"/>
      <c r="U426" s="60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  <c r="AL426" s="61"/>
      <c r="AM426" s="61"/>
      <c r="AN426" s="61"/>
      <c r="AO426" s="61"/>
      <c r="AP426" s="61"/>
      <c r="AQ426" s="61"/>
      <c r="AR426" s="61"/>
      <c r="AS426" s="61"/>
      <c r="AT426" s="61"/>
      <c r="AU426" s="61"/>
      <c r="AV426" s="61"/>
      <c r="AW426" s="61"/>
      <c r="AX426" s="61"/>
      <c r="AY426" s="61"/>
      <c r="AZ426" s="61"/>
      <c r="BA426" s="61"/>
      <c r="BB426" s="61"/>
      <c r="BC426" s="61"/>
      <c r="BD426" s="61"/>
      <c r="BE426" s="61"/>
      <c r="BF426" s="61"/>
      <c r="BG426" s="61"/>
      <c r="BH426" s="61"/>
      <c r="BI426" s="61"/>
      <c r="BJ426" s="61"/>
      <c r="BK426" s="61"/>
      <c r="BL426" s="61"/>
      <c r="BM426" s="61"/>
      <c r="BN426" s="61"/>
      <c r="BO426" s="61"/>
      <c r="BP426" s="61"/>
      <c r="BQ426" s="61"/>
      <c r="BR426" s="61"/>
      <c r="BS426" s="61"/>
      <c r="BT426" s="61"/>
      <c r="BU426" s="61"/>
      <c r="BV426" s="61"/>
      <c r="BW426" s="61"/>
      <c r="BX426" s="61"/>
      <c r="BY426" s="61"/>
      <c r="BZ426" s="61"/>
      <c r="CA426" s="61"/>
      <c r="CB426" s="61"/>
      <c r="CC426" s="61"/>
      <c r="CD426" s="61"/>
      <c r="CE426" s="61"/>
      <c r="CF426" s="61"/>
      <c r="CG426" s="61"/>
      <c r="CH426" s="61"/>
      <c r="CI426" s="61"/>
      <c r="CJ426" s="61"/>
      <c r="CK426" s="61"/>
      <c r="CL426" s="61"/>
      <c r="CM426" s="61"/>
      <c r="CN426" s="61"/>
      <c r="CO426" s="61"/>
      <c r="CP426" s="61"/>
      <c r="CQ426" s="61"/>
      <c r="CR426" s="61"/>
      <c r="CS426" s="61"/>
      <c r="CT426" s="61"/>
      <c r="CU426" s="61"/>
      <c r="CV426" s="61"/>
      <c r="CW426" s="61"/>
      <c r="CX426" s="61"/>
      <c r="CY426" s="61"/>
      <c r="CZ426" s="61"/>
      <c r="DA426" s="61"/>
      <c r="DB426" s="61"/>
      <c r="DC426" s="61"/>
      <c r="DD426" s="61"/>
      <c r="DE426" s="61"/>
      <c r="DF426" s="61"/>
      <c r="DG426" s="61"/>
      <c r="DH426" s="61"/>
      <c r="DI426" s="61"/>
      <c r="DJ426" s="61"/>
      <c r="DK426" s="61"/>
      <c r="DL426" s="61"/>
      <c r="DM426" s="61"/>
      <c r="DN426" s="61"/>
      <c r="DO426" s="61"/>
      <c r="DP426" s="61"/>
      <c r="DQ426" s="61"/>
      <c r="DR426" s="61"/>
      <c r="DS426" s="61"/>
      <c r="DT426" s="61"/>
      <c r="DU426" s="61"/>
      <c r="DV426" s="61"/>
      <c r="DW426" s="61"/>
      <c r="DX426" s="61"/>
      <c r="DY426" s="61"/>
      <c r="DZ426" s="61"/>
      <c r="EA426" s="61"/>
      <c r="EB426" s="61"/>
      <c r="EC426" s="61"/>
      <c r="ED426" s="61"/>
      <c r="EE426" s="61"/>
      <c r="EF426" s="61"/>
      <c r="EG426" s="61"/>
      <c r="EH426" s="61"/>
      <c r="EI426" s="61"/>
      <c r="EJ426" s="61"/>
      <c r="EK426" s="61"/>
      <c r="EL426" s="61"/>
      <c r="EM426" s="61"/>
      <c r="EN426" s="61"/>
      <c r="EO426" s="61"/>
      <c r="EP426" s="61"/>
      <c r="EQ426" s="61"/>
      <c r="ER426" s="61"/>
      <c r="ES426" s="61"/>
      <c r="ET426" s="61"/>
      <c r="EU426" s="61"/>
      <c r="EV426" s="61"/>
      <c r="EW426" s="61"/>
      <c r="EX426" s="61"/>
      <c r="EY426" s="61"/>
      <c r="EZ426" s="61"/>
      <c r="FA426" s="61"/>
      <c r="FB426" s="61"/>
      <c r="FC426" s="61"/>
      <c r="FD426" s="61"/>
      <c r="FE426" s="61"/>
      <c r="FF426" s="61"/>
      <c r="FG426" s="61"/>
      <c r="FH426" s="61"/>
      <c r="FI426" s="61"/>
      <c r="FJ426" s="61"/>
      <c r="FK426" s="61"/>
      <c r="FL426" s="61"/>
      <c r="FM426" s="61"/>
      <c r="FN426" s="61"/>
      <c r="FO426" s="61"/>
      <c r="FP426" s="61"/>
      <c r="FQ426" s="61"/>
      <c r="FR426" s="61"/>
      <c r="FS426" s="61"/>
      <c r="FT426" s="61"/>
      <c r="FU426" s="61"/>
      <c r="FV426" s="61"/>
      <c r="FW426" s="61"/>
      <c r="FX426" s="61"/>
      <c r="FY426" s="61"/>
      <c r="FZ426" s="61"/>
      <c r="GA426" s="61"/>
      <c r="GB426" s="61"/>
      <c r="GC426" s="61"/>
      <c r="GD426" s="61"/>
      <c r="GE426" s="61"/>
      <c r="GF426" s="61"/>
      <c r="GG426" s="61"/>
      <c r="GH426" s="61"/>
      <c r="GI426" s="61"/>
      <c r="GJ426" s="61"/>
      <c r="GK426" s="61"/>
      <c r="GL426" s="61"/>
      <c r="GM426" s="61"/>
      <c r="GN426" s="61"/>
      <c r="GO426" s="61"/>
      <c r="GP426" s="61"/>
      <c r="GQ426" s="61"/>
      <c r="GR426" s="61"/>
      <c r="GS426" s="61"/>
      <c r="GT426" s="61"/>
      <c r="GU426" s="61"/>
      <c r="GV426" s="61"/>
      <c r="GW426" s="61"/>
      <c r="GX426" s="61"/>
      <c r="GY426" s="61"/>
      <c r="GZ426" s="61"/>
      <c r="HA426" s="61"/>
      <c r="HB426" s="61"/>
      <c r="HC426" s="61"/>
      <c r="HD426" s="61"/>
      <c r="HE426" s="61"/>
      <c r="HF426" s="61"/>
      <c r="HG426" s="61"/>
      <c r="HH426" s="61"/>
      <c r="HI426" s="61"/>
      <c r="HJ426" s="61"/>
      <c r="HK426" s="61"/>
      <c r="HL426" s="61"/>
      <c r="HM426" s="61"/>
      <c r="HN426" s="61"/>
      <c r="HO426" s="61"/>
      <c r="HP426" s="61"/>
      <c r="HQ426" s="61"/>
      <c r="HR426" s="61"/>
      <c r="HS426" s="61"/>
      <c r="HT426" s="61"/>
      <c r="HU426" s="61"/>
      <c r="HV426" s="61"/>
      <c r="HW426" s="61"/>
      <c r="HX426" s="61"/>
      <c r="HY426" s="61"/>
      <c r="HZ426" s="61"/>
      <c r="IA426" s="61"/>
      <c r="IB426" s="61"/>
      <c r="IC426" s="61"/>
      <c r="ID426" s="61"/>
      <c r="IE426" s="61"/>
      <c r="IF426" s="61"/>
      <c r="IG426" s="61"/>
      <c r="IH426" s="61"/>
      <c r="II426" s="61"/>
      <c r="IJ426" s="61"/>
      <c r="IK426" s="61"/>
      <c r="IL426" s="61"/>
      <c r="IM426" s="61"/>
      <c r="IN426" s="61"/>
      <c r="IO426" s="61"/>
      <c r="IP426" s="61"/>
      <c r="IQ426" s="61"/>
      <c r="IR426" s="61"/>
      <c r="IS426" s="61"/>
      <c r="IT426" s="61"/>
      <c r="IU426" s="61"/>
      <c r="IV426" s="61"/>
    </row>
    <row r="427" spans="1:256" hidden="1">
      <c r="A427" s="249"/>
      <c r="B427" s="252"/>
      <c r="C427" s="39" t="s">
        <v>32</v>
      </c>
      <c r="D427" s="81">
        <f>D425+D426</f>
        <v>9878000</v>
      </c>
      <c r="E427" s="82">
        <f t="shared" ref="E427:P427" si="190">E425+E426</f>
        <v>6390000</v>
      </c>
      <c r="F427" s="82">
        <f t="shared" si="190"/>
        <v>378000</v>
      </c>
      <c r="G427" s="82">
        <f t="shared" si="190"/>
        <v>4000</v>
      </c>
      <c r="H427" s="82">
        <f t="shared" si="190"/>
        <v>374000</v>
      </c>
      <c r="I427" s="82">
        <f t="shared" si="190"/>
        <v>5640000</v>
      </c>
      <c r="J427" s="82">
        <f t="shared" si="190"/>
        <v>372000</v>
      </c>
      <c r="K427" s="82">
        <f t="shared" si="190"/>
        <v>0</v>
      </c>
      <c r="L427" s="82">
        <f t="shared" si="190"/>
        <v>0</v>
      </c>
      <c r="M427" s="82">
        <f t="shared" si="190"/>
        <v>3488000</v>
      </c>
      <c r="N427" s="82">
        <f t="shared" si="190"/>
        <v>3488000</v>
      </c>
      <c r="O427" s="82">
        <f t="shared" si="190"/>
        <v>0</v>
      </c>
      <c r="P427" s="82">
        <f t="shared" si="190"/>
        <v>0</v>
      </c>
      <c r="Q427" s="59"/>
      <c r="R427" s="59"/>
      <c r="S427" s="60"/>
      <c r="T427" s="60"/>
      <c r="U427" s="60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  <c r="AL427" s="61"/>
      <c r="AM427" s="61"/>
      <c r="AN427" s="61"/>
      <c r="AO427" s="61"/>
      <c r="AP427" s="61"/>
      <c r="AQ427" s="61"/>
      <c r="AR427" s="61"/>
      <c r="AS427" s="61"/>
      <c r="AT427" s="61"/>
      <c r="AU427" s="61"/>
      <c r="AV427" s="61"/>
      <c r="AW427" s="61"/>
      <c r="AX427" s="61"/>
      <c r="AY427" s="61"/>
      <c r="AZ427" s="61"/>
      <c r="BA427" s="61"/>
      <c r="BB427" s="61"/>
      <c r="BC427" s="61"/>
      <c r="BD427" s="61"/>
      <c r="BE427" s="61"/>
      <c r="BF427" s="61"/>
      <c r="BG427" s="61"/>
      <c r="BH427" s="61"/>
      <c r="BI427" s="61"/>
      <c r="BJ427" s="61"/>
      <c r="BK427" s="61"/>
      <c r="BL427" s="61"/>
      <c r="BM427" s="61"/>
      <c r="BN427" s="61"/>
      <c r="BO427" s="61"/>
      <c r="BP427" s="61"/>
      <c r="BQ427" s="61"/>
      <c r="BR427" s="61"/>
      <c r="BS427" s="61"/>
      <c r="BT427" s="61"/>
      <c r="BU427" s="61"/>
      <c r="BV427" s="61"/>
      <c r="BW427" s="61"/>
      <c r="BX427" s="61"/>
      <c r="BY427" s="61"/>
      <c r="BZ427" s="61"/>
      <c r="CA427" s="61"/>
      <c r="CB427" s="61"/>
      <c r="CC427" s="61"/>
      <c r="CD427" s="61"/>
      <c r="CE427" s="61"/>
      <c r="CF427" s="61"/>
      <c r="CG427" s="61"/>
      <c r="CH427" s="61"/>
      <c r="CI427" s="61"/>
      <c r="CJ427" s="61"/>
      <c r="CK427" s="61"/>
      <c r="CL427" s="61"/>
      <c r="CM427" s="61"/>
      <c r="CN427" s="61"/>
      <c r="CO427" s="61"/>
      <c r="CP427" s="61"/>
      <c r="CQ427" s="61"/>
      <c r="CR427" s="61"/>
      <c r="CS427" s="61"/>
      <c r="CT427" s="61"/>
      <c r="CU427" s="61"/>
      <c r="CV427" s="61"/>
      <c r="CW427" s="61"/>
      <c r="CX427" s="61"/>
      <c r="CY427" s="61"/>
      <c r="CZ427" s="61"/>
      <c r="DA427" s="61"/>
      <c r="DB427" s="61"/>
      <c r="DC427" s="61"/>
      <c r="DD427" s="61"/>
      <c r="DE427" s="61"/>
      <c r="DF427" s="61"/>
      <c r="DG427" s="61"/>
      <c r="DH427" s="61"/>
      <c r="DI427" s="61"/>
      <c r="DJ427" s="61"/>
      <c r="DK427" s="61"/>
      <c r="DL427" s="61"/>
      <c r="DM427" s="61"/>
      <c r="DN427" s="61"/>
      <c r="DO427" s="61"/>
      <c r="DP427" s="61"/>
      <c r="DQ427" s="61"/>
      <c r="DR427" s="61"/>
      <c r="DS427" s="61"/>
      <c r="DT427" s="61"/>
      <c r="DU427" s="61"/>
      <c r="DV427" s="61"/>
      <c r="DW427" s="61"/>
      <c r="DX427" s="61"/>
      <c r="DY427" s="61"/>
      <c r="DZ427" s="61"/>
      <c r="EA427" s="61"/>
      <c r="EB427" s="61"/>
      <c r="EC427" s="61"/>
      <c r="ED427" s="61"/>
      <c r="EE427" s="61"/>
      <c r="EF427" s="61"/>
      <c r="EG427" s="61"/>
      <c r="EH427" s="61"/>
      <c r="EI427" s="61"/>
      <c r="EJ427" s="61"/>
      <c r="EK427" s="61"/>
      <c r="EL427" s="61"/>
      <c r="EM427" s="61"/>
      <c r="EN427" s="61"/>
      <c r="EO427" s="61"/>
      <c r="EP427" s="61"/>
      <c r="EQ427" s="61"/>
      <c r="ER427" s="61"/>
      <c r="ES427" s="61"/>
      <c r="ET427" s="61"/>
      <c r="EU427" s="61"/>
      <c r="EV427" s="61"/>
      <c r="EW427" s="61"/>
      <c r="EX427" s="61"/>
      <c r="EY427" s="61"/>
      <c r="EZ427" s="61"/>
      <c r="FA427" s="61"/>
      <c r="FB427" s="61"/>
      <c r="FC427" s="61"/>
      <c r="FD427" s="61"/>
      <c r="FE427" s="61"/>
      <c r="FF427" s="61"/>
      <c r="FG427" s="61"/>
      <c r="FH427" s="61"/>
      <c r="FI427" s="61"/>
      <c r="FJ427" s="61"/>
      <c r="FK427" s="61"/>
      <c r="FL427" s="61"/>
      <c r="FM427" s="61"/>
      <c r="FN427" s="61"/>
      <c r="FO427" s="61"/>
      <c r="FP427" s="61"/>
      <c r="FQ427" s="61"/>
      <c r="FR427" s="61"/>
      <c r="FS427" s="61"/>
      <c r="FT427" s="61"/>
      <c r="FU427" s="61"/>
      <c r="FV427" s="61"/>
      <c r="FW427" s="61"/>
      <c r="FX427" s="61"/>
      <c r="FY427" s="61"/>
      <c r="FZ427" s="61"/>
      <c r="GA427" s="61"/>
      <c r="GB427" s="61"/>
      <c r="GC427" s="61"/>
      <c r="GD427" s="61"/>
      <c r="GE427" s="61"/>
      <c r="GF427" s="61"/>
      <c r="GG427" s="61"/>
      <c r="GH427" s="61"/>
      <c r="GI427" s="61"/>
      <c r="GJ427" s="61"/>
      <c r="GK427" s="61"/>
      <c r="GL427" s="61"/>
      <c r="GM427" s="61"/>
      <c r="GN427" s="61"/>
      <c r="GO427" s="61"/>
      <c r="GP427" s="61"/>
      <c r="GQ427" s="61"/>
      <c r="GR427" s="61"/>
      <c r="GS427" s="61"/>
      <c r="GT427" s="61"/>
      <c r="GU427" s="61"/>
      <c r="GV427" s="61"/>
      <c r="GW427" s="61"/>
      <c r="GX427" s="61"/>
      <c r="GY427" s="61"/>
      <c r="GZ427" s="61"/>
      <c r="HA427" s="61"/>
      <c r="HB427" s="61"/>
      <c r="HC427" s="61"/>
      <c r="HD427" s="61"/>
      <c r="HE427" s="61"/>
      <c r="HF427" s="61"/>
      <c r="HG427" s="61"/>
      <c r="HH427" s="61"/>
      <c r="HI427" s="61"/>
      <c r="HJ427" s="61"/>
      <c r="HK427" s="61"/>
      <c r="HL427" s="61"/>
      <c r="HM427" s="61"/>
      <c r="HN427" s="61"/>
      <c r="HO427" s="61"/>
      <c r="HP427" s="61"/>
      <c r="HQ427" s="61"/>
      <c r="HR427" s="61"/>
      <c r="HS427" s="61"/>
      <c r="HT427" s="61"/>
      <c r="HU427" s="61"/>
      <c r="HV427" s="61"/>
      <c r="HW427" s="61"/>
      <c r="HX427" s="61"/>
      <c r="HY427" s="61"/>
      <c r="HZ427" s="61"/>
      <c r="IA427" s="61"/>
      <c r="IB427" s="61"/>
      <c r="IC427" s="61"/>
      <c r="ID427" s="61"/>
      <c r="IE427" s="61"/>
      <c r="IF427" s="61"/>
      <c r="IG427" s="61"/>
      <c r="IH427" s="61"/>
      <c r="II427" s="61"/>
      <c r="IJ427" s="61"/>
      <c r="IK427" s="61"/>
      <c r="IL427" s="61"/>
      <c r="IM427" s="61"/>
      <c r="IN427" s="61"/>
      <c r="IO427" s="61"/>
      <c r="IP427" s="61"/>
      <c r="IQ427" s="61"/>
      <c r="IR427" s="61"/>
      <c r="IS427" s="61"/>
      <c r="IT427" s="61"/>
      <c r="IU427" s="61"/>
      <c r="IV427" s="61"/>
    </row>
    <row r="428" spans="1:256">
      <c r="A428" s="63"/>
      <c r="B428" s="38"/>
      <c r="C428" s="39"/>
      <c r="D428" s="81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40"/>
      <c r="R428" s="40"/>
      <c r="S428" s="40"/>
      <c r="T428" s="40"/>
      <c r="U428" s="40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  <c r="BT428" s="33"/>
      <c r="BU428" s="33"/>
      <c r="BV428" s="33"/>
      <c r="BW428" s="33"/>
      <c r="BX428" s="33"/>
      <c r="BY428" s="33"/>
      <c r="BZ428" s="33"/>
      <c r="CA428" s="33"/>
      <c r="CB428" s="33"/>
      <c r="CC428" s="33"/>
      <c r="CD428" s="33"/>
      <c r="CE428" s="33"/>
      <c r="CF428" s="33"/>
      <c r="CG428" s="33"/>
      <c r="CH428" s="33"/>
      <c r="CI428" s="33"/>
      <c r="CJ428" s="33"/>
      <c r="CK428" s="33"/>
      <c r="CL428" s="33"/>
      <c r="CM428" s="33"/>
      <c r="CN428" s="33"/>
      <c r="CO428" s="33"/>
      <c r="CP428" s="33"/>
      <c r="CQ428" s="33"/>
      <c r="CR428" s="33"/>
      <c r="CS428" s="33"/>
      <c r="CT428" s="33"/>
      <c r="CU428" s="33"/>
      <c r="CV428" s="33"/>
      <c r="CW428" s="33"/>
      <c r="CX428" s="33"/>
      <c r="CY428" s="33"/>
      <c r="CZ428" s="33"/>
      <c r="DA428" s="33"/>
      <c r="DB428" s="33"/>
      <c r="DC428" s="33"/>
      <c r="DD428" s="33"/>
      <c r="DE428" s="33"/>
      <c r="DF428" s="33"/>
      <c r="DG428" s="33"/>
      <c r="DH428" s="33"/>
      <c r="DI428" s="33"/>
      <c r="DJ428" s="33"/>
      <c r="DK428" s="33"/>
      <c r="DL428" s="33"/>
      <c r="DM428" s="33"/>
      <c r="DN428" s="33"/>
      <c r="DO428" s="33"/>
      <c r="DP428" s="33"/>
      <c r="DQ428" s="33"/>
      <c r="DR428" s="33"/>
      <c r="DS428" s="33"/>
      <c r="DT428" s="33"/>
      <c r="DU428" s="33"/>
      <c r="DV428" s="33"/>
      <c r="DW428" s="33"/>
      <c r="DX428" s="33"/>
      <c r="DY428" s="33"/>
      <c r="DZ428" s="33"/>
      <c r="EA428" s="33"/>
      <c r="EB428" s="33"/>
      <c r="EC428" s="33"/>
      <c r="ED428" s="33"/>
      <c r="EE428" s="33"/>
      <c r="EF428" s="33"/>
      <c r="EG428" s="33"/>
      <c r="EH428" s="33"/>
      <c r="EI428" s="33"/>
      <c r="EJ428" s="33"/>
      <c r="EK428" s="33"/>
      <c r="EL428" s="33"/>
      <c r="EM428" s="33"/>
      <c r="EN428" s="33"/>
      <c r="EO428" s="33"/>
      <c r="EP428" s="33"/>
      <c r="EQ428" s="33"/>
      <c r="ER428" s="33"/>
      <c r="ES428" s="33"/>
      <c r="ET428" s="33"/>
      <c r="EU428" s="33"/>
      <c r="EV428" s="33"/>
      <c r="EW428" s="33"/>
      <c r="EX428" s="33"/>
      <c r="EY428" s="33"/>
      <c r="EZ428" s="33"/>
      <c r="FA428" s="33"/>
      <c r="FB428" s="33"/>
      <c r="FC428" s="33"/>
      <c r="FD428" s="33"/>
      <c r="FE428" s="33"/>
      <c r="FF428" s="33"/>
      <c r="FG428" s="33"/>
      <c r="FH428" s="33"/>
      <c r="FI428" s="33"/>
      <c r="FJ428" s="33"/>
      <c r="FK428" s="33"/>
      <c r="FL428" s="33"/>
      <c r="FM428" s="33"/>
      <c r="FN428" s="33"/>
      <c r="FO428" s="33"/>
      <c r="FP428" s="33"/>
      <c r="FQ428" s="33"/>
      <c r="FR428" s="33"/>
      <c r="FS428" s="33"/>
      <c r="FT428" s="33"/>
      <c r="FU428" s="33"/>
      <c r="FV428" s="33"/>
      <c r="FW428" s="33"/>
      <c r="FX428" s="33"/>
      <c r="FY428" s="33"/>
      <c r="FZ428" s="33"/>
      <c r="GA428" s="33"/>
      <c r="GB428" s="33"/>
      <c r="GC428" s="33"/>
      <c r="GD428" s="33"/>
      <c r="GE428" s="33"/>
      <c r="GF428" s="33"/>
      <c r="GG428" s="33"/>
      <c r="GH428" s="33"/>
      <c r="GI428" s="33"/>
      <c r="GJ428" s="33"/>
      <c r="GK428" s="33"/>
      <c r="GL428" s="33"/>
      <c r="GM428" s="33"/>
      <c r="GN428" s="33"/>
      <c r="GO428" s="33"/>
      <c r="GP428" s="33"/>
      <c r="GQ428" s="33"/>
      <c r="GR428" s="33"/>
      <c r="GS428" s="33"/>
      <c r="GT428" s="33"/>
      <c r="GU428" s="33"/>
      <c r="GV428" s="33"/>
      <c r="GW428" s="33"/>
      <c r="GX428" s="33"/>
      <c r="GY428" s="33"/>
      <c r="GZ428" s="33"/>
      <c r="HA428" s="33"/>
      <c r="HB428" s="33"/>
      <c r="HC428" s="33"/>
      <c r="HD428" s="33"/>
      <c r="HE428" s="33"/>
      <c r="HF428" s="33"/>
      <c r="HG428" s="33"/>
      <c r="HH428" s="33"/>
      <c r="HI428" s="33"/>
      <c r="HJ428" s="33"/>
      <c r="HK428" s="33"/>
      <c r="HL428" s="33"/>
      <c r="HM428" s="33"/>
      <c r="HN428" s="33"/>
      <c r="HO428" s="33"/>
      <c r="HP428" s="33"/>
      <c r="HQ428" s="33"/>
      <c r="HR428" s="33"/>
      <c r="HS428" s="33"/>
      <c r="HT428" s="33"/>
      <c r="HU428" s="33"/>
      <c r="HV428" s="33"/>
      <c r="HW428" s="33"/>
      <c r="HX428" s="33"/>
      <c r="HY428" s="33"/>
      <c r="HZ428" s="33"/>
      <c r="IA428" s="33"/>
      <c r="IB428" s="33"/>
      <c r="IC428" s="33"/>
      <c r="ID428" s="33"/>
      <c r="IE428" s="33"/>
      <c r="IF428" s="33"/>
      <c r="IG428" s="33"/>
      <c r="IH428" s="33"/>
      <c r="II428" s="33"/>
      <c r="IJ428" s="33"/>
      <c r="IK428" s="33"/>
      <c r="IL428" s="33"/>
      <c r="IM428" s="33"/>
      <c r="IN428" s="33"/>
      <c r="IO428" s="33"/>
      <c r="IP428" s="33"/>
      <c r="IQ428" s="33"/>
      <c r="IR428" s="33"/>
      <c r="IS428" s="33"/>
      <c r="IT428" s="33"/>
      <c r="IU428" s="33"/>
      <c r="IV428" s="33"/>
    </row>
    <row r="429" spans="1:256" ht="15.75">
      <c r="A429" s="287"/>
      <c r="B429" s="277" t="s">
        <v>29</v>
      </c>
      <c r="C429" s="64" t="s">
        <v>30</v>
      </c>
      <c r="D429" s="91">
        <f t="shared" ref="D429:P430" si="191">D13</f>
        <v>1736517053.4200001</v>
      </c>
      <c r="E429" s="92">
        <f t="shared" si="191"/>
        <v>943018669.41999996</v>
      </c>
      <c r="F429" s="92">
        <f t="shared" si="191"/>
        <v>348097883.42000002</v>
      </c>
      <c r="G429" s="92">
        <f t="shared" si="191"/>
        <v>169368379</v>
      </c>
      <c r="H429" s="92">
        <f t="shared" si="191"/>
        <v>178729504.42000002</v>
      </c>
      <c r="I429" s="92">
        <f t="shared" si="191"/>
        <v>315761213</v>
      </c>
      <c r="J429" s="92">
        <f t="shared" si="191"/>
        <v>3137745</v>
      </c>
      <c r="K429" s="92">
        <f t="shared" si="191"/>
        <v>222875701</v>
      </c>
      <c r="L429" s="92">
        <f t="shared" si="191"/>
        <v>53146127</v>
      </c>
      <c r="M429" s="92">
        <f t="shared" si="191"/>
        <v>793498384</v>
      </c>
      <c r="N429" s="92">
        <f t="shared" si="191"/>
        <v>757953273</v>
      </c>
      <c r="O429" s="92">
        <f t="shared" si="191"/>
        <v>461828941</v>
      </c>
      <c r="P429" s="92">
        <f t="shared" si="191"/>
        <v>35545111</v>
      </c>
      <c r="Q429" s="65"/>
      <c r="R429" s="65"/>
      <c r="S429" s="65"/>
      <c r="T429" s="65"/>
      <c r="U429" s="65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  <c r="AK429" s="66"/>
      <c r="AL429" s="66"/>
      <c r="AM429" s="66"/>
      <c r="AN429" s="66"/>
      <c r="AO429" s="66"/>
      <c r="AP429" s="66"/>
      <c r="AQ429" s="66"/>
      <c r="AR429" s="66"/>
      <c r="AS429" s="66"/>
      <c r="AT429" s="66"/>
      <c r="AU429" s="66"/>
      <c r="AV429" s="66"/>
      <c r="AW429" s="66"/>
      <c r="AX429" s="66"/>
      <c r="AY429" s="66"/>
      <c r="AZ429" s="66"/>
      <c r="BA429" s="66"/>
      <c r="BB429" s="66"/>
      <c r="BC429" s="66"/>
      <c r="BD429" s="66"/>
      <c r="BE429" s="66"/>
      <c r="BF429" s="66"/>
      <c r="BG429" s="66"/>
      <c r="BH429" s="66"/>
      <c r="BI429" s="66"/>
      <c r="BJ429" s="66"/>
      <c r="BK429" s="66"/>
      <c r="BL429" s="66"/>
      <c r="BM429" s="66"/>
      <c r="BN429" s="66"/>
      <c r="BO429" s="66"/>
      <c r="BP429" s="66"/>
      <c r="BQ429" s="66"/>
      <c r="BR429" s="66"/>
      <c r="BS429" s="66"/>
      <c r="BT429" s="66"/>
      <c r="BU429" s="66"/>
      <c r="BV429" s="66"/>
      <c r="BW429" s="66"/>
      <c r="BX429" s="66"/>
      <c r="BY429" s="66"/>
      <c r="BZ429" s="66"/>
      <c r="CA429" s="66"/>
      <c r="CB429" s="66"/>
      <c r="CC429" s="66"/>
      <c r="CD429" s="66"/>
      <c r="CE429" s="66"/>
      <c r="CF429" s="66"/>
      <c r="CG429" s="66"/>
      <c r="CH429" s="66"/>
      <c r="CI429" s="66"/>
      <c r="CJ429" s="66"/>
      <c r="CK429" s="66"/>
      <c r="CL429" s="66"/>
      <c r="CM429" s="66"/>
      <c r="CN429" s="66"/>
      <c r="CO429" s="66"/>
      <c r="CP429" s="66"/>
      <c r="CQ429" s="66"/>
      <c r="CR429" s="66"/>
      <c r="CS429" s="66"/>
      <c r="CT429" s="66"/>
      <c r="CU429" s="66"/>
      <c r="CV429" s="66"/>
      <c r="CW429" s="66"/>
      <c r="CX429" s="66"/>
      <c r="CY429" s="66"/>
      <c r="CZ429" s="66"/>
      <c r="DA429" s="66"/>
      <c r="DB429" s="66"/>
      <c r="DC429" s="66"/>
      <c r="DD429" s="66"/>
      <c r="DE429" s="66"/>
      <c r="DF429" s="66"/>
      <c r="DG429" s="66"/>
      <c r="DH429" s="66"/>
      <c r="DI429" s="66"/>
      <c r="DJ429" s="66"/>
      <c r="DK429" s="66"/>
      <c r="DL429" s="66"/>
      <c r="DM429" s="66"/>
      <c r="DN429" s="66"/>
      <c r="DO429" s="66"/>
      <c r="DP429" s="66"/>
      <c r="DQ429" s="66"/>
      <c r="DR429" s="66"/>
      <c r="DS429" s="66"/>
      <c r="DT429" s="66"/>
      <c r="DU429" s="66"/>
      <c r="DV429" s="66"/>
      <c r="DW429" s="66"/>
      <c r="DX429" s="66"/>
      <c r="DY429" s="66"/>
      <c r="DZ429" s="66"/>
      <c r="EA429" s="66"/>
      <c r="EB429" s="66"/>
      <c r="EC429" s="66"/>
      <c r="ED429" s="66"/>
      <c r="EE429" s="66"/>
      <c r="EF429" s="66"/>
      <c r="EG429" s="66"/>
      <c r="EH429" s="66"/>
      <c r="EI429" s="66"/>
      <c r="EJ429" s="66"/>
      <c r="EK429" s="66"/>
      <c r="EL429" s="66"/>
      <c r="EM429" s="66"/>
      <c r="EN429" s="66"/>
      <c r="EO429" s="66"/>
      <c r="EP429" s="66"/>
      <c r="EQ429" s="66"/>
      <c r="ER429" s="66"/>
      <c r="ES429" s="66"/>
      <c r="ET429" s="66"/>
      <c r="EU429" s="66"/>
      <c r="EV429" s="66"/>
      <c r="EW429" s="66"/>
      <c r="EX429" s="66"/>
      <c r="EY429" s="66"/>
      <c r="EZ429" s="66"/>
      <c r="FA429" s="66"/>
      <c r="FB429" s="66"/>
      <c r="FC429" s="66"/>
      <c r="FD429" s="66"/>
      <c r="FE429" s="66"/>
      <c r="FF429" s="66"/>
      <c r="FG429" s="66"/>
      <c r="FH429" s="66"/>
      <c r="FI429" s="66"/>
      <c r="FJ429" s="66"/>
      <c r="FK429" s="66"/>
      <c r="FL429" s="66"/>
      <c r="FM429" s="66"/>
      <c r="FN429" s="66"/>
      <c r="FO429" s="66"/>
      <c r="FP429" s="66"/>
      <c r="FQ429" s="66"/>
      <c r="FR429" s="66"/>
      <c r="FS429" s="66"/>
      <c r="FT429" s="66"/>
      <c r="FU429" s="66"/>
      <c r="FV429" s="66"/>
      <c r="FW429" s="66"/>
      <c r="FX429" s="66"/>
      <c r="FY429" s="66"/>
      <c r="FZ429" s="66"/>
      <c r="GA429" s="66"/>
      <c r="GB429" s="66"/>
      <c r="GC429" s="66"/>
      <c r="GD429" s="66"/>
      <c r="GE429" s="66"/>
      <c r="GF429" s="66"/>
      <c r="GG429" s="66"/>
      <c r="GH429" s="66"/>
      <c r="GI429" s="66"/>
      <c r="GJ429" s="66"/>
      <c r="GK429" s="66"/>
      <c r="GL429" s="66"/>
      <c r="GM429" s="66"/>
      <c r="GN429" s="66"/>
      <c r="GO429" s="66"/>
      <c r="GP429" s="66"/>
      <c r="GQ429" s="66"/>
      <c r="GR429" s="66"/>
      <c r="GS429" s="66"/>
      <c r="GT429" s="66"/>
      <c r="GU429" s="66"/>
      <c r="GV429" s="66"/>
      <c r="GW429" s="66"/>
      <c r="GX429" s="66"/>
      <c r="GY429" s="66"/>
      <c r="GZ429" s="66"/>
      <c r="HA429" s="66"/>
      <c r="HB429" s="66"/>
      <c r="HC429" s="66"/>
      <c r="HD429" s="66"/>
      <c r="HE429" s="66"/>
      <c r="HF429" s="66"/>
      <c r="HG429" s="66"/>
      <c r="HH429" s="66"/>
      <c r="HI429" s="66"/>
      <c r="HJ429" s="66"/>
      <c r="HK429" s="66"/>
      <c r="HL429" s="66"/>
      <c r="HM429" s="66"/>
      <c r="HN429" s="66"/>
      <c r="HO429" s="66"/>
      <c r="HP429" s="66"/>
      <c r="HQ429" s="66"/>
      <c r="HR429" s="66"/>
      <c r="HS429" s="66"/>
      <c r="HT429" s="66"/>
      <c r="HU429" s="66"/>
      <c r="HV429" s="66"/>
      <c r="HW429" s="66"/>
      <c r="HX429" s="66"/>
      <c r="HY429" s="66"/>
      <c r="HZ429" s="66"/>
      <c r="IA429" s="66"/>
      <c r="IB429" s="66"/>
      <c r="IC429" s="66"/>
      <c r="ID429" s="66"/>
      <c r="IE429" s="66"/>
      <c r="IF429" s="66"/>
      <c r="IG429" s="66"/>
      <c r="IH429" s="66"/>
      <c r="II429" s="66"/>
      <c r="IJ429" s="66"/>
      <c r="IK429" s="66"/>
      <c r="IL429" s="66"/>
      <c r="IM429" s="66"/>
      <c r="IN429" s="66"/>
      <c r="IO429" s="66"/>
      <c r="IP429" s="66"/>
      <c r="IQ429" s="66"/>
      <c r="IR429" s="66"/>
      <c r="IS429" s="66"/>
      <c r="IT429" s="66"/>
      <c r="IU429" s="66"/>
      <c r="IV429" s="66"/>
    </row>
    <row r="430" spans="1:256" ht="15.75">
      <c r="A430" s="288"/>
      <c r="B430" s="278"/>
      <c r="C430" s="64" t="s">
        <v>31</v>
      </c>
      <c r="D430" s="91">
        <f t="shared" si="191"/>
        <v>0</v>
      </c>
      <c r="E430" s="92">
        <f t="shared" si="191"/>
        <v>0</v>
      </c>
      <c r="F430" s="92">
        <f t="shared" si="191"/>
        <v>-18539145</v>
      </c>
      <c r="G430" s="92">
        <f t="shared" si="191"/>
        <v>0</v>
      </c>
      <c r="H430" s="92">
        <f t="shared" si="191"/>
        <v>-18539145</v>
      </c>
      <c r="I430" s="92">
        <f t="shared" si="191"/>
        <v>18539145</v>
      </c>
      <c r="J430" s="92">
        <f t="shared" si="191"/>
        <v>0</v>
      </c>
      <c r="K430" s="92">
        <f t="shared" si="191"/>
        <v>0</v>
      </c>
      <c r="L430" s="92">
        <f t="shared" si="191"/>
        <v>0</v>
      </c>
      <c r="M430" s="92">
        <f t="shared" si="191"/>
        <v>0</v>
      </c>
      <c r="N430" s="92">
        <f t="shared" si="191"/>
        <v>0</v>
      </c>
      <c r="O430" s="92">
        <f t="shared" si="191"/>
        <v>0</v>
      </c>
      <c r="P430" s="92">
        <f t="shared" si="191"/>
        <v>0</v>
      </c>
      <c r="Q430" s="65"/>
      <c r="R430" s="65"/>
      <c r="S430" s="65"/>
      <c r="T430" s="65"/>
      <c r="U430" s="65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  <c r="AK430" s="66"/>
      <c r="AL430" s="66"/>
      <c r="AM430" s="66"/>
      <c r="AN430" s="66"/>
      <c r="AO430" s="66"/>
      <c r="AP430" s="66"/>
      <c r="AQ430" s="66"/>
      <c r="AR430" s="66"/>
      <c r="AS430" s="66"/>
      <c r="AT430" s="66"/>
      <c r="AU430" s="66"/>
      <c r="AV430" s="66"/>
      <c r="AW430" s="66"/>
      <c r="AX430" s="66"/>
      <c r="AY430" s="66"/>
      <c r="AZ430" s="66"/>
      <c r="BA430" s="66"/>
      <c r="BB430" s="66"/>
      <c r="BC430" s="66"/>
      <c r="BD430" s="66"/>
      <c r="BE430" s="66"/>
      <c r="BF430" s="66"/>
      <c r="BG430" s="66"/>
      <c r="BH430" s="66"/>
      <c r="BI430" s="66"/>
      <c r="BJ430" s="66"/>
      <c r="BK430" s="66"/>
      <c r="BL430" s="66"/>
      <c r="BM430" s="66"/>
      <c r="BN430" s="66"/>
      <c r="BO430" s="66"/>
      <c r="BP430" s="66"/>
      <c r="BQ430" s="66"/>
      <c r="BR430" s="66"/>
      <c r="BS430" s="66"/>
      <c r="BT430" s="66"/>
      <c r="BU430" s="66"/>
      <c r="BV430" s="66"/>
      <c r="BW430" s="66"/>
      <c r="BX430" s="66"/>
      <c r="BY430" s="66"/>
      <c r="BZ430" s="66"/>
      <c r="CA430" s="66"/>
      <c r="CB430" s="66"/>
      <c r="CC430" s="66"/>
      <c r="CD430" s="66"/>
      <c r="CE430" s="66"/>
      <c r="CF430" s="66"/>
      <c r="CG430" s="66"/>
      <c r="CH430" s="66"/>
      <c r="CI430" s="66"/>
      <c r="CJ430" s="66"/>
      <c r="CK430" s="66"/>
      <c r="CL430" s="66"/>
      <c r="CM430" s="66"/>
      <c r="CN430" s="66"/>
      <c r="CO430" s="66"/>
      <c r="CP430" s="66"/>
      <c r="CQ430" s="66"/>
      <c r="CR430" s="66"/>
      <c r="CS430" s="66"/>
      <c r="CT430" s="66"/>
      <c r="CU430" s="66"/>
      <c r="CV430" s="66"/>
      <c r="CW430" s="66"/>
      <c r="CX430" s="66"/>
      <c r="CY430" s="66"/>
      <c r="CZ430" s="66"/>
      <c r="DA430" s="66"/>
      <c r="DB430" s="66"/>
      <c r="DC430" s="66"/>
      <c r="DD430" s="66"/>
      <c r="DE430" s="66"/>
      <c r="DF430" s="66"/>
      <c r="DG430" s="66"/>
      <c r="DH430" s="66"/>
      <c r="DI430" s="66"/>
      <c r="DJ430" s="66"/>
      <c r="DK430" s="66"/>
      <c r="DL430" s="66"/>
      <c r="DM430" s="66"/>
      <c r="DN430" s="66"/>
      <c r="DO430" s="66"/>
      <c r="DP430" s="66"/>
      <c r="DQ430" s="66"/>
      <c r="DR430" s="66"/>
      <c r="DS430" s="66"/>
      <c r="DT430" s="66"/>
      <c r="DU430" s="66"/>
      <c r="DV430" s="66"/>
      <c r="DW430" s="66"/>
      <c r="DX430" s="66"/>
      <c r="DY430" s="66"/>
      <c r="DZ430" s="66"/>
      <c r="EA430" s="66"/>
      <c r="EB430" s="66"/>
      <c r="EC430" s="66"/>
      <c r="ED430" s="66"/>
      <c r="EE430" s="66"/>
      <c r="EF430" s="66"/>
      <c r="EG430" s="66"/>
      <c r="EH430" s="66"/>
      <c r="EI430" s="66"/>
      <c r="EJ430" s="66"/>
      <c r="EK430" s="66"/>
      <c r="EL430" s="66"/>
      <c r="EM430" s="66"/>
      <c r="EN430" s="66"/>
      <c r="EO430" s="66"/>
      <c r="EP430" s="66"/>
      <c r="EQ430" s="66"/>
      <c r="ER430" s="66"/>
      <c r="ES430" s="66"/>
      <c r="ET430" s="66"/>
      <c r="EU430" s="66"/>
      <c r="EV430" s="66"/>
      <c r="EW430" s="66"/>
      <c r="EX430" s="66"/>
      <c r="EY430" s="66"/>
      <c r="EZ430" s="66"/>
      <c r="FA430" s="66"/>
      <c r="FB430" s="66"/>
      <c r="FC430" s="66"/>
      <c r="FD430" s="66"/>
      <c r="FE430" s="66"/>
      <c r="FF430" s="66"/>
      <c r="FG430" s="66"/>
      <c r="FH430" s="66"/>
      <c r="FI430" s="66"/>
      <c r="FJ430" s="66"/>
      <c r="FK430" s="66"/>
      <c r="FL430" s="66"/>
      <c r="FM430" s="66"/>
      <c r="FN430" s="66"/>
      <c r="FO430" s="66"/>
      <c r="FP430" s="66"/>
      <c r="FQ430" s="66"/>
      <c r="FR430" s="66"/>
      <c r="FS430" s="66"/>
      <c r="FT430" s="66"/>
      <c r="FU430" s="66"/>
      <c r="FV430" s="66"/>
      <c r="FW430" s="66"/>
      <c r="FX430" s="66"/>
      <c r="FY430" s="66"/>
      <c r="FZ430" s="66"/>
      <c r="GA430" s="66"/>
      <c r="GB430" s="66"/>
      <c r="GC430" s="66"/>
      <c r="GD430" s="66"/>
      <c r="GE430" s="66"/>
      <c r="GF430" s="66"/>
      <c r="GG430" s="66"/>
      <c r="GH430" s="66"/>
      <c r="GI430" s="66"/>
      <c r="GJ430" s="66"/>
      <c r="GK430" s="66"/>
      <c r="GL430" s="66"/>
      <c r="GM430" s="66"/>
      <c r="GN430" s="66"/>
      <c r="GO430" s="66"/>
      <c r="GP430" s="66"/>
      <c r="GQ430" s="66"/>
      <c r="GR430" s="66"/>
      <c r="GS430" s="66"/>
      <c r="GT430" s="66"/>
      <c r="GU430" s="66"/>
      <c r="GV430" s="66"/>
      <c r="GW430" s="66"/>
      <c r="GX430" s="66"/>
      <c r="GY430" s="66"/>
      <c r="GZ430" s="66"/>
      <c r="HA430" s="66"/>
      <c r="HB430" s="66"/>
      <c r="HC430" s="66"/>
      <c r="HD430" s="66"/>
      <c r="HE430" s="66"/>
      <c r="HF430" s="66"/>
      <c r="HG430" s="66"/>
      <c r="HH430" s="66"/>
      <c r="HI430" s="66"/>
      <c r="HJ430" s="66"/>
      <c r="HK430" s="66"/>
      <c r="HL430" s="66"/>
      <c r="HM430" s="66"/>
      <c r="HN430" s="66"/>
      <c r="HO430" s="66"/>
      <c r="HP430" s="66"/>
      <c r="HQ430" s="66"/>
      <c r="HR430" s="66"/>
      <c r="HS430" s="66"/>
      <c r="HT430" s="66"/>
      <c r="HU430" s="66"/>
      <c r="HV430" s="66"/>
      <c r="HW430" s="66"/>
      <c r="HX430" s="66"/>
      <c r="HY430" s="66"/>
      <c r="HZ430" s="66"/>
      <c r="IA430" s="66"/>
      <c r="IB430" s="66"/>
      <c r="IC430" s="66"/>
      <c r="ID430" s="66"/>
      <c r="IE430" s="66"/>
      <c r="IF430" s="66"/>
      <c r="IG430" s="66"/>
      <c r="IH430" s="66"/>
      <c r="II430" s="66"/>
      <c r="IJ430" s="66"/>
      <c r="IK430" s="66"/>
      <c r="IL430" s="66"/>
      <c r="IM430" s="66"/>
      <c r="IN430" s="66"/>
      <c r="IO430" s="66"/>
      <c r="IP430" s="66"/>
      <c r="IQ430" s="66"/>
      <c r="IR430" s="66"/>
      <c r="IS430" s="66"/>
      <c r="IT430" s="66"/>
      <c r="IU430" s="66"/>
      <c r="IV430" s="66"/>
    </row>
    <row r="431" spans="1:256" ht="15.75">
      <c r="A431" s="289"/>
      <c r="B431" s="279"/>
      <c r="C431" s="64" t="s">
        <v>32</v>
      </c>
      <c r="D431" s="91">
        <f>D429+D430</f>
        <v>1736517053.4200001</v>
      </c>
      <c r="E431" s="92">
        <f t="shared" ref="E431:P431" si="192">E429+E430</f>
        <v>943018669.41999996</v>
      </c>
      <c r="F431" s="92">
        <f t="shared" si="192"/>
        <v>329558738.42000002</v>
      </c>
      <c r="G431" s="92">
        <f t="shared" si="192"/>
        <v>169368379</v>
      </c>
      <c r="H431" s="92">
        <f t="shared" si="192"/>
        <v>160190359.42000002</v>
      </c>
      <c r="I431" s="92">
        <f t="shared" si="192"/>
        <v>334300358</v>
      </c>
      <c r="J431" s="92">
        <f t="shared" si="192"/>
        <v>3137745</v>
      </c>
      <c r="K431" s="92">
        <f t="shared" si="192"/>
        <v>222875701</v>
      </c>
      <c r="L431" s="92">
        <f t="shared" si="192"/>
        <v>53146127</v>
      </c>
      <c r="M431" s="92">
        <f t="shared" si="192"/>
        <v>793498384</v>
      </c>
      <c r="N431" s="92">
        <f t="shared" si="192"/>
        <v>757953273</v>
      </c>
      <c r="O431" s="92">
        <f t="shared" si="192"/>
        <v>461828941</v>
      </c>
      <c r="P431" s="92">
        <f t="shared" si="192"/>
        <v>35545111</v>
      </c>
      <c r="Q431" s="65"/>
      <c r="R431" s="65"/>
      <c r="S431" s="65"/>
      <c r="T431" s="65"/>
      <c r="U431" s="65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  <c r="AK431" s="66"/>
      <c r="AL431" s="66"/>
      <c r="AM431" s="66"/>
      <c r="AN431" s="66"/>
      <c r="AO431" s="66"/>
      <c r="AP431" s="66"/>
      <c r="AQ431" s="66"/>
      <c r="AR431" s="66"/>
      <c r="AS431" s="66"/>
      <c r="AT431" s="66"/>
      <c r="AU431" s="66"/>
      <c r="AV431" s="66"/>
      <c r="AW431" s="66"/>
      <c r="AX431" s="66"/>
      <c r="AY431" s="66"/>
      <c r="AZ431" s="66"/>
      <c r="BA431" s="66"/>
      <c r="BB431" s="66"/>
      <c r="BC431" s="66"/>
      <c r="BD431" s="66"/>
      <c r="BE431" s="66"/>
      <c r="BF431" s="66"/>
      <c r="BG431" s="66"/>
      <c r="BH431" s="66"/>
      <c r="BI431" s="66"/>
      <c r="BJ431" s="66"/>
      <c r="BK431" s="66"/>
      <c r="BL431" s="66"/>
      <c r="BM431" s="66"/>
      <c r="BN431" s="66"/>
      <c r="BO431" s="66"/>
      <c r="BP431" s="66"/>
      <c r="BQ431" s="66"/>
      <c r="BR431" s="66"/>
      <c r="BS431" s="66"/>
      <c r="BT431" s="66"/>
      <c r="BU431" s="66"/>
      <c r="BV431" s="66"/>
      <c r="BW431" s="66"/>
      <c r="BX431" s="66"/>
      <c r="BY431" s="66"/>
      <c r="BZ431" s="66"/>
      <c r="CA431" s="66"/>
      <c r="CB431" s="66"/>
      <c r="CC431" s="66"/>
      <c r="CD431" s="66"/>
      <c r="CE431" s="66"/>
      <c r="CF431" s="66"/>
      <c r="CG431" s="66"/>
      <c r="CH431" s="66"/>
      <c r="CI431" s="66"/>
      <c r="CJ431" s="66"/>
      <c r="CK431" s="66"/>
      <c r="CL431" s="66"/>
      <c r="CM431" s="66"/>
      <c r="CN431" s="66"/>
      <c r="CO431" s="66"/>
      <c r="CP431" s="66"/>
      <c r="CQ431" s="66"/>
      <c r="CR431" s="66"/>
      <c r="CS431" s="66"/>
      <c r="CT431" s="66"/>
      <c r="CU431" s="66"/>
      <c r="CV431" s="66"/>
      <c r="CW431" s="66"/>
      <c r="CX431" s="66"/>
      <c r="CY431" s="66"/>
      <c r="CZ431" s="66"/>
      <c r="DA431" s="66"/>
      <c r="DB431" s="66"/>
      <c r="DC431" s="66"/>
      <c r="DD431" s="66"/>
      <c r="DE431" s="66"/>
      <c r="DF431" s="66"/>
      <c r="DG431" s="66"/>
      <c r="DH431" s="66"/>
      <c r="DI431" s="66"/>
      <c r="DJ431" s="66"/>
      <c r="DK431" s="66"/>
      <c r="DL431" s="66"/>
      <c r="DM431" s="66"/>
      <c r="DN431" s="66"/>
      <c r="DO431" s="66"/>
      <c r="DP431" s="66"/>
      <c r="DQ431" s="66"/>
      <c r="DR431" s="66"/>
      <c r="DS431" s="66"/>
      <c r="DT431" s="66"/>
      <c r="DU431" s="66"/>
      <c r="DV431" s="66"/>
      <c r="DW431" s="66"/>
      <c r="DX431" s="66"/>
      <c r="DY431" s="66"/>
      <c r="DZ431" s="66"/>
      <c r="EA431" s="66"/>
      <c r="EB431" s="66"/>
      <c r="EC431" s="66"/>
      <c r="ED431" s="66"/>
      <c r="EE431" s="66"/>
      <c r="EF431" s="66"/>
      <c r="EG431" s="66"/>
      <c r="EH431" s="66"/>
      <c r="EI431" s="66"/>
      <c r="EJ431" s="66"/>
      <c r="EK431" s="66"/>
      <c r="EL431" s="66"/>
      <c r="EM431" s="66"/>
      <c r="EN431" s="66"/>
      <c r="EO431" s="66"/>
      <c r="EP431" s="66"/>
      <c r="EQ431" s="66"/>
      <c r="ER431" s="66"/>
      <c r="ES431" s="66"/>
      <c r="ET431" s="66"/>
      <c r="EU431" s="66"/>
      <c r="EV431" s="66"/>
      <c r="EW431" s="66"/>
      <c r="EX431" s="66"/>
      <c r="EY431" s="66"/>
      <c r="EZ431" s="66"/>
      <c r="FA431" s="66"/>
      <c r="FB431" s="66"/>
      <c r="FC431" s="66"/>
      <c r="FD431" s="66"/>
      <c r="FE431" s="66"/>
      <c r="FF431" s="66"/>
      <c r="FG431" s="66"/>
      <c r="FH431" s="66"/>
      <c r="FI431" s="66"/>
      <c r="FJ431" s="66"/>
      <c r="FK431" s="66"/>
      <c r="FL431" s="66"/>
      <c r="FM431" s="66"/>
      <c r="FN431" s="66"/>
      <c r="FO431" s="66"/>
      <c r="FP431" s="66"/>
      <c r="FQ431" s="66"/>
      <c r="FR431" s="66"/>
      <c r="FS431" s="66"/>
      <c r="FT431" s="66"/>
      <c r="FU431" s="66"/>
      <c r="FV431" s="66"/>
      <c r="FW431" s="66"/>
      <c r="FX431" s="66"/>
      <c r="FY431" s="66"/>
      <c r="FZ431" s="66"/>
      <c r="GA431" s="66"/>
      <c r="GB431" s="66"/>
      <c r="GC431" s="66"/>
      <c r="GD431" s="66"/>
      <c r="GE431" s="66"/>
      <c r="GF431" s="66"/>
      <c r="GG431" s="66"/>
      <c r="GH431" s="66"/>
      <c r="GI431" s="66"/>
      <c r="GJ431" s="66"/>
      <c r="GK431" s="66"/>
      <c r="GL431" s="66"/>
      <c r="GM431" s="66"/>
      <c r="GN431" s="66"/>
      <c r="GO431" s="66"/>
      <c r="GP431" s="66"/>
      <c r="GQ431" s="66"/>
      <c r="GR431" s="66"/>
      <c r="GS431" s="66"/>
      <c r="GT431" s="66"/>
      <c r="GU431" s="66"/>
      <c r="GV431" s="66"/>
      <c r="GW431" s="66"/>
      <c r="GX431" s="66"/>
      <c r="GY431" s="66"/>
      <c r="GZ431" s="66"/>
      <c r="HA431" s="66"/>
      <c r="HB431" s="66"/>
      <c r="HC431" s="66"/>
      <c r="HD431" s="66"/>
      <c r="HE431" s="66"/>
      <c r="HF431" s="66"/>
      <c r="HG431" s="66"/>
      <c r="HH431" s="66"/>
      <c r="HI431" s="66"/>
      <c r="HJ431" s="66"/>
      <c r="HK431" s="66"/>
      <c r="HL431" s="66"/>
      <c r="HM431" s="66"/>
      <c r="HN431" s="66"/>
      <c r="HO431" s="66"/>
      <c r="HP431" s="66"/>
      <c r="HQ431" s="66"/>
      <c r="HR431" s="66"/>
      <c r="HS431" s="66"/>
      <c r="HT431" s="66"/>
      <c r="HU431" s="66"/>
      <c r="HV431" s="66"/>
      <c r="HW431" s="66"/>
      <c r="HX431" s="66"/>
      <c r="HY431" s="66"/>
      <c r="HZ431" s="66"/>
      <c r="IA431" s="66"/>
      <c r="IB431" s="66"/>
      <c r="IC431" s="66"/>
      <c r="ID431" s="66"/>
      <c r="IE431" s="66"/>
      <c r="IF431" s="66"/>
      <c r="IG431" s="66"/>
      <c r="IH431" s="66"/>
      <c r="II431" s="66"/>
      <c r="IJ431" s="66"/>
      <c r="IK431" s="66"/>
      <c r="IL431" s="66"/>
      <c r="IM431" s="66"/>
      <c r="IN431" s="66"/>
      <c r="IO431" s="66"/>
      <c r="IP431" s="66"/>
      <c r="IQ431" s="66"/>
      <c r="IR431" s="66"/>
      <c r="IS431" s="66"/>
      <c r="IT431" s="66"/>
      <c r="IU431" s="66"/>
      <c r="IV431" s="66"/>
    </row>
    <row r="432" spans="1:256">
      <c r="A432" s="67" t="s">
        <v>14</v>
      </c>
      <c r="B432" s="68"/>
      <c r="C432" s="69"/>
      <c r="D432" s="6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68"/>
      <c r="R432" s="68"/>
      <c r="S432" s="68"/>
      <c r="T432" s="68"/>
      <c r="U432" s="68"/>
    </row>
    <row r="433" spans="1:17">
      <c r="A433" s="67" t="s">
        <v>211</v>
      </c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</row>
    <row r="434" spans="1:17">
      <c r="A434" s="67" t="s">
        <v>212</v>
      </c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45"/>
    </row>
    <row r="435" spans="1:17">
      <c r="A435" s="67" t="s">
        <v>213</v>
      </c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</row>
  </sheetData>
  <sheetProtection password="C25B" sheet="1" objects="1" scenarios="1"/>
  <mergeCells count="296">
    <mergeCell ref="A429:A431"/>
    <mergeCell ref="B429:B431"/>
    <mergeCell ref="A389:A391"/>
    <mergeCell ref="B389:B391"/>
    <mergeCell ref="A419:A421"/>
    <mergeCell ref="B419:B421"/>
    <mergeCell ref="A422:A424"/>
    <mergeCell ref="B422:B424"/>
    <mergeCell ref="A383:A385"/>
    <mergeCell ref="B383:B385"/>
    <mergeCell ref="A386:A388"/>
    <mergeCell ref="B386:B388"/>
    <mergeCell ref="A425:A427"/>
    <mergeCell ref="B425:B427"/>
    <mergeCell ref="B416:B418"/>
    <mergeCell ref="A395:A397"/>
    <mergeCell ref="B395:B397"/>
    <mergeCell ref="A398:A400"/>
    <mergeCell ref="B398:B400"/>
    <mergeCell ref="A407:A409"/>
    <mergeCell ref="B407:B409"/>
    <mergeCell ref="A410:A412"/>
    <mergeCell ref="B410:B412"/>
    <mergeCell ref="A413:A415"/>
    <mergeCell ref="B413:B415"/>
    <mergeCell ref="A416:A418"/>
    <mergeCell ref="A401:A403"/>
    <mergeCell ref="B401:B403"/>
    <mergeCell ref="A404:A406"/>
    <mergeCell ref="B404:B406"/>
    <mergeCell ref="P9:P10"/>
    <mergeCell ref="G9:H9"/>
    <mergeCell ref="I9:I10"/>
    <mergeCell ref="M8:M10"/>
    <mergeCell ref="N8:P8"/>
    <mergeCell ref="C7:C10"/>
    <mergeCell ref="J9:J10"/>
    <mergeCell ref="A23:A25"/>
    <mergeCell ref="B23:B25"/>
    <mergeCell ref="N9:N10"/>
    <mergeCell ref="K9:K10"/>
    <mergeCell ref="F9:F10"/>
    <mergeCell ref="B17:B19"/>
    <mergeCell ref="A20:A22"/>
    <mergeCell ref="B20:B22"/>
    <mergeCell ref="A7:A10"/>
    <mergeCell ref="B7:B10"/>
    <mergeCell ref="L9:L10"/>
    <mergeCell ref="D7:D10"/>
    <mergeCell ref="E7:P7"/>
    <mergeCell ref="E8:E10"/>
    <mergeCell ref="F8:L8"/>
    <mergeCell ref="A26:A28"/>
    <mergeCell ref="B26:B28"/>
    <mergeCell ref="A29:A31"/>
    <mergeCell ref="B29:B31"/>
    <mergeCell ref="A13:A15"/>
    <mergeCell ref="B13:B15"/>
    <mergeCell ref="A17:A19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74:A76"/>
    <mergeCell ref="B74:B76"/>
    <mergeCell ref="A77:A79"/>
    <mergeCell ref="B77:B79"/>
    <mergeCell ref="A80:A82"/>
    <mergeCell ref="B80:B82"/>
    <mergeCell ref="A83:A85"/>
    <mergeCell ref="B83:B85"/>
    <mergeCell ref="A86:A88"/>
    <mergeCell ref="B86:B88"/>
    <mergeCell ref="A89:A91"/>
    <mergeCell ref="B89:B91"/>
    <mergeCell ref="A92:A94"/>
    <mergeCell ref="B92:B94"/>
    <mergeCell ref="A95:A97"/>
    <mergeCell ref="B95:B97"/>
    <mergeCell ref="A98:A100"/>
    <mergeCell ref="B98:B100"/>
    <mergeCell ref="A101:A103"/>
    <mergeCell ref="B101:B103"/>
    <mergeCell ref="A104:A106"/>
    <mergeCell ref="B104:B106"/>
    <mergeCell ref="A107:A109"/>
    <mergeCell ref="B107:B109"/>
    <mergeCell ref="A110:A112"/>
    <mergeCell ref="B110:B112"/>
    <mergeCell ref="A113:A115"/>
    <mergeCell ref="B113:B115"/>
    <mergeCell ref="A116:A118"/>
    <mergeCell ref="B116:B118"/>
    <mergeCell ref="A119:A121"/>
    <mergeCell ref="B119:B121"/>
    <mergeCell ref="A122:A124"/>
    <mergeCell ref="B122:B124"/>
    <mergeCell ref="A125:A127"/>
    <mergeCell ref="B125:B127"/>
    <mergeCell ref="A128:A130"/>
    <mergeCell ref="B128:B130"/>
    <mergeCell ref="A131:A133"/>
    <mergeCell ref="B131:B133"/>
    <mergeCell ref="A134:A136"/>
    <mergeCell ref="B134:B136"/>
    <mergeCell ref="A137:A139"/>
    <mergeCell ref="B137:B139"/>
    <mergeCell ref="A140:A142"/>
    <mergeCell ref="B140:B142"/>
    <mergeCell ref="A143:A145"/>
    <mergeCell ref="B143:B145"/>
    <mergeCell ref="A146:A148"/>
    <mergeCell ref="B146:B148"/>
    <mergeCell ref="A149:A151"/>
    <mergeCell ref="B149:B151"/>
    <mergeCell ref="A152:A154"/>
    <mergeCell ref="B152:B154"/>
    <mergeCell ref="A155:A157"/>
    <mergeCell ref="B155:B157"/>
    <mergeCell ref="A158:A160"/>
    <mergeCell ref="B158:B160"/>
    <mergeCell ref="A161:A163"/>
    <mergeCell ref="B161:B163"/>
    <mergeCell ref="A164:A166"/>
    <mergeCell ref="B164:B166"/>
    <mergeCell ref="A167:A169"/>
    <mergeCell ref="B167:B169"/>
    <mergeCell ref="A170:A172"/>
    <mergeCell ref="B170:B172"/>
    <mergeCell ref="A173:A175"/>
    <mergeCell ref="B173:B175"/>
    <mergeCell ref="A176:A178"/>
    <mergeCell ref="B176:B178"/>
    <mergeCell ref="A179:A181"/>
    <mergeCell ref="B179:B181"/>
    <mergeCell ref="A182:A184"/>
    <mergeCell ref="B182:B184"/>
    <mergeCell ref="A185:A187"/>
    <mergeCell ref="B185:B187"/>
    <mergeCell ref="A188:A190"/>
    <mergeCell ref="B188:B190"/>
    <mergeCell ref="A191:A193"/>
    <mergeCell ref="B191:B193"/>
    <mergeCell ref="A194:A196"/>
    <mergeCell ref="B194:B196"/>
    <mergeCell ref="A197:A199"/>
    <mergeCell ref="B197:B199"/>
    <mergeCell ref="A200:A202"/>
    <mergeCell ref="B200:B202"/>
    <mergeCell ref="A203:A205"/>
    <mergeCell ref="B203:B205"/>
    <mergeCell ref="A206:A208"/>
    <mergeCell ref="B206:B208"/>
    <mergeCell ref="A209:A211"/>
    <mergeCell ref="B209:B211"/>
    <mergeCell ref="A212:A214"/>
    <mergeCell ref="B212:B214"/>
    <mergeCell ref="A215:A217"/>
    <mergeCell ref="B215:B217"/>
    <mergeCell ref="A218:A220"/>
    <mergeCell ref="B218:B220"/>
    <mergeCell ref="A221:A223"/>
    <mergeCell ref="B221:B223"/>
    <mergeCell ref="A224:A226"/>
    <mergeCell ref="B224:B226"/>
    <mergeCell ref="A227:A229"/>
    <mergeCell ref="B227:B229"/>
    <mergeCell ref="A230:A232"/>
    <mergeCell ref="B230:B232"/>
    <mergeCell ref="A233:A235"/>
    <mergeCell ref="B233:B235"/>
    <mergeCell ref="A236:A238"/>
    <mergeCell ref="B236:B238"/>
    <mergeCell ref="A239:A241"/>
    <mergeCell ref="B239:B241"/>
    <mergeCell ref="A242:A244"/>
    <mergeCell ref="B242:B244"/>
    <mergeCell ref="A245:A247"/>
    <mergeCell ref="B245:B247"/>
    <mergeCell ref="A248:A250"/>
    <mergeCell ref="B248:B250"/>
    <mergeCell ref="A251:A253"/>
    <mergeCell ref="B251:B253"/>
    <mergeCell ref="A254:A256"/>
    <mergeCell ref="B254:B256"/>
    <mergeCell ref="A257:A259"/>
    <mergeCell ref="B257:B259"/>
    <mergeCell ref="A260:A262"/>
    <mergeCell ref="B260:B262"/>
    <mergeCell ref="A263:A265"/>
    <mergeCell ref="B263:B265"/>
    <mergeCell ref="A266:A268"/>
    <mergeCell ref="B266:B268"/>
    <mergeCell ref="A269:A271"/>
    <mergeCell ref="B269:B271"/>
    <mergeCell ref="A272:A274"/>
    <mergeCell ref="B272:B274"/>
    <mergeCell ref="A275:A277"/>
    <mergeCell ref="B275:B277"/>
    <mergeCell ref="A278:A280"/>
    <mergeCell ref="B278:B280"/>
    <mergeCell ref="A281:A283"/>
    <mergeCell ref="B281:B283"/>
    <mergeCell ref="A284:A286"/>
    <mergeCell ref="B284:B286"/>
    <mergeCell ref="A287:A289"/>
    <mergeCell ref="B287:B289"/>
    <mergeCell ref="A290:A292"/>
    <mergeCell ref="B290:B292"/>
    <mergeCell ref="A293:A295"/>
    <mergeCell ref="B293:B295"/>
    <mergeCell ref="A296:A298"/>
    <mergeCell ref="B296:B298"/>
    <mergeCell ref="A299:A301"/>
    <mergeCell ref="B299:B301"/>
    <mergeCell ref="A302:A304"/>
    <mergeCell ref="B302:B304"/>
    <mergeCell ref="A305:A307"/>
    <mergeCell ref="B305:B307"/>
    <mergeCell ref="A308:A310"/>
    <mergeCell ref="B308:B310"/>
    <mergeCell ref="A311:A313"/>
    <mergeCell ref="B311:B313"/>
    <mergeCell ref="A314:A316"/>
    <mergeCell ref="B314:B316"/>
    <mergeCell ref="A317:A319"/>
    <mergeCell ref="B317:B319"/>
    <mergeCell ref="A320:A322"/>
    <mergeCell ref="B320:B322"/>
    <mergeCell ref="A323:A325"/>
    <mergeCell ref="B323:B325"/>
    <mergeCell ref="A326:A328"/>
    <mergeCell ref="B326:B328"/>
    <mergeCell ref="A329:A331"/>
    <mergeCell ref="B329:B331"/>
    <mergeCell ref="A332:A334"/>
    <mergeCell ref="B332:B334"/>
    <mergeCell ref="B356:B358"/>
    <mergeCell ref="A335:A337"/>
    <mergeCell ref="B335:B337"/>
    <mergeCell ref="A338:A340"/>
    <mergeCell ref="B338:B340"/>
    <mergeCell ref="A341:A343"/>
    <mergeCell ref="B341:B343"/>
    <mergeCell ref="A344:A346"/>
    <mergeCell ref="B344:B346"/>
    <mergeCell ref="A347:A349"/>
    <mergeCell ref="B347:B349"/>
    <mergeCell ref="A5:P5"/>
    <mergeCell ref="A392:A394"/>
    <mergeCell ref="B392:B394"/>
    <mergeCell ref="A359:A361"/>
    <mergeCell ref="B359:B361"/>
    <mergeCell ref="A362:A364"/>
    <mergeCell ref="B362:B364"/>
    <mergeCell ref="B377:B379"/>
    <mergeCell ref="A380:A382"/>
    <mergeCell ref="B380:B382"/>
    <mergeCell ref="B368:B370"/>
    <mergeCell ref="A371:A373"/>
    <mergeCell ref="B371:B373"/>
    <mergeCell ref="A374:A376"/>
    <mergeCell ref="B374:B376"/>
    <mergeCell ref="A377:A379"/>
    <mergeCell ref="A365:A367"/>
    <mergeCell ref="B365:B367"/>
    <mergeCell ref="A368:A370"/>
    <mergeCell ref="A350:A352"/>
    <mergeCell ref="B350:B352"/>
    <mergeCell ref="A353:A355"/>
    <mergeCell ref="B353:B355"/>
    <mergeCell ref="A356:A358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Normal="100" zoomScaleSheetLayoutView="100" workbookViewId="0">
      <selection activeCell="C2" sqref="C2"/>
    </sheetView>
  </sheetViews>
  <sheetFormatPr defaultRowHeight="12.75"/>
  <cols>
    <col min="1" max="1" width="7.25" style="23" customWidth="1"/>
    <col min="2" max="2" width="7.125" style="23" customWidth="1"/>
    <col min="3" max="3" width="42.25" style="23" customWidth="1"/>
    <col min="4" max="4" width="13.875" style="23" customWidth="1"/>
    <col min="5" max="6" width="12" style="23" customWidth="1"/>
    <col min="7" max="7" width="14.125" style="23" customWidth="1"/>
    <col min="8" max="16384" width="9" style="23"/>
  </cols>
  <sheetData>
    <row r="1" spans="1:7" s="8" customFormat="1">
      <c r="A1" s="10"/>
      <c r="B1" s="11"/>
      <c r="D1" s="4"/>
      <c r="E1" s="4" t="s">
        <v>225</v>
      </c>
      <c r="F1" s="4"/>
      <c r="G1" s="4"/>
    </row>
    <row r="2" spans="1:7" s="8" customFormat="1" ht="13.15" customHeight="1">
      <c r="A2" s="10"/>
      <c r="B2" s="11"/>
      <c r="D2" s="4"/>
      <c r="E2" s="5" t="s">
        <v>228</v>
      </c>
      <c r="F2" s="4"/>
      <c r="G2" s="4"/>
    </row>
    <row r="3" spans="1:7" s="8" customFormat="1">
      <c r="A3" s="10"/>
      <c r="B3" s="11"/>
      <c r="D3" s="4"/>
      <c r="E3" s="5" t="s">
        <v>227</v>
      </c>
      <c r="F3" s="4"/>
      <c r="G3" s="4"/>
    </row>
    <row r="4" spans="1:7" s="8" customFormat="1">
      <c r="A4" s="10"/>
      <c r="B4" s="11"/>
    </row>
    <row r="5" spans="1:7" s="8" customFormat="1" ht="47.45" customHeight="1">
      <c r="A5" s="246" t="s">
        <v>216</v>
      </c>
      <c r="B5" s="246"/>
      <c r="C5" s="246"/>
      <c r="D5" s="246"/>
      <c r="E5" s="246"/>
      <c r="F5" s="246"/>
      <c r="G5" s="246"/>
    </row>
    <row r="6" spans="1:7" s="8" customFormat="1">
      <c r="A6" s="9"/>
      <c r="B6" s="9"/>
      <c r="C6" s="71"/>
      <c r="D6" s="71"/>
      <c r="E6" s="71"/>
      <c r="F6" s="71"/>
      <c r="G6" s="71" t="s">
        <v>0</v>
      </c>
    </row>
    <row r="7" spans="1:7" s="13" customFormat="1">
      <c r="A7" s="74" t="s">
        <v>1</v>
      </c>
      <c r="B7" s="290" t="s">
        <v>2</v>
      </c>
      <c r="C7" s="291" t="s">
        <v>13</v>
      </c>
      <c r="D7" s="12" t="s">
        <v>3</v>
      </c>
      <c r="E7" s="293" t="s">
        <v>4</v>
      </c>
      <c r="F7" s="295" t="s">
        <v>5</v>
      </c>
      <c r="G7" s="76" t="s">
        <v>6</v>
      </c>
    </row>
    <row r="8" spans="1:7" s="13" customFormat="1" ht="14.25" customHeight="1">
      <c r="A8" s="75" t="s">
        <v>7</v>
      </c>
      <c r="B8" s="290"/>
      <c r="C8" s="292"/>
      <c r="D8" s="14" t="s">
        <v>10</v>
      </c>
      <c r="E8" s="294"/>
      <c r="F8" s="296"/>
      <c r="G8" s="77" t="s">
        <v>8</v>
      </c>
    </row>
    <row r="9" spans="1:7" s="18" customFormat="1" ht="12">
      <c r="A9" s="15">
        <v>1</v>
      </c>
      <c r="B9" s="16">
        <v>2</v>
      </c>
      <c r="C9" s="15">
        <v>3</v>
      </c>
      <c r="D9" s="16">
        <v>4</v>
      </c>
      <c r="E9" s="15">
        <v>5</v>
      </c>
      <c r="F9" s="17">
        <v>6</v>
      </c>
      <c r="G9" s="15">
        <v>7</v>
      </c>
    </row>
    <row r="10" spans="1:7" s="22" customFormat="1" ht="19.899999999999999" customHeight="1">
      <c r="A10" s="19"/>
      <c r="B10" s="20"/>
      <c r="C10" s="21" t="s">
        <v>9</v>
      </c>
      <c r="D10" s="72">
        <v>1736517053.4200001</v>
      </c>
      <c r="E10" s="73">
        <f>E11</f>
        <v>18539145</v>
      </c>
      <c r="F10" s="73">
        <f>F11</f>
        <v>18539145</v>
      </c>
      <c r="G10" s="73">
        <f>D10+E10-F10</f>
        <v>1736517053.4200001</v>
      </c>
    </row>
    <row r="11" spans="1:7" s="108" customFormat="1" ht="16.149999999999999" customHeight="1">
      <c r="A11" s="109">
        <v>600</v>
      </c>
      <c r="B11" s="110" t="s">
        <v>221</v>
      </c>
      <c r="C11" s="111" t="s">
        <v>59</v>
      </c>
      <c r="D11" s="112">
        <v>716198899</v>
      </c>
      <c r="E11" s="113">
        <f>E12</f>
        <v>18539145</v>
      </c>
      <c r="F11" s="113">
        <f>F12</f>
        <v>18539145</v>
      </c>
      <c r="G11" s="113">
        <f>D11+E11-F11</f>
        <v>716198899</v>
      </c>
    </row>
    <row r="12" spans="1:7" s="108" customFormat="1" ht="16.149999999999999" customHeight="1">
      <c r="A12" s="103">
        <v>60001</v>
      </c>
      <c r="B12" s="104" t="s">
        <v>221</v>
      </c>
      <c r="C12" s="105" t="s">
        <v>61</v>
      </c>
      <c r="D12" s="106">
        <v>169670045</v>
      </c>
      <c r="E12" s="107">
        <f>SUM(E13:E14)</f>
        <v>18539145</v>
      </c>
      <c r="F12" s="107">
        <f>SUM(F13:F14)</f>
        <v>18539145</v>
      </c>
      <c r="G12" s="107">
        <f>D12+E12-F12</f>
        <v>169670045</v>
      </c>
    </row>
    <row r="13" spans="1:7" ht="30" customHeight="1">
      <c r="A13" s="97" t="s">
        <v>221</v>
      </c>
      <c r="B13" s="99">
        <v>2630</v>
      </c>
      <c r="C13" s="95" t="s">
        <v>222</v>
      </c>
      <c r="D13" s="100">
        <v>139370900</v>
      </c>
      <c r="E13" s="93">
        <v>18539145</v>
      </c>
      <c r="F13" s="100">
        <v>0</v>
      </c>
      <c r="G13" s="93">
        <f>D13+E13-F13</f>
        <v>157910045</v>
      </c>
    </row>
    <row r="14" spans="1:7" ht="16.149999999999999" customHeight="1">
      <c r="A14" s="98" t="s">
        <v>221</v>
      </c>
      <c r="B14" s="101">
        <v>4270</v>
      </c>
      <c r="C14" s="96" t="s">
        <v>223</v>
      </c>
      <c r="D14" s="102">
        <v>18539145</v>
      </c>
      <c r="E14" s="94">
        <v>0</v>
      </c>
      <c r="F14" s="102">
        <v>18539145</v>
      </c>
      <c r="G14" s="94">
        <f>D14+E14-F14</f>
        <v>0</v>
      </c>
    </row>
  </sheetData>
  <sheetProtection password="C25B" sheet="1" objects="1" scenarios="1"/>
  <mergeCells count="5">
    <mergeCell ref="A5:G5"/>
    <mergeCell ref="B7:B8"/>
    <mergeCell ref="C7:C8"/>
    <mergeCell ref="E7:E8"/>
    <mergeCell ref="F7:F8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3"/>
  <sheetViews>
    <sheetView tabSelected="1" view="pageBreakPreview" zoomScaleNormal="75" zoomScaleSheetLayoutView="100" workbookViewId="0">
      <selection activeCell="F1" sqref="F1"/>
    </sheetView>
  </sheetViews>
  <sheetFormatPr defaultColWidth="8" defaultRowHeight="15"/>
  <cols>
    <col min="1" max="1" width="2.25" style="244" customWidth="1"/>
    <col min="2" max="2" width="3.375" style="244" customWidth="1"/>
    <col min="3" max="3" width="3.5" style="244" customWidth="1"/>
    <col min="4" max="4" width="5.375" style="244" customWidth="1"/>
    <col min="5" max="5" width="9.625" style="239" customWidth="1"/>
    <col min="6" max="6" width="49.375" style="238" customWidth="1"/>
    <col min="7" max="7" width="2.125" style="239" customWidth="1"/>
    <col min="8" max="8" width="12.375" style="237" customWidth="1"/>
    <col min="9" max="9" width="12.625" style="240" customWidth="1"/>
    <col min="10" max="14" width="12.25" style="240" customWidth="1"/>
    <col min="15" max="16384" width="8" style="241"/>
  </cols>
  <sheetData>
    <row r="1" spans="1:14" s="114" customFormat="1" ht="18.75" customHeight="1">
      <c r="D1" s="115"/>
      <c r="E1" s="116"/>
      <c r="F1" s="117"/>
      <c r="G1" s="116"/>
      <c r="H1" s="118"/>
      <c r="I1" s="117"/>
      <c r="J1" s="117"/>
      <c r="K1" s="117"/>
      <c r="L1" s="398" t="s">
        <v>540</v>
      </c>
      <c r="M1" s="398"/>
      <c r="N1" s="398"/>
    </row>
    <row r="2" spans="1:14" s="114" customFormat="1" ht="18.75" customHeight="1">
      <c r="C2" s="119" t="s">
        <v>229</v>
      </c>
      <c r="D2" s="119"/>
      <c r="E2" s="116"/>
      <c r="F2" s="117"/>
      <c r="G2" s="116"/>
      <c r="H2" s="118"/>
      <c r="I2" s="117"/>
      <c r="J2" s="120"/>
      <c r="K2" s="120"/>
      <c r="L2" s="117" t="s">
        <v>230</v>
      </c>
      <c r="M2" s="120"/>
      <c r="N2" s="120"/>
    </row>
    <row r="3" spans="1:14" s="114" customFormat="1" ht="12" customHeight="1">
      <c r="D3" s="119"/>
      <c r="E3" s="116"/>
      <c r="F3" s="117"/>
      <c r="G3" s="116"/>
      <c r="H3" s="118"/>
      <c r="I3" s="117"/>
      <c r="J3" s="120"/>
      <c r="K3" s="120"/>
      <c r="L3" s="117"/>
      <c r="M3" s="120"/>
      <c r="N3" s="120"/>
    </row>
    <row r="4" spans="1:14" s="114" customFormat="1" ht="51" customHeight="1">
      <c r="A4" s="399" t="s">
        <v>231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</row>
    <row r="5" spans="1:14" s="114" customFormat="1" ht="17.25" customHeight="1">
      <c r="A5" s="121"/>
      <c r="B5" s="121"/>
      <c r="C5" s="121"/>
      <c r="D5" s="121"/>
      <c r="E5" s="122"/>
      <c r="F5" s="120"/>
      <c r="G5" s="122"/>
      <c r="H5" s="123"/>
      <c r="I5" s="115"/>
      <c r="J5" s="115"/>
      <c r="K5" s="115"/>
      <c r="L5" s="115"/>
      <c r="M5" s="115"/>
      <c r="N5" s="115" t="s">
        <v>0</v>
      </c>
    </row>
    <row r="6" spans="1:14" s="124" customFormat="1" ht="30.75" customHeight="1">
      <c r="A6" s="401" t="s">
        <v>232</v>
      </c>
      <c r="B6" s="402"/>
      <c r="C6" s="401" t="s">
        <v>7</v>
      </c>
      <c r="D6" s="402"/>
      <c r="E6" s="401" t="s">
        <v>233</v>
      </c>
      <c r="F6" s="407"/>
      <c r="G6" s="410" t="s">
        <v>14</v>
      </c>
      <c r="H6" s="413" t="s">
        <v>15</v>
      </c>
      <c r="I6" s="416" t="s">
        <v>234</v>
      </c>
      <c r="J6" s="417"/>
      <c r="K6" s="418"/>
      <c r="L6" s="416" t="s">
        <v>235</v>
      </c>
      <c r="M6" s="417"/>
      <c r="N6" s="418"/>
    </row>
    <row r="7" spans="1:14" s="124" customFormat="1" ht="15.75" customHeight="1">
      <c r="A7" s="403"/>
      <c r="B7" s="404"/>
      <c r="C7" s="403"/>
      <c r="D7" s="404"/>
      <c r="E7" s="408"/>
      <c r="F7" s="409"/>
      <c r="G7" s="411"/>
      <c r="H7" s="414"/>
      <c r="I7" s="394" t="s">
        <v>236</v>
      </c>
      <c r="J7" s="125" t="s">
        <v>18</v>
      </c>
      <c r="K7" s="126"/>
      <c r="L7" s="394" t="s">
        <v>236</v>
      </c>
      <c r="M7" s="125" t="s">
        <v>18</v>
      </c>
      <c r="N7" s="126"/>
    </row>
    <row r="8" spans="1:14" s="124" customFormat="1" ht="17.25" customHeight="1">
      <c r="A8" s="405"/>
      <c r="B8" s="406"/>
      <c r="C8" s="405"/>
      <c r="D8" s="406"/>
      <c r="E8" s="127" t="s">
        <v>237</v>
      </c>
      <c r="F8" s="128"/>
      <c r="G8" s="412"/>
      <c r="H8" s="415"/>
      <c r="I8" s="395"/>
      <c r="J8" s="126" t="s">
        <v>238</v>
      </c>
      <c r="K8" s="129" t="s">
        <v>239</v>
      </c>
      <c r="L8" s="395"/>
      <c r="M8" s="126" t="s">
        <v>238</v>
      </c>
      <c r="N8" s="129" t="s">
        <v>239</v>
      </c>
    </row>
    <row r="9" spans="1:14" s="133" customFormat="1" ht="11.25">
      <c r="A9" s="396">
        <v>1</v>
      </c>
      <c r="B9" s="397"/>
      <c r="C9" s="396">
        <v>2</v>
      </c>
      <c r="D9" s="397"/>
      <c r="E9" s="130">
        <v>3</v>
      </c>
      <c r="F9" s="130">
        <v>4</v>
      </c>
      <c r="G9" s="131"/>
      <c r="H9" s="130">
        <v>5</v>
      </c>
      <c r="I9" s="132">
        <v>6</v>
      </c>
      <c r="J9" s="132">
        <v>7</v>
      </c>
      <c r="K9" s="132">
        <v>8</v>
      </c>
      <c r="L9" s="132">
        <v>9</v>
      </c>
      <c r="M9" s="132">
        <v>10</v>
      </c>
      <c r="N9" s="132">
        <v>11</v>
      </c>
    </row>
    <row r="10" spans="1:14" s="140" customFormat="1" ht="5.25" customHeight="1">
      <c r="A10" s="134"/>
      <c r="B10" s="135"/>
      <c r="C10" s="135"/>
      <c r="D10" s="135"/>
      <c r="E10" s="135"/>
      <c r="F10" s="135"/>
      <c r="G10" s="136"/>
      <c r="H10" s="137"/>
      <c r="I10" s="138"/>
      <c r="J10" s="138"/>
      <c r="K10" s="138"/>
      <c r="L10" s="138"/>
      <c r="M10" s="138"/>
      <c r="N10" s="139"/>
    </row>
    <row r="11" spans="1:14" s="144" customFormat="1" ht="18" customHeight="1">
      <c r="A11" s="297" t="s">
        <v>29</v>
      </c>
      <c r="B11" s="298"/>
      <c r="C11" s="298"/>
      <c r="D11" s="298"/>
      <c r="E11" s="298"/>
      <c r="F11" s="299"/>
      <c r="G11" s="141" t="s">
        <v>30</v>
      </c>
      <c r="H11" s="142">
        <f>I11+L11</f>
        <v>615156834</v>
      </c>
      <c r="I11" s="143">
        <f>J11+K11</f>
        <v>352641846</v>
      </c>
      <c r="J11" s="143">
        <f t="shared" ref="J11:K13" si="0">J15+J68+J221</f>
        <v>214127722</v>
      </c>
      <c r="K11" s="143">
        <f t="shared" si="0"/>
        <v>138514124</v>
      </c>
      <c r="L11" s="143">
        <f>M11+N11</f>
        <v>262514988</v>
      </c>
      <c r="M11" s="143">
        <f t="shared" ref="M11:N13" si="1">M15+M68+M221</f>
        <v>17960155</v>
      </c>
      <c r="N11" s="143">
        <f t="shared" si="1"/>
        <v>244554833</v>
      </c>
    </row>
    <row r="12" spans="1:14" s="144" customFormat="1" ht="18" customHeight="1">
      <c r="A12" s="300"/>
      <c r="B12" s="301"/>
      <c r="C12" s="301"/>
      <c r="D12" s="301"/>
      <c r="E12" s="301"/>
      <c r="F12" s="302"/>
      <c r="G12" s="141" t="s">
        <v>31</v>
      </c>
      <c r="H12" s="142">
        <f>I12+L12</f>
        <v>18539145</v>
      </c>
      <c r="I12" s="143">
        <f>J12+K12</f>
        <v>0</v>
      </c>
      <c r="J12" s="143">
        <f t="shared" si="0"/>
        <v>0</v>
      </c>
      <c r="K12" s="143">
        <f t="shared" si="0"/>
        <v>0</v>
      </c>
      <c r="L12" s="143">
        <f>M12+N12</f>
        <v>18539145</v>
      </c>
      <c r="M12" s="143">
        <f t="shared" si="1"/>
        <v>0</v>
      </c>
      <c r="N12" s="143">
        <f t="shared" si="1"/>
        <v>18539145</v>
      </c>
    </row>
    <row r="13" spans="1:14" s="144" customFormat="1" ht="18" customHeight="1">
      <c r="A13" s="303"/>
      <c r="B13" s="304"/>
      <c r="C13" s="304"/>
      <c r="D13" s="304"/>
      <c r="E13" s="304"/>
      <c r="F13" s="305"/>
      <c r="G13" s="141" t="s">
        <v>32</v>
      </c>
      <c r="H13" s="142">
        <f>I13+L13</f>
        <v>633695979</v>
      </c>
      <c r="I13" s="143">
        <f>J13+K13</f>
        <v>352641846</v>
      </c>
      <c r="J13" s="143">
        <f t="shared" si="0"/>
        <v>214127722</v>
      </c>
      <c r="K13" s="143">
        <f t="shared" si="0"/>
        <v>138514124</v>
      </c>
      <c r="L13" s="143">
        <f>M13+N13</f>
        <v>281054133</v>
      </c>
      <c r="M13" s="143">
        <f t="shared" si="1"/>
        <v>17960155</v>
      </c>
      <c r="N13" s="143">
        <f t="shared" si="1"/>
        <v>263093978</v>
      </c>
    </row>
    <row r="14" spans="1:14" s="153" customFormat="1" ht="5.25" customHeight="1">
      <c r="A14" s="145"/>
      <c r="B14" s="146"/>
      <c r="C14" s="146"/>
      <c r="D14" s="146"/>
      <c r="E14" s="147"/>
      <c r="F14" s="148"/>
      <c r="G14" s="149"/>
      <c r="H14" s="150"/>
      <c r="I14" s="151"/>
      <c r="J14" s="151"/>
      <c r="K14" s="151"/>
      <c r="L14" s="151"/>
      <c r="M14" s="151"/>
      <c r="N14" s="152"/>
    </row>
    <row r="15" spans="1:14" s="157" customFormat="1" ht="18" customHeight="1">
      <c r="A15" s="359" t="s">
        <v>240</v>
      </c>
      <c r="B15" s="360"/>
      <c r="C15" s="360"/>
      <c r="D15" s="360"/>
      <c r="E15" s="360"/>
      <c r="F15" s="361"/>
      <c r="G15" s="154" t="s">
        <v>30</v>
      </c>
      <c r="H15" s="155">
        <f>I15+L15</f>
        <v>139370900</v>
      </c>
      <c r="I15" s="156">
        <f>J15+K15</f>
        <v>0</v>
      </c>
      <c r="J15" s="155">
        <f t="shared" ref="J15:K17" si="2">J19+J22+J25+J28+J31+J34+J37+J40+J43+J46+J49+J64+J52+J55+J58+J61</f>
        <v>0</v>
      </c>
      <c r="K15" s="155">
        <f t="shared" si="2"/>
        <v>0</v>
      </c>
      <c r="L15" s="155">
        <f>M15+N15</f>
        <v>139370900</v>
      </c>
      <c r="M15" s="155">
        <f t="shared" ref="M15:N17" si="3">M19+M22+M25+M28+M31+M34+M37+M40+M43+M46+M49+M64+M52+M55+M58+M61</f>
        <v>0</v>
      </c>
      <c r="N15" s="155">
        <f t="shared" si="3"/>
        <v>139370900</v>
      </c>
    </row>
    <row r="16" spans="1:14" s="157" customFormat="1" ht="18" customHeight="1">
      <c r="A16" s="362"/>
      <c r="B16" s="363"/>
      <c r="C16" s="363"/>
      <c r="D16" s="363"/>
      <c r="E16" s="363"/>
      <c r="F16" s="364"/>
      <c r="G16" s="158" t="s">
        <v>31</v>
      </c>
      <c r="H16" s="155">
        <f t="shared" ref="H16:H17" si="4">I16+L16</f>
        <v>18539145</v>
      </c>
      <c r="I16" s="156">
        <f t="shared" ref="I16:I17" si="5">J16+K16</f>
        <v>0</v>
      </c>
      <c r="J16" s="155">
        <f t="shared" si="2"/>
        <v>0</v>
      </c>
      <c r="K16" s="155">
        <f t="shared" si="2"/>
        <v>0</v>
      </c>
      <c r="L16" s="155">
        <f t="shared" ref="L16:L17" si="6">M16+N16</f>
        <v>18539145</v>
      </c>
      <c r="M16" s="155">
        <f t="shared" si="3"/>
        <v>0</v>
      </c>
      <c r="N16" s="155">
        <f t="shared" si="3"/>
        <v>18539145</v>
      </c>
    </row>
    <row r="17" spans="1:14" s="157" customFormat="1" ht="18" customHeight="1">
      <c r="A17" s="365"/>
      <c r="B17" s="366"/>
      <c r="C17" s="366"/>
      <c r="D17" s="366"/>
      <c r="E17" s="366"/>
      <c r="F17" s="367"/>
      <c r="G17" s="159" t="s">
        <v>32</v>
      </c>
      <c r="H17" s="155">
        <f t="shared" si="4"/>
        <v>157910045</v>
      </c>
      <c r="I17" s="156">
        <f t="shared" si="5"/>
        <v>0</v>
      </c>
      <c r="J17" s="155">
        <f t="shared" si="2"/>
        <v>0</v>
      </c>
      <c r="K17" s="155">
        <f t="shared" si="2"/>
        <v>0</v>
      </c>
      <c r="L17" s="155">
        <f t="shared" si="6"/>
        <v>157910045</v>
      </c>
      <c r="M17" s="155">
        <f t="shared" si="3"/>
        <v>0</v>
      </c>
      <c r="N17" s="155">
        <f t="shared" si="3"/>
        <v>157910045</v>
      </c>
    </row>
    <row r="18" spans="1:14" s="153" customFormat="1" ht="5.25" customHeight="1">
      <c r="A18" s="160"/>
      <c r="B18" s="161"/>
      <c r="C18" s="161"/>
      <c r="D18" s="161"/>
      <c r="E18" s="162"/>
      <c r="F18" s="162"/>
      <c r="G18" s="163"/>
      <c r="H18" s="164"/>
      <c r="I18" s="165"/>
      <c r="J18" s="165"/>
      <c r="K18" s="165"/>
      <c r="L18" s="165"/>
      <c r="M18" s="165"/>
      <c r="N18" s="166"/>
    </row>
    <row r="19" spans="1:14" s="169" customFormat="1" ht="18" customHeight="1">
      <c r="A19" s="324" t="s">
        <v>58</v>
      </c>
      <c r="B19" s="325"/>
      <c r="C19" s="324" t="s">
        <v>60</v>
      </c>
      <c r="D19" s="325"/>
      <c r="E19" s="309" t="s">
        <v>241</v>
      </c>
      <c r="F19" s="310"/>
      <c r="G19" s="167" t="s">
        <v>30</v>
      </c>
      <c r="H19" s="168">
        <f t="shared" ref="H19:H50" si="7">I19+L19</f>
        <v>133000000</v>
      </c>
      <c r="I19" s="168">
        <f t="shared" ref="I19:I66" si="8">J19+K19</f>
        <v>0</v>
      </c>
      <c r="J19" s="168">
        <v>0</v>
      </c>
      <c r="K19" s="168">
        <v>0</v>
      </c>
      <c r="L19" s="168">
        <f>M19+N19</f>
        <v>133000000</v>
      </c>
      <c r="M19" s="168">
        <v>0</v>
      </c>
      <c r="N19" s="168">
        <v>133000000</v>
      </c>
    </row>
    <row r="20" spans="1:14" s="169" customFormat="1" ht="18" customHeight="1">
      <c r="A20" s="306"/>
      <c r="B20" s="308"/>
      <c r="C20" s="306"/>
      <c r="D20" s="308"/>
      <c r="E20" s="311"/>
      <c r="F20" s="312"/>
      <c r="G20" s="167" t="s">
        <v>31</v>
      </c>
      <c r="H20" s="168">
        <f t="shared" si="7"/>
        <v>18539145</v>
      </c>
      <c r="I20" s="168">
        <f t="shared" si="8"/>
        <v>0</v>
      </c>
      <c r="J20" s="168">
        <v>0</v>
      </c>
      <c r="K20" s="168">
        <v>0</v>
      </c>
      <c r="L20" s="168">
        <f>M20+N20</f>
        <v>18539145</v>
      </c>
      <c r="M20" s="168">
        <v>0</v>
      </c>
      <c r="N20" s="168">
        <v>18539145</v>
      </c>
    </row>
    <row r="21" spans="1:14" s="169" customFormat="1" ht="18" customHeight="1">
      <c r="A21" s="306"/>
      <c r="B21" s="308"/>
      <c r="C21" s="306"/>
      <c r="D21" s="308"/>
      <c r="E21" s="313"/>
      <c r="F21" s="314"/>
      <c r="G21" s="167" t="s">
        <v>32</v>
      </c>
      <c r="H21" s="168">
        <f>I21+L21</f>
        <v>151539145</v>
      </c>
      <c r="I21" s="168">
        <f t="shared" si="8"/>
        <v>0</v>
      </c>
      <c r="J21" s="168">
        <f>J19+J20</f>
        <v>0</v>
      </c>
      <c r="K21" s="168">
        <f>K19+K20</f>
        <v>0</v>
      </c>
      <c r="L21" s="168">
        <f>M21+N21</f>
        <v>151539145</v>
      </c>
      <c r="M21" s="168">
        <f>M19+M20</f>
        <v>0</v>
      </c>
      <c r="N21" s="168">
        <f>N19+N20</f>
        <v>151539145</v>
      </c>
    </row>
    <row r="22" spans="1:14" s="169" customFormat="1" ht="18" hidden="1" customHeight="1">
      <c r="A22" s="306"/>
      <c r="B22" s="308"/>
      <c r="C22" s="306"/>
      <c r="D22" s="308"/>
      <c r="E22" s="309" t="s">
        <v>242</v>
      </c>
      <c r="F22" s="310"/>
      <c r="G22" s="167" t="s">
        <v>30</v>
      </c>
      <c r="H22" s="168">
        <f t="shared" si="7"/>
        <v>0</v>
      </c>
      <c r="I22" s="168">
        <f t="shared" si="8"/>
        <v>0</v>
      </c>
      <c r="J22" s="168">
        <v>0</v>
      </c>
      <c r="K22" s="168">
        <v>0</v>
      </c>
      <c r="L22" s="168">
        <f>M22+N22</f>
        <v>0</v>
      </c>
      <c r="M22" s="168">
        <v>0</v>
      </c>
      <c r="N22" s="168">
        <v>0</v>
      </c>
    </row>
    <row r="23" spans="1:14" s="169" customFormat="1" ht="18" hidden="1" customHeight="1">
      <c r="A23" s="306"/>
      <c r="B23" s="308"/>
      <c r="C23" s="306"/>
      <c r="D23" s="308"/>
      <c r="E23" s="311"/>
      <c r="F23" s="312"/>
      <c r="G23" s="167" t="s">
        <v>31</v>
      </c>
      <c r="H23" s="168">
        <f t="shared" si="7"/>
        <v>0</v>
      </c>
      <c r="I23" s="168">
        <f t="shared" si="8"/>
        <v>0</v>
      </c>
      <c r="J23" s="168">
        <v>0</v>
      </c>
      <c r="K23" s="168">
        <v>0</v>
      </c>
      <c r="L23" s="168">
        <f t="shared" ref="L23" si="9">M23+N23</f>
        <v>0</v>
      </c>
      <c r="M23" s="168">
        <v>0</v>
      </c>
      <c r="N23" s="168">
        <v>0</v>
      </c>
    </row>
    <row r="24" spans="1:14" s="169" customFormat="1" ht="18" hidden="1" customHeight="1">
      <c r="A24" s="306"/>
      <c r="B24" s="308"/>
      <c r="C24" s="306"/>
      <c r="D24" s="308"/>
      <c r="E24" s="313"/>
      <c r="F24" s="314"/>
      <c r="G24" s="167" t="s">
        <v>32</v>
      </c>
      <c r="H24" s="168">
        <f>I24+L24</f>
        <v>0</v>
      </c>
      <c r="I24" s="168">
        <f t="shared" si="8"/>
        <v>0</v>
      </c>
      <c r="J24" s="168">
        <f>J22+J23</f>
        <v>0</v>
      </c>
      <c r="K24" s="168">
        <f>K22+K23</f>
        <v>0</v>
      </c>
      <c r="L24" s="168">
        <f>M24+N24</f>
        <v>0</v>
      </c>
      <c r="M24" s="168">
        <f>M22+M23</f>
        <v>0</v>
      </c>
      <c r="N24" s="168">
        <f>N22+N23</f>
        <v>0</v>
      </c>
    </row>
    <row r="25" spans="1:14" s="169" customFormat="1" ht="18" hidden="1" customHeight="1">
      <c r="A25" s="306"/>
      <c r="B25" s="308"/>
      <c r="C25" s="306"/>
      <c r="D25" s="308"/>
      <c r="E25" s="309" t="s">
        <v>243</v>
      </c>
      <c r="F25" s="310"/>
      <c r="G25" s="167" t="s">
        <v>30</v>
      </c>
      <c r="H25" s="168">
        <f t="shared" si="7"/>
        <v>0</v>
      </c>
      <c r="I25" s="168">
        <f t="shared" si="8"/>
        <v>0</v>
      </c>
      <c r="J25" s="168">
        <v>0</v>
      </c>
      <c r="K25" s="168">
        <v>0</v>
      </c>
      <c r="L25" s="168">
        <f>M25+N25</f>
        <v>0</v>
      </c>
      <c r="M25" s="168">
        <v>0</v>
      </c>
      <c r="N25" s="168">
        <v>0</v>
      </c>
    </row>
    <row r="26" spans="1:14" s="169" customFormat="1" ht="18" hidden="1" customHeight="1">
      <c r="A26" s="306"/>
      <c r="B26" s="308"/>
      <c r="C26" s="306"/>
      <c r="D26" s="308"/>
      <c r="E26" s="311"/>
      <c r="F26" s="312"/>
      <c r="G26" s="167" t="s">
        <v>31</v>
      </c>
      <c r="H26" s="168">
        <f t="shared" si="7"/>
        <v>0</v>
      </c>
      <c r="I26" s="168">
        <f t="shared" si="8"/>
        <v>0</v>
      </c>
      <c r="J26" s="168">
        <v>0</v>
      </c>
      <c r="K26" s="168">
        <v>0</v>
      </c>
      <c r="L26" s="168">
        <f t="shared" ref="L26" si="10">M26+N26</f>
        <v>0</v>
      </c>
      <c r="M26" s="168">
        <v>0</v>
      </c>
      <c r="N26" s="168">
        <v>0</v>
      </c>
    </row>
    <row r="27" spans="1:14" s="169" customFormat="1" ht="18" hidden="1" customHeight="1">
      <c r="A27" s="306"/>
      <c r="B27" s="308"/>
      <c r="C27" s="306"/>
      <c r="D27" s="308"/>
      <c r="E27" s="313"/>
      <c r="F27" s="314"/>
      <c r="G27" s="167" t="s">
        <v>32</v>
      </c>
      <c r="H27" s="168">
        <f>I27+L27</f>
        <v>0</v>
      </c>
      <c r="I27" s="168">
        <f t="shared" si="8"/>
        <v>0</v>
      </c>
      <c r="J27" s="168">
        <f>J25+J26</f>
        <v>0</v>
      </c>
      <c r="K27" s="168">
        <f>K25+K26</f>
        <v>0</v>
      </c>
      <c r="L27" s="168">
        <f>M27+N27</f>
        <v>0</v>
      </c>
      <c r="M27" s="168">
        <f>M25+M26</f>
        <v>0</v>
      </c>
      <c r="N27" s="168">
        <f>N25+N26</f>
        <v>0</v>
      </c>
    </row>
    <row r="28" spans="1:14" s="169" customFormat="1" ht="18" hidden="1" customHeight="1">
      <c r="A28" s="306"/>
      <c r="B28" s="308"/>
      <c r="C28" s="306"/>
      <c r="D28" s="308"/>
      <c r="E28" s="309" t="s">
        <v>244</v>
      </c>
      <c r="F28" s="310"/>
      <c r="G28" s="167" t="s">
        <v>30</v>
      </c>
      <c r="H28" s="168">
        <f t="shared" si="7"/>
        <v>0</v>
      </c>
      <c r="I28" s="168">
        <f t="shared" si="8"/>
        <v>0</v>
      </c>
      <c r="J28" s="168">
        <v>0</v>
      </c>
      <c r="K28" s="168">
        <v>0</v>
      </c>
      <c r="L28" s="168">
        <f t="shared" ref="L28:L50" si="11">M28+N28</f>
        <v>0</v>
      </c>
      <c r="M28" s="168">
        <v>0</v>
      </c>
      <c r="N28" s="168">
        <v>0</v>
      </c>
    </row>
    <row r="29" spans="1:14" s="169" customFormat="1" ht="18" hidden="1" customHeight="1">
      <c r="A29" s="306"/>
      <c r="B29" s="308"/>
      <c r="C29" s="306"/>
      <c r="D29" s="308"/>
      <c r="E29" s="311"/>
      <c r="F29" s="312"/>
      <c r="G29" s="167" t="s">
        <v>31</v>
      </c>
      <c r="H29" s="168">
        <f t="shared" si="7"/>
        <v>0</v>
      </c>
      <c r="I29" s="168">
        <f t="shared" si="8"/>
        <v>0</v>
      </c>
      <c r="J29" s="168">
        <v>0</v>
      </c>
      <c r="K29" s="168">
        <v>0</v>
      </c>
      <c r="L29" s="168">
        <f t="shared" si="11"/>
        <v>0</v>
      </c>
      <c r="M29" s="168">
        <v>0</v>
      </c>
      <c r="N29" s="168">
        <v>0</v>
      </c>
    </row>
    <row r="30" spans="1:14" s="169" customFormat="1" ht="18" hidden="1" customHeight="1">
      <c r="A30" s="306"/>
      <c r="B30" s="308"/>
      <c r="C30" s="306"/>
      <c r="D30" s="308"/>
      <c r="E30" s="313"/>
      <c r="F30" s="314"/>
      <c r="G30" s="167" t="s">
        <v>32</v>
      </c>
      <c r="H30" s="168">
        <f>I30+L30</f>
        <v>0</v>
      </c>
      <c r="I30" s="168">
        <f t="shared" si="8"/>
        <v>0</v>
      </c>
      <c r="J30" s="168">
        <f>J28+J29</f>
        <v>0</v>
      </c>
      <c r="K30" s="168">
        <f>K28+K29</f>
        <v>0</v>
      </c>
      <c r="L30" s="168">
        <f>M30+N30</f>
        <v>0</v>
      </c>
      <c r="M30" s="168">
        <f>M28+M29</f>
        <v>0</v>
      </c>
      <c r="N30" s="168">
        <f>N28+N29</f>
        <v>0</v>
      </c>
    </row>
    <row r="31" spans="1:14" s="169" customFormat="1" ht="18" hidden="1" customHeight="1">
      <c r="A31" s="306"/>
      <c r="B31" s="308"/>
      <c r="C31" s="306"/>
      <c r="D31" s="308"/>
      <c r="E31" s="309" t="s">
        <v>245</v>
      </c>
      <c r="F31" s="310"/>
      <c r="G31" s="167" t="s">
        <v>30</v>
      </c>
      <c r="H31" s="168">
        <f t="shared" si="7"/>
        <v>0</v>
      </c>
      <c r="I31" s="168">
        <f t="shared" si="8"/>
        <v>0</v>
      </c>
      <c r="J31" s="168">
        <v>0</v>
      </c>
      <c r="K31" s="168">
        <v>0</v>
      </c>
      <c r="L31" s="168">
        <f t="shared" si="11"/>
        <v>0</v>
      </c>
      <c r="M31" s="168">
        <v>0</v>
      </c>
      <c r="N31" s="168">
        <v>0</v>
      </c>
    </row>
    <row r="32" spans="1:14" s="169" customFormat="1" ht="18" hidden="1" customHeight="1">
      <c r="A32" s="306"/>
      <c r="B32" s="308"/>
      <c r="C32" s="306"/>
      <c r="D32" s="308"/>
      <c r="E32" s="311"/>
      <c r="F32" s="312"/>
      <c r="G32" s="167" t="s">
        <v>31</v>
      </c>
      <c r="H32" s="168">
        <f t="shared" si="7"/>
        <v>0</v>
      </c>
      <c r="I32" s="168">
        <f t="shared" si="8"/>
        <v>0</v>
      </c>
      <c r="J32" s="168">
        <v>0</v>
      </c>
      <c r="K32" s="168">
        <v>0</v>
      </c>
      <c r="L32" s="168">
        <f t="shared" si="11"/>
        <v>0</v>
      </c>
      <c r="M32" s="168">
        <v>0</v>
      </c>
      <c r="N32" s="168">
        <v>0</v>
      </c>
    </row>
    <row r="33" spans="1:14" s="169" customFormat="1" ht="18" hidden="1" customHeight="1">
      <c r="A33" s="306"/>
      <c r="B33" s="308"/>
      <c r="C33" s="306"/>
      <c r="D33" s="308"/>
      <c r="E33" s="313"/>
      <c r="F33" s="314"/>
      <c r="G33" s="167" t="s">
        <v>32</v>
      </c>
      <c r="H33" s="168">
        <f>I33+L33</f>
        <v>0</v>
      </c>
      <c r="I33" s="168">
        <f t="shared" si="8"/>
        <v>0</v>
      </c>
      <c r="J33" s="168">
        <f>J31+J32</f>
        <v>0</v>
      </c>
      <c r="K33" s="168">
        <f>K31+K32</f>
        <v>0</v>
      </c>
      <c r="L33" s="168">
        <f>M33+N33</f>
        <v>0</v>
      </c>
      <c r="M33" s="168">
        <f>M31+M32</f>
        <v>0</v>
      </c>
      <c r="N33" s="168">
        <f>N31+N32</f>
        <v>0</v>
      </c>
    </row>
    <row r="34" spans="1:14" s="169" customFormat="1" ht="18" hidden="1" customHeight="1">
      <c r="A34" s="306"/>
      <c r="B34" s="308"/>
      <c r="C34" s="306"/>
      <c r="D34" s="308"/>
      <c r="E34" s="309" t="s">
        <v>246</v>
      </c>
      <c r="F34" s="310"/>
      <c r="G34" s="167" t="s">
        <v>30</v>
      </c>
      <c r="H34" s="168">
        <f t="shared" si="7"/>
        <v>0</v>
      </c>
      <c r="I34" s="168">
        <f t="shared" si="8"/>
        <v>0</v>
      </c>
      <c r="J34" s="168">
        <v>0</v>
      </c>
      <c r="K34" s="168">
        <v>0</v>
      </c>
      <c r="L34" s="168">
        <f t="shared" si="11"/>
        <v>0</v>
      </c>
      <c r="M34" s="168">
        <v>0</v>
      </c>
      <c r="N34" s="168">
        <v>0</v>
      </c>
    </row>
    <row r="35" spans="1:14" s="169" customFormat="1" ht="18" hidden="1" customHeight="1">
      <c r="A35" s="306"/>
      <c r="B35" s="308"/>
      <c r="C35" s="306"/>
      <c r="D35" s="308"/>
      <c r="E35" s="311"/>
      <c r="F35" s="312"/>
      <c r="G35" s="167" t="s">
        <v>31</v>
      </c>
      <c r="H35" s="168">
        <f t="shared" si="7"/>
        <v>0</v>
      </c>
      <c r="I35" s="168">
        <f t="shared" si="8"/>
        <v>0</v>
      </c>
      <c r="J35" s="168">
        <v>0</v>
      </c>
      <c r="K35" s="168">
        <v>0</v>
      </c>
      <c r="L35" s="168">
        <f t="shared" si="11"/>
        <v>0</v>
      </c>
      <c r="M35" s="168">
        <v>0</v>
      </c>
      <c r="N35" s="168">
        <v>0</v>
      </c>
    </row>
    <row r="36" spans="1:14" s="169" customFormat="1" ht="18" hidden="1" customHeight="1">
      <c r="A36" s="306"/>
      <c r="B36" s="308"/>
      <c r="C36" s="306"/>
      <c r="D36" s="308"/>
      <c r="E36" s="313"/>
      <c r="F36" s="314"/>
      <c r="G36" s="167" t="s">
        <v>32</v>
      </c>
      <c r="H36" s="168">
        <f>I36+L36</f>
        <v>0</v>
      </c>
      <c r="I36" s="168">
        <f t="shared" si="8"/>
        <v>0</v>
      </c>
      <c r="J36" s="168">
        <f>J34+J35</f>
        <v>0</v>
      </c>
      <c r="K36" s="168">
        <f>K34+K35</f>
        <v>0</v>
      </c>
      <c r="L36" s="168">
        <f>M36+N36</f>
        <v>0</v>
      </c>
      <c r="M36" s="168">
        <f>M34+M35</f>
        <v>0</v>
      </c>
      <c r="N36" s="168">
        <f>N34+N35</f>
        <v>0</v>
      </c>
    </row>
    <row r="37" spans="1:14" s="169" customFormat="1" ht="18" hidden="1" customHeight="1">
      <c r="A37" s="306"/>
      <c r="B37" s="308"/>
      <c r="C37" s="306"/>
      <c r="D37" s="308"/>
      <c r="E37" s="309" t="s">
        <v>247</v>
      </c>
      <c r="F37" s="310"/>
      <c r="G37" s="167" t="s">
        <v>30</v>
      </c>
      <c r="H37" s="168">
        <f t="shared" si="7"/>
        <v>0</v>
      </c>
      <c r="I37" s="168">
        <f t="shared" si="8"/>
        <v>0</v>
      </c>
      <c r="J37" s="168">
        <v>0</v>
      </c>
      <c r="K37" s="168">
        <v>0</v>
      </c>
      <c r="L37" s="168">
        <f t="shared" si="11"/>
        <v>0</v>
      </c>
      <c r="M37" s="168">
        <v>0</v>
      </c>
      <c r="N37" s="168">
        <v>0</v>
      </c>
    </row>
    <row r="38" spans="1:14" s="169" customFormat="1" ht="18" hidden="1" customHeight="1">
      <c r="A38" s="306"/>
      <c r="B38" s="308"/>
      <c r="C38" s="306"/>
      <c r="D38" s="308"/>
      <c r="E38" s="311"/>
      <c r="F38" s="312"/>
      <c r="G38" s="167" t="s">
        <v>31</v>
      </c>
      <c r="H38" s="168">
        <f t="shared" si="7"/>
        <v>0</v>
      </c>
      <c r="I38" s="168">
        <f t="shared" si="8"/>
        <v>0</v>
      </c>
      <c r="J38" s="168">
        <v>0</v>
      </c>
      <c r="K38" s="168">
        <v>0</v>
      </c>
      <c r="L38" s="168">
        <f t="shared" si="11"/>
        <v>0</v>
      </c>
      <c r="M38" s="168">
        <v>0</v>
      </c>
      <c r="N38" s="168">
        <v>0</v>
      </c>
    </row>
    <row r="39" spans="1:14" s="169" customFormat="1" ht="18" hidden="1" customHeight="1">
      <c r="A39" s="306"/>
      <c r="B39" s="308"/>
      <c r="C39" s="306"/>
      <c r="D39" s="308"/>
      <c r="E39" s="313"/>
      <c r="F39" s="314"/>
      <c r="G39" s="167" t="s">
        <v>32</v>
      </c>
      <c r="H39" s="168">
        <f>I39+L39</f>
        <v>0</v>
      </c>
      <c r="I39" s="168">
        <f t="shared" si="8"/>
        <v>0</v>
      </c>
      <c r="J39" s="168">
        <f>J37+J38</f>
        <v>0</v>
      </c>
      <c r="K39" s="168">
        <f>K37+K38</f>
        <v>0</v>
      </c>
      <c r="L39" s="168">
        <f>M39+N39</f>
        <v>0</v>
      </c>
      <c r="M39" s="168">
        <f>M37+M38</f>
        <v>0</v>
      </c>
      <c r="N39" s="168">
        <f>N37+N38</f>
        <v>0</v>
      </c>
    </row>
    <row r="40" spans="1:14" s="169" customFormat="1" ht="18" hidden="1" customHeight="1">
      <c r="A40" s="306"/>
      <c r="B40" s="308"/>
      <c r="C40" s="306"/>
      <c r="D40" s="308"/>
      <c r="E40" s="309" t="s">
        <v>248</v>
      </c>
      <c r="F40" s="310"/>
      <c r="G40" s="167" t="s">
        <v>30</v>
      </c>
      <c r="H40" s="168">
        <f t="shared" si="7"/>
        <v>0</v>
      </c>
      <c r="I40" s="168">
        <f t="shared" si="8"/>
        <v>0</v>
      </c>
      <c r="J40" s="168">
        <v>0</v>
      </c>
      <c r="K40" s="168">
        <v>0</v>
      </c>
      <c r="L40" s="168">
        <f t="shared" si="11"/>
        <v>0</v>
      </c>
      <c r="M40" s="168">
        <v>0</v>
      </c>
      <c r="N40" s="168">
        <v>0</v>
      </c>
    </row>
    <row r="41" spans="1:14" s="169" customFormat="1" ht="18" hidden="1" customHeight="1">
      <c r="A41" s="306"/>
      <c r="B41" s="308"/>
      <c r="C41" s="306"/>
      <c r="D41" s="308"/>
      <c r="E41" s="311"/>
      <c r="F41" s="312"/>
      <c r="G41" s="167" t="s">
        <v>31</v>
      </c>
      <c r="H41" s="168">
        <f t="shared" si="7"/>
        <v>0</v>
      </c>
      <c r="I41" s="168">
        <f t="shared" si="8"/>
        <v>0</v>
      </c>
      <c r="J41" s="168">
        <v>0</v>
      </c>
      <c r="K41" s="168">
        <v>0</v>
      </c>
      <c r="L41" s="168">
        <f t="shared" si="11"/>
        <v>0</v>
      </c>
      <c r="M41" s="168">
        <v>0</v>
      </c>
      <c r="N41" s="168">
        <v>0</v>
      </c>
    </row>
    <row r="42" spans="1:14" s="169" customFormat="1" ht="18" hidden="1" customHeight="1">
      <c r="A42" s="306"/>
      <c r="B42" s="308"/>
      <c r="C42" s="306"/>
      <c r="D42" s="308"/>
      <c r="E42" s="313"/>
      <c r="F42" s="314"/>
      <c r="G42" s="167" t="s">
        <v>32</v>
      </c>
      <c r="H42" s="168">
        <f>I42+L42</f>
        <v>0</v>
      </c>
      <c r="I42" s="168">
        <f t="shared" si="8"/>
        <v>0</v>
      </c>
      <c r="J42" s="168">
        <f>J40+J41</f>
        <v>0</v>
      </c>
      <c r="K42" s="168">
        <f>K40+K41</f>
        <v>0</v>
      </c>
      <c r="L42" s="168">
        <f>M42+N42</f>
        <v>0</v>
      </c>
      <c r="M42" s="168">
        <f>M40+M41</f>
        <v>0</v>
      </c>
      <c r="N42" s="168">
        <f>N40+N41</f>
        <v>0</v>
      </c>
    </row>
    <row r="43" spans="1:14" s="169" customFormat="1" ht="18.600000000000001" hidden="1" customHeight="1">
      <c r="A43" s="306"/>
      <c r="B43" s="308"/>
      <c r="C43" s="306"/>
      <c r="D43" s="308"/>
      <c r="E43" s="309" t="s">
        <v>249</v>
      </c>
      <c r="F43" s="310"/>
      <c r="G43" s="167" t="s">
        <v>30</v>
      </c>
      <c r="H43" s="168">
        <f t="shared" si="7"/>
        <v>0</v>
      </c>
      <c r="I43" s="168">
        <f t="shared" si="8"/>
        <v>0</v>
      </c>
      <c r="J43" s="168">
        <v>0</v>
      </c>
      <c r="K43" s="168">
        <v>0</v>
      </c>
      <c r="L43" s="168">
        <f t="shared" si="11"/>
        <v>0</v>
      </c>
      <c r="M43" s="168">
        <v>0</v>
      </c>
      <c r="N43" s="168">
        <v>0</v>
      </c>
    </row>
    <row r="44" spans="1:14" s="169" customFormat="1" ht="18.600000000000001" hidden="1" customHeight="1">
      <c r="A44" s="306"/>
      <c r="B44" s="308"/>
      <c r="C44" s="306"/>
      <c r="D44" s="308"/>
      <c r="E44" s="311"/>
      <c r="F44" s="312"/>
      <c r="G44" s="167" t="s">
        <v>31</v>
      </c>
      <c r="H44" s="168">
        <f t="shared" si="7"/>
        <v>0</v>
      </c>
      <c r="I44" s="168">
        <f t="shared" si="8"/>
        <v>0</v>
      </c>
      <c r="J44" s="168">
        <v>0</v>
      </c>
      <c r="K44" s="168">
        <v>0</v>
      </c>
      <c r="L44" s="168">
        <f t="shared" si="11"/>
        <v>0</v>
      </c>
      <c r="M44" s="168">
        <v>0</v>
      </c>
      <c r="N44" s="168">
        <v>0</v>
      </c>
    </row>
    <row r="45" spans="1:14" s="169" customFormat="1" ht="18.600000000000001" hidden="1" customHeight="1">
      <c r="A45" s="306"/>
      <c r="B45" s="308"/>
      <c r="C45" s="306"/>
      <c r="D45" s="308"/>
      <c r="E45" s="313"/>
      <c r="F45" s="314"/>
      <c r="G45" s="167" t="s">
        <v>32</v>
      </c>
      <c r="H45" s="168">
        <f>I45+L45</f>
        <v>0</v>
      </c>
      <c r="I45" s="168">
        <f t="shared" si="8"/>
        <v>0</v>
      </c>
      <c r="J45" s="168">
        <f>J43+J44</f>
        <v>0</v>
      </c>
      <c r="K45" s="168">
        <f>K43+K44</f>
        <v>0</v>
      </c>
      <c r="L45" s="168">
        <f>M45+N45</f>
        <v>0</v>
      </c>
      <c r="M45" s="168">
        <f>M43+M44</f>
        <v>0</v>
      </c>
      <c r="N45" s="168">
        <f>N43+N44</f>
        <v>0</v>
      </c>
    </row>
    <row r="46" spans="1:14" s="169" customFormat="1" ht="18.600000000000001" hidden="1" customHeight="1">
      <c r="A46" s="306"/>
      <c r="B46" s="308"/>
      <c r="C46" s="306"/>
      <c r="D46" s="308"/>
      <c r="E46" s="309" t="s">
        <v>250</v>
      </c>
      <c r="F46" s="310"/>
      <c r="G46" s="167" t="s">
        <v>30</v>
      </c>
      <c r="H46" s="168">
        <f t="shared" si="7"/>
        <v>0</v>
      </c>
      <c r="I46" s="168">
        <f t="shared" si="8"/>
        <v>0</v>
      </c>
      <c r="J46" s="168">
        <v>0</v>
      </c>
      <c r="K46" s="168">
        <v>0</v>
      </c>
      <c r="L46" s="168">
        <f t="shared" si="11"/>
        <v>0</v>
      </c>
      <c r="M46" s="168">
        <v>0</v>
      </c>
      <c r="N46" s="168">
        <v>0</v>
      </c>
    </row>
    <row r="47" spans="1:14" s="169" customFormat="1" ht="18.600000000000001" hidden="1" customHeight="1">
      <c r="A47" s="306"/>
      <c r="B47" s="308"/>
      <c r="C47" s="306"/>
      <c r="D47" s="308"/>
      <c r="E47" s="311"/>
      <c r="F47" s="312"/>
      <c r="G47" s="167" t="s">
        <v>31</v>
      </c>
      <c r="H47" s="168">
        <f t="shared" si="7"/>
        <v>0</v>
      </c>
      <c r="I47" s="168">
        <f t="shared" si="8"/>
        <v>0</v>
      </c>
      <c r="J47" s="168">
        <v>0</v>
      </c>
      <c r="K47" s="168">
        <v>0</v>
      </c>
      <c r="L47" s="168">
        <f t="shared" si="11"/>
        <v>0</v>
      </c>
      <c r="M47" s="168">
        <v>0</v>
      </c>
      <c r="N47" s="168">
        <v>0</v>
      </c>
    </row>
    <row r="48" spans="1:14" s="169" customFormat="1" ht="18.600000000000001" hidden="1" customHeight="1">
      <c r="A48" s="306"/>
      <c r="B48" s="308"/>
      <c r="C48" s="306"/>
      <c r="D48" s="308"/>
      <c r="E48" s="313"/>
      <c r="F48" s="314"/>
      <c r="G48" s="167" t="s">
        <v>32</v>
      </c>
      <c r="H48" s="168">
        <f>I48+L48</f>
        <v>0</v>
      </c>
      <c r="I48" s="168">
        <f t="shared" si="8"/>
        <v>0</v>
      </c>
      <c r="J48" s="168">
        <f>J46+J47</f>
        <v>0</v>
      </c>
      <c r="K48" s="168">
        <f>K46+K47</f>
        <v>0</v>
      </c>
      <c r="L48" s="168">
        <f>M48+N48</f>
        <v>0</v>
      </c>
      <c r="M48" s="168">
        <f>M46+M47</f>
        <v>0</v>
      </c>
      <c r="N48" s="168">
        <f>N46+N47</f>
        <v>0</v>
      </c>
    </row>
    <row r="49" spans="1:14" s="169" customFormat="1" ht="18.600000000000001" hidden="1" customHeight="1">
      <c r="A49" s="306"/>
      <c r="B49" s="308"/>
      <c r="C49" s="306"/>
      <c r="D49" s="308"/>
      <c r="E49" s="309" t="s">
        <v>251</v>
      </c>
      <c r="F49" s="310"/>
      <c r="G49" s="167" t="s">
        <v>30</v>
      </c>
      <c r="H49" s="168">
        <f t="shared" si="7"/>
        <v>0</v>
      </c>
      <c r="I49" s="168">
        <f t="shared" si="8"/>
        <v>0</v>
      </c>
      <c r="J49" s="168">
        <v>0</v>
      </c>
      <c r="K49" s="168">
        <v>0</v>
      </c>
      <c r="L49" s="168">
        <f t="shared" si="11"/>
        <v>0</v>
      </c>
      <c r="M49" s="168">
        <v>0</v>
      </c>
      <c r="N49" s="168">
        <v>0</v>
      </c>
    </row>
    <row r="50" spans="1:14" s="169" customFormat="1" ht="18.600000000000001" hidden="1" customHeight="1">
      <c r="A50" s="306"/>
      <c r="B50" s="308"/>
      <c r="C50" s="306"/>
      <c r="D50" s="308"/>
      <c r="E50" s="311"/>
      <c r="F50" s="312"/>
      <c r="G50" s="167" t="s">
        <v>31</v>
      </c>
      <c r="H50" s="168">
        <f t="shared" si="7"/>
        <v>0</v>
      </c>
      <c r="I50" s="168">
        <f t="shared" si="8"/>
        <v>0</v>
      </c>
      <c r="J50" s="168">
        <v>0</v>
      </c>
      <c r="K50" s="168">
        <v>0</v>
      </c>
      <c r="L50" s="168">
        <f t="shared" si="11"/>
        <v>0</v>
      </c>
      <c r="M50" s="168">
        <v>0</v>
      </c>
      <c r="N50" s="168">
        <v>0</v>
      </c>
    </row>
    <row r="51" spans="1:14" s="169" customFormat="1" ht="18.600000000000001" hidden="1" customHeight="1">
      <c r="A51" s="306"/>
      <c r="B51" s="308"/>
      <c r="C51" s="306"/>
      <c r="D51" s="308"/>
      <c r="E51" s="313"/>
      <c r="F51" s="314"/>
      <c r="G51" s="167" t="s">
        <v>32</v>
      </c>
      <c r="H51" s="168">
        <f>I51+L51</f>
        <v>0</v>
      </c>
      <c r="I51" s="168">
        <f t="shared" si="8"/>
        <v>0</v>
      </c>
      <c r="J51" s="168">
        <f>J49+J50</f>
        <v>0</v>
      </c>
      <c r="K51" s="168">
        <f>K49+K50</f>
        <v>0</v>
      </c>
      <c r="L51" s="168">
        <f>M51+N51</f>
        <v>0</v>
      </c>
      <c r="M51" s="168">
        <f>M49+M50</f>
        <v>0</v>
      </c>
      <c r="N51" s="168">
        <f>N49+N50</f>
        <v>0</v>
      </c>
    </row>
    <row r="52" spans="1:14" s="169" customFormat="1" ht="18.600000000000001" hidden="1" customHeight="1">
      <c r="A52" s="306"/>
      <c r="B52" s="308"/>
      <c r="C52" s="306"/>
      <c r="D52" s="308"/>
      <c r="E52" s="309" t="s">
        <v>252</v>
      </c>
      <c r="F52" s="310"/>
      <c r="G52" s="167" t="s">
        <v>30</v>
      </c>
      <c r="H52" s="168">
        <f t="shared" ref="H52:H53" si="12">I52+L52</f>
        <v>2167000</v>
      </c>
      <c r="I52" s="168">
        <f t="shared" si="8"/>
        <v>0</v>
      </c>
      <c r="J52" s="168">
        <v>0</v>
      </c>
      <c r="K52" s="168">
        <v>0</v>
      </c>
      <c r="L52" s="168">
        <f t="shared" ref="L52:L53" si="13">M52+N52</f>
        <v>2167000</v>
      </c>
      <c r="M52" s="168">
        <v>0</v>
      </c>
      <c r="N52" s="168">
        <v>2167000</v>
      </c>
    </row>
    <row r="53" spans="1:14" s="169" customFormat="1" ht="18.600000000000001" hidden="1" customHeight="1">
      <c r="A53" s="306"/>
      <c r="B53" s="308"/>
      <c r="C53" s="306"/>
      <c r="D53" s="308"/>
      <c r="E53" s="311"/>
      <c r="F53" s="312"/>
      <c r="G53" s="167" t="s">
        <v>31</v>
      </c>
      <c r="H53" s="168">
        <f t="shared" si="12"/>
        <v>0</v>
      </c>
      <c r="I53" s="168">
        <f t="shared" si="8"/>
        <v>0</v>
      </c>
      <c r="J53" s="168">
        <v>0</v>
      </c>
      <c r="K53" s="168">
        <v>0</v>
      </c>
      <c r="L53" s="168">
        <f t="shared" si="13"/>
        <v>0</v>
      </c>
      <c r="M53" s="168">
        <v>0</v>
      </c>
      <c r="N53" s="168">
        <v>0</v>
      </c>
    </row>
    <row r="54" spans="1:14" s="169" customFormat="1" ht="18.600000000000001" hidden="1" customHeight="1">
      <c r="A54" s="306"/>
      <c r="B54" s="308"/>
      <c r="C54" s="306"/>
      <c r="D54" s="308"/>
      <c r="E54" s="313"/>
      <c r="F54" s="314"/>
      <c r="G54" s="167" t="s">
        <v>32</v>
      </c>
      <c r="H54" s="168">
        <f>I54+L54</f>
        <v>2167000</v>
      </c>
      <c r="I54" s="168">
        <f t="shared" si="8"/>
        <v>0</v>
      </c>
      <c r="J54" s="168">
        <f>J52+J53</f>
        <v>0</v>
      </c>
      <c r="K54" s="168">
        <f>K52+K53</f>
        <v>0</v>
      </c>
      <c r="L54" s="168">
        <f>M54+N54</f>
        <v>2167000</v>
      </c>
      <c r="M54" s="168">
        <f>M52+M53</f>
        <v>0</v>
      </c>
      <c r="N54" s="168">
        <f>N52+N53</f>
        <v>2167000</v>
      </c>
    </row>
    <row r="55" spans="1:14" s="169" customFormat="1" ht="18.600000000000001" hidden="1" customHeight="1">
      <c r="A55" s="306"/>
      <c r="B55" s="308"/>
      <c r="C55" s="306"/>
      <c r="D55" s="308"/>
      <c r="E55" s="309" t="s">
        <v>253</v>
      </c>
      <c r="F55" s="310"/>
      <c r="G55" s="167" t="s">
        <v>30</v>
      </c>
      <c r="H55" s="168">
        <f t="shared" ref="H55:H56" si="14">I55+L55</f>
        <v>1425900</v>
      </c>
      <c r="I55" s="168">
        <f t="shared" si="8"/>
        <v>0</v>
      </c>
      <c r="J55" s="168">
        <v>0</v>
      </c>
      <c r="K55" s="168">
        <v>0</v>
      </c>
      <c r="L55" s="168">
        <f t="shared" ref="L55:L56" si="15">M55+N55</f>
        <v>1425900</v>
      </c>
      <c r="M55" s="168">
        <v>0</v>
      </c>
      <c r="N55" s="168">
        <v>1425900</v>
      </c>
    </row>
    <row r="56" spans="1:14" s="169" customFormat="1" ht="18.600000000000001" hidden="1" customHeight="1">
      <c r="A56" s="306"/>
      <c r="B56" s="308"/>
      <c r="C56" s="306"/>
      <c r="D56" s="308"/>
      <c r="E56" s="311"/>
      <c r="F56" s="312"/>
      <c r="G56" s="167" t="s">
        <v>31</v>
      </c>
      <c r="H56" s="168">
        <f t="shared" si="14"/>
        <v>0</v>
      </c>
      <c r="I56" s="168">
        <f t="shared" si="8"/>
        <v>0</v>
      </c>
      <c r="J56" s="168">
        <v>0</v>
      </c>
      <c r="K56" s="168">
        <v>0</v>
      </c>
      <c r="L56" s="168">
        <f t="shared" si="15"/>
        <v>0</v>
      </c>
      <c r="M56" s="168">
        <v>0</v>
      </c>
      <c r="N56" s="168">
        <v>0</v>
      </c>
    </row>
    <row r="57" spans="1:14" s="169" customFormat="1" ht="18.600000000000001" hidden="1" customHeight="1">
      <c r="A57" s="306"/>
      <c r="B57" s="308"/>
      <c r="C57" s="306"/>
      <c r="D57" s="308"/>
      <c r="E57" s="313"/>
      <c r="F57" s="314"/>
      <c r="G57" s="167" t="s">
        <v>32</v>
      </c>
      <c r="H57" s="168">
        <f>I57+L57</f>
        <v>1425900</v>
      </c>
      <c r="I57" s="168">
        <f t="shared" si="8"/>
        <v>0</v>
      </c>
      <c r="J57" s="168">
        <f>J55+J56</f>
        <v>0</v>
      </c>
      <c r="K57" s="168">
        <f>K55+K56</f>
        <v>0</v>
      </c>
      <c r="L57" s="168">
        <f>M57+N57</f>
        <v>1425900</v>
      </c>
      <c r="M57" s="168">
        <f>M55+M56</f>
        <v>0</v>
      </c>
      <c r="N57" s="168">
        <f>N55+N56</f>
        <v>1425900</v>
      </c>
    </row>
    <row r="58" spans="1:14" s="169" customFormat="1" ht="18.600000000000001" hidden="1" customHeight="1">
      <c r="A58" s="306"/>
      <c r="B58" s="308"/>
      <c r="C58" s="306"/>
      <c r="D58" s="308"/>
      <c r="E58" s="309" t="s">
        <v>254</v>
      </c>
      <c r="F58" s="310"/>
      <c r="G58" s="167" t="s">
        <v>30</v>
      </c>
      <c r="H58" s="168">
        <f t="shared" ref="H58:H59" si="16">I58+L58</f>
        <v>1310000</v>
      </c>
      <c r="I58" s="168">
        <f t="shared" si="8"/>
        <v>0</v>
      </c>
      <c r="J58" s="168">
        <v>0</v>
      </c>
      <c r="K58" s="168">
        <v>0</v>
      </c>
      <c r="L58" s="168">
        <f t="shared" ref="L58:L59" si="17">M58+N58</f>
        <v>1310000</v>
      </c>
      <c r="M58" s="168">
        <v>0</v>
      </c>
      <c r="N58" s="168">
        <v>1310000</v>
      </c>
    </row>
    <row r="59" spans="1:14" s="169" customFormat="1" ht="18.600000000000001" hidden="1" customHeight="1">
      <c r="A59" s="306"/>
      <c r="B59" s="308"/>
      <c r="C59" s="306"/>
      <c r="D59" s="308"/>
      <c r="E59" s="311"/>
      <c r="F59" s="312"/>
      <c r="G59" s="167" t="s">
        <v>31</v>
      </c>
      <c r="H59" s="168">
        <f t="shared" si="16"/>
        <v>0</v>
      </c>
      <c r="I59" s="168">
        <f t="shared" si="8"/>
        <v>0</v>
      </c>
      <c r="J59" s="168">
        <v>0</v>
      </c>
      <c r="K59" s="168">
        <v>0</v>
      </c>
      <c r="L59" s="168">
        <f t="shared" si="17"/>
        <v>0</v>
      </c>
      <c r="M59" s="168">
        <v>0</v>
      </c>
      <c r="N59" s="168">
        <v>0</v>
      </c>
    </row>
    <row r="60" spans="1:14" s="169" customFormat="1" ht="18.600000000000001" hidden="1" customHeight="1">
      <c r="A60" s="306"/>
      <c r="B60" s="308"/>
      <c r="C60" s="306"/>
      <c r="D60" s="308"/>
      <c r="E60" s="313"/>
      <c r="F60" s="314"/>
      <c r="G60" s="167" t="s">
        <v>32</v>
      </c>
      <c r="H60" s="168">
        <f>I60+L60</f>
        <v>1310000</v>
      </c>
      <c r="I60" s="168">
        <f t="shared" si="8"/>
        <v>0</v>
      </c>
      <c r="J60" s="168">
        <f>J58+J59</f>
        <v>0</v>
      </c>
      <c r="K60" s="168">
        <f>K58+K59</f>
        <v>0</v>
      </c>
      <c r="L60" s="168">
        <f>M60+N60</f>
        <v>1310000</v>
      </c>
      <c r="M60" s="168">
        <f>M58+M59</f>
        <v>0</v>
      </c>
      <c r="N60" s="168">
        <f>N58+N59</f>
        <v>1310000</v>
      </c>
    </row>
    <row r="61" spans="1:14" s="169" customFormat="1" ht="18.600000000000001" hidden="1" customHeight="1">
      <c r="A61" s="306"/>
      <c r="B61" s="308"/>
      <c r="C61" s="306"/>
      <c r="D61" s="308"/>
      <c r="E61" s="309" t="s">
        <v>255</v>
      </c>
      <c r="F61" s="310"/>
      <c r="G61" s="167" t="s">
        <v>30</v>
      </c>
      <c r="H61" s="168">
        <f t="shared" ref="H61:H62" si="18">I61+L61</f>
        <v>1431000</v>
      </c>
      <c r="I61" s="168">
        <f t="shared" si="8"/>
        <v>0</v>
      </c>
      <c r="J61" s="168">
        <v>0</v>
      </c>
      <c r="K61" s="168">
        <v>0</v>
      </c>
      <c r="L61" s="168">
        <f t="shared" ref="L61:L62" si="19">M61+N61</f>
        <v>1431000</v>
      </c>
      <c r="M61" s="168">
        <v>0</v>
      </c>
      <c r="N61" s="168">
        <v>1431000</v>
      </c>
    </row>
    <row r="62" spans="1:14" s="169" customFormat="1" ht="18.600000000000001" hidden="1" customHeight="1">
      <c r="A62" s="306"/>
      <c r="B62" s="308"/>
      <c r="C62" s="306"/>
      <c r="D62" s="308"/>
      <c r="E62" s="311"/>
      <c r="F62" s="312"/>
      <c r="G62" s="167" t="s">
        <v>31</v>
      </c>
      <c r="H62" s="168">
        <f t="shared" si="18"/>
        <v>0</v>
      </c>
      <c r="I62" s="168">
        <f t="shared" si="8"/>
        <v>0</v>
      </c>
      <c r="J62" s="168">
        <v>0</v>
      </c>
      <c r="K62" s="168">
        <v>0</v>
      </c>
      <c r="L62" s="168">
        <f t="shared" si="19"/>
        <v>0</v>
      </c>
      <c r="M62" s="168">
        <v>0</v>
      </c>
      <c r="N62" s="168">
        <v>0</v>
      </c>
    </row>
    <row r="63" spans="1:14" s="169" customFormat="1" ht="18.600000000000001" hidden="1" customHeight="1">
      <c r="A63" s="306"/>
      <c r="B63" s="308"/>
      <c r="C63" s="306"/>
      <c r="D63" s="308"/>
      <c r="E63" s="313"/>
      <c r="F63" s="314"/>
      <c r="G63" s="167" t="s">
        <v>32</v>
      </c>
      <c r="H63" s="168">
        <f>I63+L63</f>
        <v>1431000</v>
      </c>
      <c r="I63" s="168">
        <f t="shared" si="8"/>
        <v>0</v>
      </c>
      <c r="J63" s="168">
        <f>J61+J62</f>
        <v>0</v>
      </c>
      <c r="K63" s="168">
        <f>K61+K62</f>
        <v>0</v>
      </c>
      <c r="L63" s="168">
        <f>M63+N63</f>
        <v>1431000</v>
      </c>
      <c r="M63" s="168">
        <f>M61+M62</f>
        <v>0</v>
      </c>
      <c r="N63" s="168">
        <f>N61+N62</f>
        <v>1431000</v>
      </c>
    </row>
    <row r="64" spans="1:14" s="169" customFormat="1" ht="18.600000000000001" hidden="1" customHeight="1">
      <c r="A64" s="306"/>
      <c r="B64" s="308"/>
      <c r="C64" s="306"/>
      <c r="D64" s="308"/>
      <c r="E64" s="309" t="s">
        <v>256</v>
      </c>
      <c r="F64" s="310"/>
      <c r="G64" s="167" t="s">
        <v>30</v>
      </c>
      <c r="H64" s="168">
        <f t="shared" ref="H64:H65" si="20">I64+L64</f>
        <v>37000</v>
      </c>
      <c r="I64" s="168">
        <f t="shared" si="8"/>
        <v>0</v>
      </c>
      <c r="J64" s="168">
        <v>0</v>
      </c>
      <c r="K64" s="168">
        <v>0</v>
      </c>
      <c r="L64" s="168">
        <f t="shared" ref="L64:L65" si="21">M64+N64</f>
        <v>37000</v>
      </c>
      <c r="M64" s="168">
        <v>0</v>
      </c>
      <c r="N64" s="168">
        <v>37000</v>
      </c>
    </row>
    <row r="65" spans="1:14" s="169" customFormat="1" ht="18.600000000000001" hidden="1" customHeight="1">
      <c r="A65" s="306"/>
      <c r="B65" s="308"/>
      <c r="C65" s="306"/>
      <c r="D65" s="308"/>
      <c r="E65" s="311"/>
      <c r="F65" s="312"/>
      <c r="G65" s="167" t="s">
        <v>31</v>
      </c>
      <c r="H65" s="168">
        <f t="shared" si="20"/>
        <v>0</v>
      </c>
      <c r="I65" s="168">
        <f t="shared" si="8"/>
        <v>0</v>
      </c>
      <c r="J65" s="168">
        <v>0</v>
      </c>
      <c r="K65" s="168">
        <v>0</v>
      </c>
      <c r="L65" s="168">
        <f t="shared" si="21"/>
        <v>0</v>
      </c>
      <c r="M65" s="168">
        <v>0</v>
      </c>
      <c r="N65" s="168">
        <v>0</v>
      </c>
    </row>
    <row r="66" spans="1:14" s="169" customFormat="1" ht="18.600000000000001" hidden="1" customHeight="1">
      <c r="A66" s="306"/>
      <c r="B66" s="308"/>
      <c r="C66" s="306"/>
      <c r="D66" s="308"/>
      <c r="E66" s="313"/>
      <c r="F66" s="314"/>
      <c r="G66" s="167" t="s">
        <v>32</v>
      </c>
      <c r="H66" s="168">
        <f>I66+L66</f>
        <v>37000</v>
      </c>
      <c r="I66" s="168">
        <f t="shared" si="8"/>
        <v>0</v>
      </c>
      <c r="J66" s="168">
        <f>J64+J65</f>
        <v>0</v>
      </c>
      <c r="K66" s="168">
        <f>K64+K65</f>
        <v>0</v>
      </c>
      <c r="L66" s="168">
        <f>M66+N66</f>
        <v>37000</v>
      </c>
      <c r="M66" s="168">
        <f>M64+M65</f>
        <v>0</v>
      </c>
      <c r="N66" s="168">
        <f>N64+N65</f>
        <v>37000</v>
      </c>
    </row>
    <row r="67" spans="1:14" s="153" customFormat="1" ht="5.25" hidden="1" customHeight="1">
      <c r="A67" s="170"/>
      <c r="B67" s="171"/>
      <c r="C67" s="171"/>
      <c r="D67" s="171"/>
      <c r="E67" s="172"/>
      <c r="F67" s="173"/>
      <c r="G67" s="174"/>
      <c r="H67" s="175"/>
      <c r="I67" s="176"/>
      <c r="J67" s="176"/>
      <c r="K67" s="176"/>
      <c r="L67" s="176"/>
      <c r="M67" s="176"/>
      <c r="N67" s="177"/>
    </row>
    <row r="68" spans="1:14" s="157" customFormat="1" ht="18.2" hidden="1" customHeight="1">
      <c r="A68" s="359" t="s">
        <v>257</v>
      </c>
      <c r="B68" s="360"/>
      <c r="C68" s="360"/>
      <c r="D68" s="360"/>
      <c r="E68" s="360"/>
      <c r="F68" s="361"/>
      <c r="G68" s="154" t="s">
        <v>30</v>
      </c>
      <c r="H68" s="178">
        <f>I68+L68</f>
        <v>98015037</v>
      </c>
      <c r="I68" s="178">
        <f>J68+K68</f>
        <v>98015037</v>
      </c>
      <c r="J68" s="178">
        <f>J72</f>
        <v>0</v>
      </c>
      <c r="K68" s="178">
        <f>K72</f>
        <v>98015037</v>
      </c>
      <c r="L68" s="178">
        <f>M68+N68</f>
        <v>0</v>
      </c>
      <c r="M68" s="178">
        <f>M72</f>
        <v>0</v>
      </c>
      <c r="N68" s="178">
        <f>N72</f>
        <v>0</v>
      </c>
    </row>
    <row r="69" spans="1:14" s="157" customFormat="1" ht="18.2" hidden="1" customHeight="1">
      <c r="A69" s="362"/>
      <c r="B69" s="363"/>
      <c r="C69" s="363"/>
      <c r="D69" s="363"/>
      <c r="E69" s="363"/>
      <c r="F69" s="364"/>
      <c r="G69" s="158" t="s">
        <v>31</v>
      </c>
      <c r="H69" s="178">
        <f t="shared" ref="H69:H70" si="22">I69+L69</f>
        <v>0</v>
      </c>
      <c r="I69" s="178">
        <f t="shared" ref="I69:I70" si="23">J69+K69</f>
        <v>0</v>
      </c>
      <c r="J69" s="178">
        <f t="shared" ref="J69:K70" si="24">J73</f>
        <v>0</v>
      </c>
      <c r="K69" s="178">
        <f t="shared" si="24"/>
        <v>0</v>
      </c>
      <c r="L69" s="178">
        <f t="shared" ref="L69:L70" si="25">M69+N69</f>
        <v>0</v>
      </c>
      <c r="M69" s="178">
        <f t="shared" ref="M69:N70" si="26">M73</f>
        <v>0</v>
      </c>
      <c r="N69" s="178">
        <f t="shared" si="26"/>
        <v>0</v>
      </c>
    </row>
    <row r="70" spans="1:14" s="157" customFormat="1" ht="18.2" hidden="1" customHeight="1">
      <c r="A70" s="365"/>
      <c r="B70" s="366"/>
      <c r="C70" s="366"/>
      <c r="D70" s="366"/>
      <c r="E70" s="366"/>
      <c r="F70" s="367"/>
      <c r="G70" s="159" t="s">
        <v>32</v>
      </c>
      <c r="H70" s="178">
        <f t="shared" si="22"/>
        <v>98015037</v>
      </c>
      <c r="I70" s="178">
        <f t="shared" si="23"/>
        <v>98015037</v>
      </c>
      <c r="J70" s="178">
        <f t="shared" si="24"/>
        <v>0</v>
      </c>
      <c r="K70" s="178">
        <f t="shared" si="24"/>
        <v>98015037</v>
      </c>
      <c r="L70" s="178">
        <f t="shared" si="25"/>
        <v>0</v>
      </c>
      <c r="M70" s="178">
        <f t="shared" si="26"/>
        <v>0</v>
      </c>
      <c r="N70" s="178">
        <f t="shared" si="26"/>
        <v>0</v>
      </c>
    </row>
    <row r="71" spans="1:14" s="153" customFormat="1" ht="5.25" hidden="1" customHeight="1">
      <c r="A71" s="160"/>
      <c r="B71" s="161"/>
      <c r="C71" s="161"/>
      <c r="D71" s="161"/>
      <c r="E71" s="162"/>
      <c r="F71" s="162"/>
      <c r="G71" s="163"/>
      <c r="H71" s="164"/>
      <c r="I71" s="165"/>
      <c r="J71" s="165"/>
      <c r="K71" s="165"/>
      <c r="L71" s="165"/>
      <c r="M71" s="165"/>
      <c r="N71" s="166"/>
    </row>
    <row r="72" spans="1:14" s="181" customFormat="1" ht="18.2" hidden="1" customHeight="1">
      <c r="A72" s="385" t="s">
        <v>258</v>
      </c>
      <c r="B72" s="386"/>
      <c r="C72" s="386"/>
      <c r="D72" s="386"/>
      <c r="E72" s="386"/>
      <c r="F72" s="387"/>
      <c r="G72" s="179" t="s">
        <v>30</v>
      </c>
      <c r="H72" s="180">
        <f>I72+L72</f>
        <v>98015037</v>
      </c>
      <c r="I72" s="180">
        <f>J72+K72</f>
        <v>98015037</v>
      </c>
      <c r="J72" s="180">
        <f t="shared" ref="J72:K74" si="27">J76+J85+J91+J97+J103+J109+J115+J121+J133+J139+J145+J154+J160+J172+J187+J199+J211</f>
        <v>0</v>
      </c>
      <c r="K72" s="180">
        <f t="shared" si="27"/>
        <v>98015037</v>
      </c>
      <c r="L72" s="180">
        <f>M72+N72</f>
        <v>0</v>
      </c>
      <c r="M72" s="180">
        <f t="shared" ref="M72:N74" si="28">M76+M85+M91+M97+M103+M109+M115+M121+M133+M139+M145+M154+M160+M172+M187+M199+M211</f>
        <v>0</v>
      </c>
      <c r="N72" s="180">
        <f t="shared" si="28"/>
        <v>0</v>
      </c>
    </row>
    <row r="73" spans="1:14" s="181" customFormat="1" ht="18.2" hidden="1" customHeight="1">
      <c r="A73" s="388"/>
      <c r="B73" s="389"/>
      <c r="C73" s="389"/>
      <c r="D73" s="389"/>
      <c r="E73" s="389"/>
      <c r="F73" s="390"/>
      <c r="G73" s="182" t="s">
        <v>31</v>
      </c>
      <c r="H73" s="180">
        <f t="shared" ref="H73:H74" si="29">I73+L73</f>
        <v>0</v>
      </c>
      <c r="I73" s="180">
        <f t="shared" ref="I73:I74" si="30">J73+K73</f>
        <v>0</v>
      </c>
      <c r="J73" s="180">
        <f t="shared" si="27"/>
        <v>0</v>
      </c>
      <c r="K73" s="180">
        <f t="shared" si="27"/>
        <v>0</v>
      </c>
      <c r="L73" s="180">
        <f t="shared" ref="L73:L74" si="31">M73+N73</f>
        <v>0</v>
      </c>
      <c r="M73" s="180">
        <f t="shared" si="28"/>
        <v>0</v>
      </c>
      <c r="N73" s="180">
        <f t="shared" si="28"/>
        <v>0</v>
      </c>
    </row>
    <row r="74" spans="1:14" s="181" customFormat="1" ht="18.2" hidden="1" customHeight="1">
      <c r="A74" s="391"/>
      <c r="B74" s="392"/>
      <c r="C74" s="392"/>
      <c r="D74" s="392"/>
      <c r="E74" s="392"/>
      <c r="F74" s="393"/>
      <c r="G74" s="183" t="s">
        <v>32</v>
      </c>
      <c r="H74" s="180">
        <f t="shared" si="29"/>
        <v>98015037</v>
      </c>
      <c r="I74" s="180">
        <f t="shared" si="30"/>
        <v>98015037</v>
      </c>
      <c r="J74" s="180">
        <f t="shared" si="27"/>
        <v>0</v>
      </c>
      <c r="K74" s="180">
        <f t="shared" si="27"/>
        <v>98015037</v>
      </c>
      <c r="L74" s="180">
        <f t="shared" si="31"/>
        <v>0</v>
      </c>
      <c r="M74" s="180">
        <f t="shared" si="28"/>
        <v>0</v>
      </c>
      <c r="N74" s="180">
        <f t="shared" si="28"/>
        <v>0</v>
      </c>
    </row>
    <row r="75" spans="1:14" s="190" customFormat="1" ht="5.25" hidden="1" customHeight="1">
      <c r="A75" s="184"/>
      <c r="B75" s="185"/>
      <c r="C75" s="185"/>
      <c r="D75" s="185"/>
      <c r="E75" s="185"/>
      <c r="F75" s="185"/>
      <c r="G75" s="186"/>
      <c r="H75" s="187"/>
      <c r="I75" s="188"/>
      <c r="J75" s="188"/>
      <c r="K75" s="188"/>
      <c r="L75" s="188"/>
      <c r="M75" s="188"/>
      <c r="N75" s="189"/>
    </row>
    <row r="76" spans="1:14" s="124" customFormat="1" ht="18" hidden="1" customHeight="1">
      <c r="A76" s="368" t="s">
        <v>259</v>
      </c>
      <c r="B76" s="369"/>
      <c r="C76" s="369"/>
      <c r="D76" s="369"/>
      <c r="E76" s="369"/>
      <c r="F76" s="370"/>
      <c r="G76" s="191" t="s">
        <v>30</v>
      </c>
      <c r="H76" s="192">
        <f t="shared" ref="H76:H214" si="32">I76+L76</f>
        <v>8878500</v>
      </c>
      <c r="I76" s="192">
        <f t="shared" ref="I76:I214" si="33">J76+K76</f>
        <v>8878500</v>
      </c>
      <c r="J76" s="192">
        <f>J79+J82</f>
        <v>0</v>
      </c>
      <c r="K76" s="192">
        <f>K79+K82</f>
        <v>8878500</v>
      </c>
      <c r="L76" s="192">
        <f t="shared" ref="L76:L125" si="34">M76+N76</f>
        <v>0</v>
      </c>
      <c r="M76" s="192">
        <f>M79+M82</f>
        <v>0</v>
      </c>
      <c r="N76" s="192">
        <f>N79+N82</f>
        <v>0</v>
      </c>
    </row>
    <row r="77" spans="1:14" s="124" customFormat="1" ht="18" hidden="1" customHeight="1">
      <c r="A77" s="371"/>
      <c r="B77" s="372"/>
      <c r="C77" s="372"/>
      <c r="D77" s="372"/>
      <c r="E77" s="372"/>
      <c r="F77" s="373"/>
      <c r="G77" s="191" t="s">
        <v>31</v>
      </c>
      <c r="H77" s="192">
        <f t="shared" si="32"/>
        <v>0</v>
      </c>
      <c r="I77" s="192">
        <f t="shared" si="33"/>
        <v>0</v>
      </c>
      <c r="J77" s="192">
        <f t="shared" ref="J77:K78" si="35">J80+J83</f>
        <v>0</v>
      </c>
      <c r="K77" s="192">
        <f t="shared" si="35"/>
        <v>0</v>
      </c>
      <c r="L77" s="192">
        <f t="shared" si="34"/>
        <v>0</v>
      </c>
      <c r="M77" s="192">
        <f t="shared" ref="M77:N78" si="36">M80+M83</f>
        <v>0</v>
      </c>
      <c r="N77" s="192">
        <f t="shared" si="36"/>
        <v>0</v>
      </c>
    </row>
    <row r="78" spans="1:14" s="124" customFormat="1" ht="18" hidden="1" customHeight="1">
      <c r="A78" s="374"/>
      <c r="B78" s="375"/>
      <c r="C78" s="375"/>
      <c r="D78" s="375"/>
      <c r="E78" s="375"/>
      <c r="F78" s="376"/>
      <c r="G78" s="191" t="s">
        <v>32</v>
      </c>
      <c r="H78" s="192">
        <f t="shared" si="32"/>
        <v>8878500</v>
      </c>
      <c r="I78" s="192">
        <f t="shared" si="33"/>
        <v>8878500</v>
      </c>
      <c r="J78" s="192">
        <f t="shared" si="35"/>
        <v>0</v>
      </c>
      <c r="K78" s="192">
        <f t="shared" si="35"/>
        <v>8878500</v>
      </c>
      <c r="L78" s="192">
        <f t="shared" si="34"/>
        <v>0</v>
      </c>
      <c r="M78" s="192">
        <f t="shared" si="36"/>
        <v>0</v>
      </c>
      <c r="N78" s="192">
        <f t="shared" si="36"/>
        <v>0</v>
      </c>
    </row>
    <row r="79" spans="1:14" s="114" customFormat="1" ht="18" hidden="1" customHeight="1">
      <c r="A79" s="321" t="s">
        <v>260</v>
      </c>
      <c r="B79" s="322"/>
      <c r="C79" s="321" t="s">
        <v>261</v>
      </c>
      <c r="D79" s="322"/>
      <c r="E79" s="309" t="s">
        <v>262</v>
      </c>
      <c r="F79" s="310"/>
      <c r="G79" s="193" t="s">
        <v>30</v>
      </c>
      <c r="H79" s="194">
        <f t="shared" si="32"/>
        <v>8860000</v>
      </c>
      <c r="I79" s="194">
        <f t="shared" si="33"/>
        <v>8860000</v>
      </c>
      <c r="J79" s="194">
        <v>0</v>
      </c>
      <c r="K79" s="194">
        <v>8860000</v>
      </c>
      <c r="L79" s="194">
        <f t="shared" si="34"/>
        <v>0</v>
      </c>
      <c r="M79" s="194">
        <v>0</v>
      </c>
      <c r="N79" s="194">
        <v>0</v>
      </c>
    </row>
    <row r="80" spans="1:14" s="114" customFormat="1" ht="18" hidden="1" customHeight="1">
      <c r="A80" s="318"/>
      <c r="B80" s="319"/>
      <c r="C80" s="318"/>
      <c r="D80" s="319"/>
      <c r="E80" s="377"/>
      <c r="F80" s="378"/>
      <c r="G80" s="195" t="s">
        <v>31</v>
      </c>
      <c r="H80" s="194">
        <f t="shared" si="32"/>
        <v>0</v>
      </c>
      <c r="I80" s="194">
        <f t="shared" si="33"/>
        <v>0</v>
      </c>
      <c r="J80" s="194">
        <v>0</v>
      </c>
      <c r="K80" s="194">
        <v>0</v>
      </c>
      <c r="L80" s="194">
        <f t="shared" si="34"/>
        <v>0</v>
      </c>
      <c r="M80" s="194">
        <v>0</v>
      </c>
      <c r="N80" s="194">
        <v>0</v>
      </c>
    </row>
    <row r="81" spans="1:14" s="114" customFormat="1" ht="18" hidden="1" customHeight="1">
      <c r="A81" s="318"/>
      <c r="B81" s="319"/>
      <c r="C81" s="318"/>
      <c r="D81" s="319"/>
      <c r="E81" s="379"/>
      <c r="F81" s="380"/>
      <c r="G81" s="195" t="s">
        <v>32</v>
      </c>
      <c r="H81" s="168">
        <f>I81+L81</f>
        <v>8860000</v>
      </c>
      <c r="I81" s="168">
        <f t="shared" si="33"/>
        <v>8860000</v>
      </c>
      <c r="J81" s="168">
        <f>J79+J80</f>
        <v>0</v>
      </c>
      <c r="K81" s="168">
        <f>K79+K80</f>
        <v>8860000</v>
      </c>
      <c r="L81" s="168">
        <f>M81+N81</f>
        <v>0</v>
      </c>
      <c r="M81" s="168">
        <f>M79+M80</f>
        <v>0</v>
      </c>
      <c r="N81" s="168">
        <f>N79+N80</f>
        <v>0</v>
      </c>
    </row>
    <row r="82" spans="1:14" s="114" customFormat="1" ht="18" hidden="1" customHeight="1">
      <c r="A82" s="318"/>
      <c r="B82" s="319"/>
      <c r="C82" s="318"/>
      <c r="D82" s="319"/>
      <c r="E82" s="309" t="s">
        <v>263</v>
      </c>
      <c r="F82" s="310"/>
      <c r="G82" s="193" t="s">
        <v>30</v>
      </c>
      <c r="H82" s="168">
        <f>I82+L82</f>
        <v>18500</v>
      </c>
      <c r="I82" s="168">
        <f>J82+K82</f>
        <v>18500</v>
      </c>
      <c r="J82" s="168">
        <v>0</v>
      </c>
      <c r="K82" s="168">
        <v>18500</v>
      </c>
      <c r="L82" s="168">
        <f>M82+N82</f>
        <v>0</v>
      </c>
      <c r="M82" s="168">
        <v>0</v>
      </c>
      <c r="N82" s="168">
        <v>0</v>
      </c>
    </row>
    <row r="83" spans="1:14" s="114" customFormat="1" ht="18" hidden="1" customHeight="1">
      <c r="A83" s="318"/>
      <c r="B83" s="319"/>
      <c r="C83" s="318"/>
      <c r="D83" s="319"/>
      <c r="E83" s="377"/>
      <c r="F83" s="378"/>
      <c r="G83" s="195" t="s">
        <v>31</v>
      </c>
      <c r="H83" s="168">
        <f t="shared" ref="H83" si="37">I83+L83</f>
        <v>0</v>
      </c>
      <c r="I83" s="168">
        <f t="shared" ref="I83:I84" si="38">J83+K83</f>
        <v>0</v>
      </c>
      <c r="J83" s="168">
        <v>0</v>
      </c>
      <c r="K83" s="168">
        <v>0</v>
      </c>
      <c r="L83" s="168">
        <f t="shared" ref="L83" si="39">M83+N83</f>
        <v>0</v>
      </c>
      <c r="M83" s="168">
        <v>0</v>
      </c>
      <c r="N83" s="168">
        <v>0</v>
      </c>
    </row>
    <row r="84" spans="1:14" s="114" customFormat="1" ht="18" hidden="1" customHeight="1">
      <c r="A84" s="326"/>
      <c r="B84" s="344"/>
      <c r="C84" s="326"/>
      <c r="D84" s="344"/>
      <c r="E84" s="379"/>
      <c r="F84" s="380"/>
      <c r="G84" s="195" t="s">
        <v>32</v>
      </c>
      <c r="H84" s="168">
        <f>I84+L84</f>
        <v>18500</v>
      </c>
      <c r="I84" s="168">
        <f t="shared" si="38"/>
        <v>18500</v>
      </c>
      <c r="J84" s="168">
        <f>J82+J83</f>
        <v>0</v>
      </c>
      <c r="K84" s="168">
        <f>K82+K83</f>
        <v>18500</v>
      </c>
      <c r="L84" s="168">
        <f>M84+N84</f>
        <v>0</v>
      </c>
      <c r="M84" s="168">
        <f>M82+M83</f>
        <v>0</v>
      </c>
      <c r="N84" s="168">
        <f>N82+N83</f>
        <v>0</v>
      </c>
    </row>
    <row r="85" spans="1:14" s="124" customFormat="1" ht="18" hidden="1" customHeight="1">
      <c r="A85" s="368" t="s">
        <v>264</v>
      </c>
      <c r="B85" s="369"/>
      <c r="C85" s="369"/>
      <c r="D85" s="369"/>
      <c r="E85" s="369"/>
      <c r="F85" s="370"/>
      <c r="G85" s="191" t="s">
        <v>30</v>
      </c>
      <c r="H85" s="192">
        <f t="shared" si="32"/>
        <v>22800000</v>
      </c>
      <c r="I85" s="192">
        <f t="shared" si="33"/>
        <v>22800000</v>
      </c>
      <c r="J85" s="192">
        <f>J88</f>
        <v>0</v>
      </c>
      <c r="K85" s="192">
        <f>K88</f>
        <v>22800000</v>
      </c>
      <c r="L85" s="192">
        <f t="shared" si="34"/>
        <v>0</v>
      </c>
      <c r="M85" s="192">
        <f>M88</f>
        <v>0</v>
      </c>
      <c r="N85" s="192">
        <f>N88</f>
        <v>0</v>
      </c>
    </row>
    <row r="86" spans="1:14" s="124" customFormat="1" ht="18" hidden="1" customHeight="1">
      <c r="A86" s="371"/>
      <c r="B86" s="372"/>
      <c r="C86" s="372"/>
      <c r="D86" s="372"/>
      <c r="E86" s="372"/>
      <c r="F86" s="373"/>
      <c r="G86" s="191" t="s">
        <v>31</v>
      </c>
      <c r="H86" s="192">
        <f t="shared" si="32"/>
        <v>0</v>
      </c>
      <c r="I86" s="192">
        <f t="shared" si="33"/>
        <v>0</v>
      </c>
      <c r="J86" s="192">
        <f t="shared" ref="J86:K87" si="40">J89</f>
        <v>0</v>
      </c>
      <c r="K86" s="192">
        <f t="shared" si="40"/>
        <v>0</v>
      </c>
      <c r="L86" s="192">
        <f t="shared" si="34"/>
        <v>0</v>
      </c>
      <c r="M86" s="192">
        <f t="shared" ref="M86:N87" si="41">M89</f>
        <v>0</v>
      </c>
      <c r="N86" s="192">
        <f t="shared" si="41"/>
        <v>0</v>
      </c>
    </row>
    <row r="87" spans="1:14" s="124" customFormat="1" ht="18" hidden="1" customHeight="1">
      <c r="A87" s="374"/>
      <c r="B87" s="375"/>
      <c r="C87" s="375"/>
      <c r="D87" s="375"/>
      <c r="E87" s="375"/>
      <c r="F87" s="376"/>
      <c r="G87" s="191" t="s">
        <v>32</v>
      </c>
      <c r="H87" s="192">
        <f t="shared" si="32"/>
        <v>22800000</v>
      </c>
      <c r="I87" s="192">
        <f t="shared" si="33"/>
        <v>22800000</v>
      </c>
      <c r="J87" s="192">
        <f t="shared" si="40"/>
        <v>0</v>
      </c>
      <c r="K87" s="192">
        <f t="shared" si="40"/>
        <v>22800000</v>
      </c>
      <c r="L87" s="192">
        <f t="shared" si="34"/>
        <v>0</v>
      </c>
      <c r="M87" s="192">
        <f t="shared" si="41"/>
        <v>0</v>
      </c>
      <c r="N87" s="192">
        <f t="shared" si="41"/>
        <v>0</v>
      </c>
    </row>
    <row r="88" spans="1:14" s="114" customFormat="1" ht="18" hidden="1" customHeight="1">
      <c r="A88" s="321" t="s">
        <v>260</v>
      </c>
      <c r="B88" s="322"/>
      <c r="C88" s="321" t="s">
        <v>261</v>
      </c>
      <c r="D88" s="322"/>
      <c r="E88" s="309" t="s">
        <v>262</v>
      </c>
      <c r="F88" s="310"/>
      <c r="G88" s="193" t="s">
        <v>30</v>
      </c>
      <c r="H88" s="194">
        <f t="shared" si="32"/>
        <v>22800000</v>
      </c>
      <c r="I88" s="194">
        <f t="shared" si="33"/>
        <v>22800000</v>
      </c>
      <c r="J88" s="194">
        <v>0</v>
      </c>
      <c r="K88" s="194">
        <v>22800000</v>
      </c>
      <c r="L88" s="194">
        <f t="shared" si="34"/>
        <v>0</v>
      </c>
      <c r="M88" s="194">
        <v>0</v>
      </c>
      <c r="N88" s="194">
        <v>0</v>
      </c>
    </row>
    <row r="89" spans="1:14" s="114" customFormat="1" ht="18" hidden="1" customHeight="1">
      <c r="A89" s="318"/>
      <c r="B89" s="319"/>
      <c r="C89" s="318"/>
      <c r="D89" s="319"/>
      <c r="E89" s="377"/>
      <c r="F89" s="378"/>
      <c r="G89" s="195" t="s">
        <v>31</v>
      </c>
      <c r="H89" s="194">
        <f t="shared" si="32"/>
        <v>0</v>
      </c>
      <c r="I89" s="194">
        <f t="shared" si="33"/>
        <v>0</v>
      </c>
      <c r="J89" s="194">
        <v>0</v>
      </c>
      <c r="K89" s="194">
        <v>0</v>
      </c>
      <c r="L89" s="194">
        <f t="shared" si="34"/>
        <v>0</v>
      </c>
      <c r="M89" s="194">
        <v>0</v>
      </c>
      <c r="N89" s="194">
        <v>0</v>
      </c>
    </row>
    <row r="90" spans="1:14" s="114" customFormat="1" ht="18" hidden="1" customHeight="1">
      <c r="A90" s="326"/>
      <c r="B90" s="344"/>
      <c r="C90" s="326"/>
      <c r="D90" s="344"/>
      <c r="E90" s="379"/>
      <c r="F90" s="380"/>
      <c r="G90" s="195" t="s">
        <v>32</v>
      </c>
      <c r="H90" s="168">
        <f>I90+L90</f>
        <v>22800000</v>
      </c>
      <c r="I90" s="168">
        <f t="shared" si="33"/>
        <v>22800000</v>
      </c>
      <c r="J90" s="168">
        <f>J88+J89</f>
        <v>0</v>
      </c>
      <c r="K90" s="168">
        <f>K88+K89</f>
        <v>22800000</v>
      </c>
      <c r="L90" s="168">
        <f>M90+N90</f>
        <v>0</v>
      </c>
      <c r="M90" s="168">
        <f>M88+M89</f>
        <v>0</v>
      </c>
      <c r="N90" s="168">
        <f>N88+N89</f>
        <v>0</v>
      </c>
    </row>
    <row r="91" spans="1:14" s="124" customFormat="1" ht="18.2" hidden="1" customHeight="1">
      <c r="A91" s="368" t="s">
        <v>265</v>
      </c>
      <c r="B91" s="369"/>
      <c r="C91" s="369"/>
      <c r="D91" s="369"/>
      <c r="E91" s="369"/>
      <c r="F91" s="370"/>
      <c r="G91" s="191" t="s">
        <v>30</v>
      </c>
      <c r="H91" s="192">
        <f t="shared" si="32"/>
        <v>3400000</v>
      </c>
      <c r="I91" s="192">
        <f t="shared" si="33"/>
        <v>3400000</v>
      </c>
      <c r="J91" s="192">
        <f>J94</f>
        <v>0</v>
      </c>
      <c r="K91" s="192">
        <f>K94</f>
        <v>3400000</v>
      </c>
      <c r="L91" s="192">
        <f t="shared" si="34"/>
        <v>0</v>
      </c>
      <c r="M91" s="192">
        <f>M94</f>
        <v>0</v>
      </c>
      <c r="N91" s="192">
        <f>N94</f>
        <v>0</v>
      </c>
    </row>
    <row r="92" spans="1:14" s="124" customFormat="1" ht="18.2" hidden="1" customHeight="1">
      <c r="A92" s="371"/>
      <c r="B92" s="372"/>
      <c r="C92" s="372"/>
      <c r="D92" s="372"/>
      <c r="E92" s="372"/>
      <c r="F92" s="373"/>
      <c r="G92" s="191" t="s">
        <v>31</v>
      </c>
      <c r="H92" s="192">
        <f t="shared" si="32"/>
        <v>0</v>
      </c>
      <c r="I92" s="192">
        <f t="shared" si="33"/>
        <v>0</v>
      </c>
      <c r="J92" s="192">
        <f t="shared" ref="J92:K93" si="42">J95</f>
        <v>0</v>
      </c>
      <c r="K92" s="192">
        <f t="shared" si="42"/>
        <v>0</v>
      </c>
      <c r="L92" s="192">
        <f t="shared" si="34"/>
        <v>0</v>
      </c>
      <c r="M92" s="192">
        <f t="shared" ref="M92:N93" si="43">M95</f>
        <v>0</v>
      </c>
      <c r="N92" s="192">
        <f t="shared" si="43"/>
        <v>0</v>
      </c>
    </row>
    <row r="93" spans="1:14" s="124" customFormat="1" ht="18.2" hidden="1" customHeight="1">
      <c r="A93" s="374"/>
      <c r="B93" s="375"/>
      <c r="C93" s="375"/>
      <c r="D93" s="375"/>
      <c r="E93" s="375"/>
      <c r="F93" s="376"/>
      <c r="G93" s="191" t="s">
        <v>32</v>
      </c>
      <c r="H93" s="192">
        <f t="shared" si="32"/>
        <v>3400000</v>
      </c>
      <c r="I93" s="192">
        <f t="shared" si="33"/>
        <v>3400000</v>
      </c>
      <c r="J93" s="192">
        <f t="shared" si="42"/>
        <v>0</v>
      </c>
      <c r="K93" s="192">
        <f t="shared" si="42"/>
        <v>3400000</v>
      </c>
      <c r="L93" s="192">
        <f t="shared" si="34"/>
        <v>0</v>
      </c>
      <c r="M93" s="192">
        <f t="shared" si="43"/>
        <v>0</v>
      </c>
      <c r="N93" s="192">
        <f t="shared" si="43"/>
        <v>0</v>
      </c>
    </row>
    <row r="94" spans="1:14" s="114" customFormat="1" ht="18.600000000000001" hidden="1" customHeight="1">
      <c r="A94" s="321" t="s">
        <v>260</v>
      </c>
      <c r="B94" s="322"/>
      <c r="C94" s="321" t="s">
        <v>261</v>
      </c>
      <c r="D94" s="322"/>
      <c r="E94" s="309" t="s">
        <v>262</v>
      </c>
      <c r="F94" s="310"/>
      <c r="G94" s="193" t="s">
        <v>30</v>
      </c>
      <c r="H94" s="194">
        <f t="shared" si="32"/>
        <v>3400000</v>
      </c>
      <c r="I94" s="194">
        <f t="shared" si="33"/>
        <v>3400000</v>
      </c>
      <c r="J94" s="194">
        <v>0</v>
      </c>
      <c r="K94" s="194">
        <v>3400000</v>
      </c>
      <c r="L94" s="194">
        <f t="shared" si="34"/>
        <v>0</v>
      </c>
      <c r="M94" s="194">
        <v>0</v>
      </c>
      <c r="N94" s="194">
        <v>0</v>
      </c>
    </row>
    <row r="95" spans="1:14" s="114" customFormat="1" ht="18.600000000000001" hidden="1" customHeight="1">
      <c r="A95" s="318"/>
      <c r="B95" s="319"/>
      <c r="C95" s="318"/>
      <c r="D95" s="319"/>
      <c r="E95" s="377"/>
      <c r="F95" s="378"/>
      <c r="G95" s="195" t="s">
        <v>31</v>
      </c>
      <c r="H95" s="194">
        <f t="shared" si="32"/>
        <v>0</v>
      </c>
      <c r="I95" s="194">
        <f t="shared" si="33"/>
        <v>0</v>
      </c>
      <c r="J95" s="194">
        <v>0</v>
      </c>
      <c r="K95" s="194">
        <v>0</v>
      </c>
      <c r="L95" s="194">
        <f t="shared" si="34"/>
        <v>0</v>
      </c>
      <c r="M95" s="194">
        <v>0</v>
      </c>
      <c r="N95" s="194">
        <v>0</v>
      </c>
    </row>
    <row r="96" spans="1:14" s="114" customFormat="1" ht="18.600000000000001" hidden="1" customHeight="1">
      <c r="A96" s="326"/>
      <c r="B96" s="344"/>
      <c r="C96" s="326"/>
      <c r="D96" s="344"/>
      <c r="E96" s="379"/>
      <c r="F96" s="380"/>
      <c r="G96" s="195" t="s">
        <v>32</v>
      </c>
      <c r="H96" s="168">
        <f>I96+L96</f>
        <v>3400000</v>
      </c>
      <c r="I96" s="168">
        <f t="shared" si="33"/>
        <v>3400000</v>
      </c>
      <c r="J96" s="168">
        <f>J94+J95</f>
        <v>0</v>
      </c>
      <c r="K96" s="168">
        <f>K94+K95</f>
        <v>3400000</v>
      </c>
      <c r="L96" s="168">
        <f>M96+N96</f>
        <v>0</v>
      </c>
      <c r="M96" s="168">
        <f>M94+M95</f>
        <v>0</v>
      </c>
      <c r="N96" s="168">
        <f>N94+N95</f>
        <v>0</v>
      </c>
    </row>
    <row r="97" spans="1:14" s="124" customFormat="1" ht="18" hidden="1" customHeight="1">
      <c r="A97" s="368" t="s">
        <v>266</v>
      </c>
      <c r="B97" s="369"/>
      <c r="C97" s="369"/>
      <c r="D97" s="369"/>
      <c r="E97" s="369"/>
      <c r="F97" s="370"/>
      <c r="G97" s="191" t="s">
        <v>30</v>
      </c>
      <c r="H97" s="192">
        <f t="shared" si="32"/>
        <v>10513162</v>
      </c>
      <c r="I97" s="192">
        <f t="shared" si="33"/>
        <v>10513162</v>
      </c>
      <c r="J97" s="192">
        <f>J100</f>
        <v>0</v>
      </c>
      <c r="K97" s="192">
        <f>K100</f>
        <v>10513162</v>
      </c>
      <c r="L97" s="192">
        <f t="shared" si="34"/>
        <v>0</v>
      </c>
      <c r="M97" s="192">
        <f>M100</f>
        <v>0</v>
      </c>
      <c r="N97" s="192">
        <f>N100</f>
        <v>0</v>
      </c>
    </row>
    <row r="98" spans="1:14" s="124" customFormat="1" ht="18" hidden="1" customHeight="1">
      <c r="A98" s="371"/>
      <c r="B98" s="372"/>
      <c r="C98" s="372"/>
      <c r="D98" s="372"/>
      <c r="E98" s="372"/>
      <c r="F98" s="373"/>
      <c r="G98" s="191" t="s">
        <v>31</v>
      </c>
      <c r="H98" s="192">
        <f t="shared" si="32"/>
        <v>0</v>
      </c>
      <c r="I98" s="192">
        <f t="shared" si="33"/>
        <v>0</v>
      </c>
      <c r="J98" s="192">
        <f t="shared" ref="J98:K99" si="44">J101</f>
        <v>0</v>
      </c>
      <c r="K98" s="192">
        <f t="shared" si="44"/>
        <v>0</v>
      </c>
      <c r="L98" s="192">
        <f t="shared" si="34"/>
        <v>0</v>
      </c>
      <c r="M98" s="192">
        <f t="shared" ref="M98:N99" si="45">M101</f>
        <v>0</v>
      </c>
      <c r="N98" s="192">
        <f t="shared" si="45"/>
        <v>0</v>
      </c>
    </row>
    <row r="99" spans="1:14" s="124" customFormat="1" ht="18" hidden="1" customHeight="1">
      <c r="A99" s="374"/>
      <c r="B99" s="375"/>
      <c r="C99" s="375"/>
      <c r="D99" s="375"/>
      <c r="E99" s="375"/>
      <c r="F99" s="376"/>
      <c r="G99" s="191" t="s">
        <v>32</v>
      </c>
      <c r="H99" s="192">
        <f t="shared" si="32"/>
        <v>10513162</v>
      </c>
      <c r="I99" s="192">
        <f t="shared" si="33"/>
        <v>10513162</v>
      </c>
      <c r="J99" s="192">
        <f t="shared" si="44"/>
        <v>0</v>
      </c>
      <c r="K99" s="192">
        <f t="shared" si="44"/>
        <v>10513162</v>
      </c>
      <c r="L99" s="192">
        <f t="shared" si="34"/>
        <v>0</v>
      </c>
      <c r="M99" s="192">
        <f t="shared" si="45"/>
        <v>0</v>
      </c>
      <c r="N99" s="192">
        <f t="shared" si="45"/>
        <v>0</v>
      </c>
    </row>
    <row r="100" spans="1:14" s="114" customFormat="1" ht="18" hidden="1" customHeight="1">
      <c r="A100" s="321" t="s">
        <v>260</v>
      </c>
      <c r="B100" s="322"/>
      <c r="C100" s="321" t="s">
        <v>267</v>
      </c>
      <c r="D100" s="322"/>
      <c r="E100" s="309" t="s">
        <v>262</v>
      </c>
      <c r="F100" s="310"/>
      <c r="G100" s="193" t="s">
        <v>30</v>
      </c>
      <c r="H100" s="194">
        <f t="shared" si="32"/>
        <v>10513162</v>
      </c>
      <c r="I100" s="194">
        <f t="shared" si="33"/>
        <v>10513162</v>
      </c>
      <c r="J100" s="194">
        <v>0</v>
      </c>
      <c r="K100" s="194">
        <v>10513162</v>
      </c>
      <c r="L100" s="194">
        <f t="shared" si="34"/>
        <v>0</v>
      </c>
      <c r="M100" s="194">
        <v>0</v>
      </c>
      <c r="N100" s="194">
        <v>0</v>
      </c>
    </row>
    <row r="101" spans="1:14" s="114" customFormat="1" ht="18" hidden="1" customHeight="1">
      <c r="A101" s="318"/>
      <c r="B101" s="319"/>
      <c r="C101" s="318"/>
      <c r="D101" s="319"/>
      <c r="E101" s="377"/>
      <c r="F101" s="378"/>
      <c r="G101" s="195" t="s">
        <v>31</v>
      </c>
      <c r="H101" s="194">
        <f t="shared" si="32"/>
        <v>0</v>
      </c>
      <c r="I101" s="194">
        <f t="shared" si="33"/>
        <v>0</v>
      </c>
      <c r="J101" s="194">
        <v>0</v>
      </c>
      <c r="K101" s="194">
        <v>0</v>
      </c>
      <c r="L101" s="194">
        <f t="shared" si="34"/>
        <v>0</v>
      </c>
      <c r="M101" s="194">
        <v>0</v>
      </c>
      <c r="N101" s="194">
        <v>0</v>
      </c>
    </row>
    <row r="102" spans="1:14" s="114" customFormat="1" ht="18" hidden="1" customHeight="1">
      <c r="A102" s="326"/>
      <c r="B102" s="344"/>
      <c r="C102" s="326"/>
      <c r="D102" s="344"/>
      <c r="E102" s="379"/>
      <c r="F102" s="380"/>
      <c r="G102" s="195" t="s">
        <v>32</v>
      </c>
      <c r="H102" s="168">
        <f>I102+L102</f>
        <v>10513162</v>
      </c>
      <c r="I102" s="168">
        <f t="shared" si="33"/>
        <v>10513162</v>
      </c>
      <c r="J102" s="168">
        <f>J100+J101</f>
        <v>0</v>
      </c>
      <c r="K102" s="168">
        <f>K100+K101</f>
        <v>10513162</v>
      </c>
      <c r="L102" s="168">
        <f>M102+N102</f>
        <v>0</v>
      </c>
      <c r="M102" s="168">
        <f>M100+M101</f>
        <v>0</v>
      </c>
      <c r="N102" s="168">
        <f>N100+N101</f>
        <v>0</v>
      </c>
    </row>
    <row r="103" spans="1:14" s="124" customFormat="1" ht="18" hidden="1" customHeight="1">
      <c r="A103" s="368" t="s">
        <v>268</v>
      </c>
      <c r="B103" s="369"/>
      <c r="C103" s="369"/>
      <c r="D103" s="369"/>
      <c r="E103" s="369"/>
      <c r="F103" s="370"/>
      <c r="G103" s="191" t="s">
        <v>30</v>
      </c>
      <c r="H103" s="192">
        <f t="shared" si="32"/>
        <v>2215000</v>
      </c>
      <c r="I103" s="192">
        <f t="shared" si="33"/>
        <v>2215000</v>
      </c>
      <c r="J103" s="192">
        <f>J106</f>
        <v>0</v>
      </c>
      <c r="K103" s="192">
        <f>K106</f>
        <v>2215000</v>
      </c>
      <c r="L103" s="192">
        <f t="shared" si="34"/>
        <v>0</v>
      </c>
      <c r="M103" s="192">
        <f>M106</f>
        <v>0</v>
      </c>
      <c r="N103" s="192">
        <f>N106</f>
        <v>0</v>
      </c>
    </row>
    <row r="104" spans="1:14" s="124" customFormat="1" ht="18" hidden="1" customHeight="1">
      <c r="A104" s="371"/>
      <c r="B104" s="372"/>
      <c r="C104" s="372"/>
      <c r="D104" s="372"/>
      <c r="E104" s="372"/>
      <c r="F104" s="373"/>
      <c r="G104" s="191" t="s">
        <v>31</v>
      </c>
      <c r="H104" s="192">
        <f t="shared" si="32"/>
        <v>0</v>
      </c>
      <c r="I104" s="192">
        <f t="shared" si="33"/>
        <v>0</v>
      </c>
      <c r="J104" s="192">
        <f t="shared" ref="J104:K105" si="46">J107</f>
        <v>0</v>
      </c>
      <c r="K104" s="192">
        <f t="shared" si="46"/>
        <v>0</v>
      </c>
      <c r="L104" s="192">
        <f t="shared" si="34"/>
        <v>0</v>
      </c>
      <c r="M104" s="192">
        <f t="shared" ref="M104:N105" si="47">M107</f>
        <v>0</v>
      </c>
      <c r="N104" s="192">
        <f t="shared" si="47"/>
        <v>0</v>
      </c>
    </row>
    <row r="105" spans="1:14" s="124" customFormat="1" ht="18" hidden="1" customHeight="1">
      <c r="A105" s="374"/>
      <c r="B105" s="375"/>
      <c r="C105" s="375"/>
      <c r="D105" s="375"/>
      <c r="E105" s="375"/>
      <c r="F105" s="376"/>
      <c r="G105" s="191" t="s">
        <v>32</v>
      </c>
      <c r="H105" s="192">
        <f t="shared" si="32"/>
        <v>2215000</v>
      </c>
      <c r="I105" s="192">
        <f t="shared" si="33"/>
        <v>2215000</v>
      </c>
      <c r="J105" s="192">
        <f t="shared" si="46"/>
        <v>0</v>
      </c>
      <c r="K105" s="192">
        <f t="shared" si="46"/>
        <v>2215000</v>
      </c>
      <c r="L105" s="192">
        <f t="shared" si="34"/>
        <v>0</v>
      </c>
      <c r="M105" s="192">
        <f t="shared" si="47"/>
        <v>0</v>
      </c>
      <c r="N105" s="192">
        <f t="shared" si="47"/>
        <v>0</v>
      </c>
    </row>
    <row r="106" spans="1:14" s="114" customFormat="1" ht="18" hidden="1" customHeight="1">
      <c r="A106" s="321" t="s">
        <v>260</v>
      </c>
      <c r="B106" s="322"/>
      <c r="C106" s="321" t="s">
        <v>269</v>
      </c>
      <c r="D106" s="322"/>
      <c r="E106" s="309" t="s">
        <v>262</v>
      </c>
      <c r="F106" s="310"/>
      <c r="G106" s="193" t="s">
        <v>30</v>
      </c>
      <c r="H106" s="168">
        <f t="shared" si="32"/>
        <v>2215000</v>
      </c>
      <c r="I106" s="168">
        <f t="shared" si="33"/>
        <v>2215000</v>
      </c>
      <c r="J106" s="168">
        <v>0</v>
      </c>
      <c r="K106" s="168">
        <v>2215000</v>
      </c>
      <c r="L106" s="168">
        <f t="shared" si="34"/>
        <v>0</v>
      </c>
      <c r="M106" s="168">
        <v>0</v>
      </c>
      <c r="N106" s="168">
        <v>0</v>
      </c>
    </row>
    <row r="107" spans="1:14" s="114" customFormat="1" ht="18" hidden="1" customHeight="1">
      <c r="A107" s="318"/>
      <c r="B107" s="319"/>
      <c r="C107" s="318"/>
      <c r="D107" s="319"/>
      <c r="E107" s="377"/>
      <c r="F107" s="378"/>
      <c r="G107" s="195" t="s">
        <v>31</v>
      </c>
      <c r="H107" s="168">
        <f t="shared" si="32"/>
        <v>0</v>
      </c>
      <c r="I107" s="168">
        <f t="shared" si="33"/>
        <v>0</v>
      </c>
      <c r="J107" s="168">
        <v>0</v>
      </c>
      <c r="K107" s="168">
        <v>0</v>
      </c>
      <c r="L107" s="168">
        <f t="shared" si="34"/>
        <v>0</v>
      </c>
      <c r="M107" s="168">
        <v>0</v>
      </c>
      <c r="N107" s="168">
        <v>0</v>
      </c>
    </row>
    <row r="108" spans="1:14" s="114" customFormat="1" ht="18" hidden="1" customHeight="1">
      <c r="A108" s="326"/>
      <c r="B108" s="344"/>
      <c r="C108" s="326"/>
      <c r="D108" s="344"/>
      <c r="E108" s="379"/>
      <c r="F108" s="380"/>
      <c r="G108" s="195" t="s">
        <v>32</v>
      </c>
      <c r="H108" s="168">
        <f>I108+L108</f>
        <v>2215000</v>
      </c>
      <c r="I108" s="168">
        <f t="shared" si="33"/>
        <v>2215000</v>
      </c>
      <c r="J108" s="168">
        <f>J106+J107</f>
        <v>0</v>
      </c>
      <c r="K108" s="168">
        <f>K106+K107</f>
        <v>2215000</v>
      </c>
      <c r="L108" s="168">
        <f>M108+N108</f>
        <v>0</v>
      </c>
      <c r="M108" s="168">
        <f>M106+M107</f>
        <v>0</v>
      </c>
      <c r="N108" s="168">
        <f>N106+N107</f>
        <v>0</v>
      </c>
    </row>
    <row r="109" spans="1:14" s="124" customFormat="1" ht="18" hidden="1" customHeight="1">
      <c r="A109" s="368" t="s">
        <v>270</v>
      </c>
      <c r="B109" s="369"/>
      <c r="C109" s="369"/>
      <c r="D109" s="369"/>
      <c r="E109" s="369"/>
      <c r="F109" s="370"/>
      <c r="G109" s="191" t="s">
        <v>30</v>
      </c>
      <c r="H109" s="192">
        <f t="shared" si="32"/>
        <v>3000000</v>
      </c>
      <c r="I109" s="192">
        <f t="shared" si="33"/>
        <v>3000000</v>
      </c>
      <c r="J109" s="192">
        <f>J112</f>
        <v>0</v>
      </c>
      <c r="K109" s="192">
        <f>K112</f>
        <v>3000000</v>
      </c>
      <c r="L109" s="192">
        <f t="shared" si="34"/>
        <v>0</v>
      </c>
      <c r="M109" s="192">
        <f>M112</f>
        <v>0</v>
      </c>
      <c r="N109" s="192">
        <f>N112</f>
        <v>0</v>
      </c>
    </row>
    <row r="110" spans="1:14" s="124" customFormat="1" ht="18" hidden="1" customHeight="1">
      <c r="A110" s="371"/>
      <c r="B110" s="372"/>
      <c r="C110" s="372"/>
      <c r="D110" s="372"/>
      <c r="E110" s="372"/>
      <c r="F110" s="373"/>
      <c r="G110" s="191" t="s">
        <v>31</v>
      </c>
      <c r="H110" s="192">
        <f t="shared" si="32"/>
        <v>0</v>
      </c>
      <c r="I110" s="192">
        <f t="shared" si="33"/>
        <v>0</v>
      </c>
      <c r="J110" s="192">
        <f t="shared" ref="J110:K111" si="48">J113</f>
        <v>0</v>
      </c>
      <c r="K110" s="192">
        <f t="shared" si="48"/>
        <v>0</v>
      </c>
      <c r="L110" s="192">
        <f t="shared" si="34"/>
        <v>0</v>
      </c>
      <c r="M110" s="192">
        <f t="shared" ref="M110:N111" si="49">M113</f>
        <v>0</v>
      </c>
      <c r="N110" s="192">
        <f t="shared" si="49"/>
        <v>0</v>
      </c>
    </row>
    <row r="111" spans="1:14" s="124" customFormat="1" ht="18" hidden="1" customHeight="1">
      <c r="A111" s="374"/>
      <c r="B111" s="375"/>
      <c r="C111" s="375"/>
      <c r="D111" s="375"/>
      <c r="E111" s="375"/>
      <c r="F111" s="376"/>
      <c r="G111" s="191" t="s">
        <v>32</v>
      </c>
      <c r="H111" s="192">
        <f t="shared" si="32"/>
        <v>3000000</v>
      </c>
      <c r="I111" s="192">
        <f t="shared" si="33"/>
        <v>3000000</v>
      </c>
      <c r="J111" s="192">
        <f t="shared" si="48"/>
        <v>0</v>
      </c>
      <c r="K111" s="192">
        <f t="shared" si="48"/>
        <v>3000000</v>
      </c>
      <c r="L111" s="192">
        <f t="shared" si="34"/>
        <v>0</v>
      </c>
      <c r="M111" s="192">
        <f t="shared" si="49"/>
        <v>0</v>
      </c>
      <c r="N111" s="192">
        <f t="shared" si="49"/>
        <v>0</v>
      </c>
    </row>
    <row r="112" spans="1:14" s="114" customFormat="1" ht="18" hidden="1" customHeight="1">
      <c r="A112" s="321" t="s">
        <v>260</v>
      </c>
      <c r="B112" s="322"/>
      <c r="C112" s="321" t="s">
        <v>269</v>
      </c>
      <c r="D112" s="322"/>
      <c r="E112" s="309" t="s">
        <v>262</v>
      </c>
      <c r="F112" s="310"/>
      <c r="G112" s="193" t="s">
        <v>30</v>
      </c>
      <c r="H112" s="194">
        <f t="shared" si="32"/>
        <v>3000000</v>
      </c>
      <c r="I112" s="194">
        <f t="shared" si="33"/>
        <v>3000000</v>
      </c>
      <c r="J112" s="194">
        <v>0</v>
      </c>
      <c r="K112" s="194">
        <v>3000000</v>
      </c>
      <c r="L112" s="194">
        <f t="shared" si="34"/>
        <v>0</v>
      </c>
      <c r="M112" s="194">
        <v>0</v>
      </c>
      <c r="N112" s="194">
        <v>0</v>
      </c>
    </row>
    <row r="113" spans="1:14" s="114" customFormat="1" ht="18" hidden="1" customHeight="1">
      <c r="A113" s="318"/>
      <c r="B113" s="319"/>
      <c r="C113" s="318"/>
      <c r="D113" s="319"/>
      <c r="E113" s="377"/>
      <c r="F113" s="378"/>
      <c r="G113" s="195" t="s">
        <v>31</v>
      </c>
      <c r="H113" s="194">
        <f t="shared" si="32"/>
        <v>0</v>
      </c>
      <c r="I113" s="194">
        <f t="shared" si="33"/>
        <v>0</v>
      </c>
      <c r="J113" s="194">
        <v>0</v>
      </c>
      <c r="K113" s="194">
        <v>0</v>
      </c>
      <c r="L113" s="194">
        <f t="shared" si="34"/>
        <v>0</v>
      </c>
      <c r="M113" s="194">
        <v>0</v>
      </c>
      <c r="N113" s="194">
        <v>0</v>
      </c>
    </row>
    <row r="114" spans="1:14" s="114" customFormat="1" ht="18" hidden="1" customHeight="1">
      <c r="A114" s="326"/>
      <c r="B114" s="344"/>
      <c r="C114" s="326"/>
      <c r="D114" s="344"/>
      <c r="E114" s="379"/>
      <c r="F114" s="380"/>
      <c r="G114" s="195" t="s">
        <v>32</v>
      </c>
      <c r="H114" s="168">
        <f>I114+L114</f>
        <v>3000000</v>
      </c>
      <c r="I114" s="168">
        <f t="shared" si="33"/>
        <v>3000000</v>
      </c>
      <c r="J114" s="168">
        <f>J112+J113</f>
        <v>0</v>
      </c>
      <c r="K114" s="168">
        <f>K112+K113</f>
        <v>3000000</v>
      </c>
      <c r="L114" s="168">
        <f>M114+N114</f>
        <v>0</v>
      </c>
      <c r="M114" s="168">
        <f>M112+M113</f>
        <v>0</v>
      </c>
      <c r="N114" s="168">
        <f>N112+N113</f>
        <v>0</v>
      </c>
    </row>
    <row r="115" spans="1:14" s="124" customFormat="1" ht="18" hidden="1" customHeight="1">
      <c r="A115" s="368" t="s">
        <v>271</v>
      </c>
      <c r="B115" s="369"/>
      <c r="C115" s="369"/>
      <c r="D115" s="369"/>
      <c r="E115" s="369"/>
      <c r="F115" s="370"/>
      <c r="G115" s="191" t="s">
        <v>30</v>
      </c>
      <c r="H115" s="192">
        <f t="shared" si="32"/>
        <v>1300000</v>
      </c>
      <c r="I115" s="192">
        <f t="shared" si="33"/>
        <v>1300000</v>
      </c>
      <c r="J115" s="192">
        <f>J118</f>
        <v>0</v>
      </c>
      <c r="K115" s="192">
        <f>K118</f>
        <v>1300000</v>
      </c>
      <c r="L115" s="192">
        <f t="shared" si="34"/>
        <v>0</v>
      </c>
      <c r="M115" s="192">
        <f>M118</f>
        <v>0</v>
      </c>
      <c r="N115" s="192">
        <f>N118</f>
        <v>0</v>
      </c>
    </row>
    <row r="116" spans="1:14" s="124" customFormat="1" ht="18" hidden="1" customHeight="1">
      <c r="A116" s="371"/>
      <c r="B116" s="372"/>
      <c r="C116" s="372"/>
      <c r="D116" s="372"/>
      <c r="E116" s="372"/>
      <c r="F116" s="373"/>
      <c r="G116" s="191" t="s">
        <v>31</v>
      </c>
      <c r="H116" s="192">
        <f t="shared" si="32"/>
        <v>0</v>
      </c>
      <c r="I116" s="192">
        <f t="shared" si="33"/>
        <v>0</v>
      </c>
      <c r="J116" s="192">
        <f t="shared" ref="J116:K117" si="50">J119</f>
        <v>0</v>
      </c>
      <c r="K116" s="192">
        <f t="shared" si="50"/>
        <v>0</v>
      </c>
      <c r="L116" s="192">
        <f t="shared" si="34"/>
        <v>0</v>
      </c>
      <c r="M116" s="192">
        <f t="shared" ref="M116:N117" si="51">M119</f>
        <v>0</v>
      </c>
      <c r="N116" s="192">
        <f t="shared" si="51"/>
        <v>0</v>
      </c>
    </row>
    <row r="117" spans="1:14" s="124" customFormat="1" ht="18" hidden="1" customHeight="1">
      <c r="A117" s="374"/>
      <c r="B117" s="375"/>
      <c r="C117" s="375"/>
      <c r="D117" s="375"/>
      <c r="E117" s="375"/>
      <c r="F117" s="376"/>
      <c r="G117" s="191" t="s">
        <v>32</v>
      </c>
      <c r="H117" s="192">
        <f t="shared" si="32"/>
        <v>1300000</v>
      </c>
      <c r="I117" s="192">
        <f t="shared" si="33"/>
        <v>1300000</v>
      </c>
      <c r="J117" s="192">
        <f t="shared" si="50"/>
        <v>0</v>
      </c>
      <c r="K117" s="192">
        <f t="shared" si="50"/>
        <v>1300000</v>
      </c>
      <c r="L117" s="192">
        <f t="shared" si="34"/>
        <v>0</v>
      </c>
      <c r="M117" s="192">
        <f t="shared" si="51"/>
        <v>0</v>
      </c>
      <c r="N117" s="192">
        <f t="shared" si="51"/>
        <v>0</v>
      </c>
    </row>
    <row r="118" spans="1:14" s="114" customFormat="1" ht="18" hidden="1" customHeight="1">
      <c r="A118" s="321" t="s">
        <v>260</v>
      </c>
      <c r="B118" s="322"/>
      <c r="C118" s="321" t="s">
        <v>269</v>
      </c>
      <c r="D118" s="322"/>
      <c r="E118" s="309" t="s">
        <v>262</v>
      </c>
      <c r="F118" s="310"/>
      <c r="G118" s="193" t="s">
        <v>30</v>
      </c>
      <c r="H118" s="194">
        <f t="shared" si="32"/>
        <v>1300000</v>
      </c>
      <c r="I118" s="194">
        <f t="shared" si="33"/>
        <v>1300000</v>
      </c>
      <c r="J118" s="194">
        <v>0</v>
      </c>
      <c r="K118" s="194">
        <v>1300000</v>
      </c>
      <c r="L118" s="194">
        <f t="shared" si="34"/>
        <v>0</v>
      </c>
      <c r="M118" s="194">
        <v>0</v>
      </c>
      <c r="N118" s="194">
        <v>0</v>
      </c>
    </row>
    <row r="119" spans="1:14" s="114" customFormat="1" ht="18" hidden="1" customHeight="1">
      <c r="A119" s="318"/>
      <c r="B119" s="319"/>
      <c r="C119" s="318"/>
      <c r="D119" s="319"/>
      <c r="E119" s="377"/>
      <c r="F119" s="378"/>
      <c r="G119" s="195" t="s">
        <v>31</v>
      </c>
      <c r="H119" s="194">
        <f t="shared" si="32"/>
        <v>0</v>
      </c>
      <c r="I119" s="194">
        <f t="shared" si="33"/>
        <v>0</v>
      </c>
      <c r="J119" s="194">
        <v>0</v>
      </c>
      <c r="K119" s="194">
        <v>0</v>
      </c>
      <c r="L119" s="194">
        <f t="shared" si="34"/>
        <v>0</v>
      </c>
      <c r="M119" s="194">
        <v>0</v>
      </c>
      <c r="N119" s="194">
        <v>0</v>
      </c>
    </row>
    <row r="120" spans="1:14" s="114" customFormat="1" ht="18" hidden="1" customHeight="1">
      <c r="A120" s="326"/>
      <c r="B120" s="344"/>
      <c r="C120" s="326"/>
      <c r="D120" s="344"/>
      <c r="E120" s="379"/>
      <c r="F120" s="380"/>
      <c r="G120" s="195" t="s">
        <v>32</v>
      </c>
      <c r="H120" s="168">
        <f>I120+L120</f>
        <v>1300000</v>
      </c>
      <c r="I120" s="168">
        <f t="shared" si="33"/>
        <v>1300000</v>
      </c>
      <c r="J120" s="168">
        <f>J118+J119</f>
        <v>0</v>
      </c>
      <c r="K120" s="168">
        <f>K118+K119</f>
        <v>1300000</v>
      </c>
      <c r="L120" s="168">
        <f>M120+N120</f>
        <v>0</v>
      </c>
      <c r="M120" s="168">
        <f>M118+M119</f>
        <v>0</v>
      </c>
      <c r="N120" s="168">
        <f>N118+N119</f>
        <v>0</v>
      </c>
    </row>
    <row r="121" spans="1:14" s="124" customFormat="1" ht="18" hidden="1" customHeight="1">
      <c r="A121" s="368" t="s">
        <v>272</v>
      </c>
      <c r="B121" s="369"/>
      <c r="C121" s="369"/>
      <c r="D121" s="369"/>
      <c r="E121" s="369"/>
      <c r="F121" s="370"/>
      <c r="G121" s="191" t="s">
        <v>30</v>
      </c>
      <c r="H121" s="192">
        <f t="shared" si="32"/>
        <v>980877</v>
      </c>
      <c r="I121" s="192">
        <f t="shared" si="33"/>
        <v>980877</v>
      </c>
      <c r="J121" s="192">
        <f>J124</f>
        <v>0</v>
      </c>
      <c r="K121" s="192">
        <f>K124</f>
        <v>980877</v>
      </c>
      <c r="L121" s="192">
        <f t="shared" si="34"/>
        <v>0</v>
      </c>
      <c r="M121" s="192">
        <f>M124</f>
        <v>0</v>
      </c>
      <c r="N121" s="192">
        <f>N124</f>
        <v>0</v>
      </c>
    </row>
    <row r="122" spans="1:14" s="124" customFormat="1" ht="18" hidden="1" customHeight="1">
      <c r="A122" s="371"/>
      <c r="B122" s="372"/>
      <c r="C122" s="372"/>
      <c r="D122" s="372"/>
      <c r="E122" s="372"/>
      <c r="F122" s="373"/>
      <c r="G122" s="191" t="s">
        <v>31</v>
      </c>
      <c r="H122" s="192">
        <f t="shared" si="32"/>
        <v>0</v>
      </c>
      <c r="I122" s="192">
        <f t="shared" si="33"/>
        <v>0</v>
      </c>
      <c r="J122" s="192">
        <f t="shared" ref="J122:K123" si="52">J125</f>
        <v>0</v>
      </c>
      <c r="K122" s="192">
        <f t="shared" si="52"/>
        <v>0</v>
      </c>
      <c r="L122" s="192">
        <f t="shared" si="34"/>
        <v>0</v>
      </c>
      <c r="M122" s="192">
        <f t="shared" ref="M122:N123" si="53">M125</f>
        <v>0</v>
      </c>
      <c r="N122" s="192">
        <f t="shared" si="53"/>
        <v>0</v>
      </c>
    </row>
    <row r="123" spans="1:14" s="124" customFormat="1" ht="18" hidden="1" customHeight="1">
      <c r="A123" s="374"/>
      <c r="B123" s="375"/>
      <c r="C123" s="375"/>
      <c r="D123" s="375"/>
      <c r="E123" s="375"/>
      <c r="F123" s="376"/>
      <c r="G123" s="191" t="s">
        <v>32</v>
      </c>
      <c r="H123" s="192">
        <f t="shared" si="32"/>
        <v>980877</v>
      </c>
      <c r="I123" s="192">
        <f t="shared" si="33"/>
        <v>980877</v>
      </c>
      <c r="J123" s="192">
        <f t="shared" si="52"/>
        <v>0</v>
      </c>
      <c r="K123" s="192">
        <f t="shared" si="52"/>
        <v>980877</v>
      </c>
      <c r="L123" s="192">
        <f t="shared" si="34"/>
        <v>0</v>
      </c>
      <c r="M123" s="192">
        <f t="shared" si="53"/>
        <v>0</v>
      </c>
      <c r="N123" s="192">
        <f t="shared" si="53"/>
        <v>0</v>
      </c>
    </row>
    <row r="124" spans="1:14" s="114" customFormat="1" ht="18" hidden="1" customHeight="1">
      <c r="A124" s="321" t="s">
        <v>260</v>
      </c>
      <c r="B124" s="322"/>
      <c r="C124" s="321" t="s">
        <v>269</v>
      </c>
      <c r="D124" s="322"/>
      <c r="E124" s="309" t="s">
        <v>273</v>
      </c>
      <c r="F124" s="310"/>
      <c r="G124" s="193" t="s">
        <v>30</v>
      </c>
      <c r="H124" s="194">
        <f t="shared" si="32"/>
        <v>980877</v>
      </c>
      <c r="I124" s="194">
        <f t="shared" si="33"/>
        <v>980877</v>
      </c>
      <c r="J124" s="194">
        <f>J127+J130</f>
        <v>0</v>
      </c>
      <c r="K124" s="194">
        <f>K127+K130</f>
        <v>980877</v>
      </c>
      <c r="L124" s="194">
        <f t="shared" si="34"/>
        <v>0</v>
      </c>
      <c r="M124" s="194">
        <f>M127+M130</f>
        <v>0</v>
      </c>
      <c r="N124" s="194">
        <f>N127+N130</f>
        <v>0</v>
      </c>
    </row>
    <row r="125" spans="1:14" s="114" customFormat="1" ht="18" hidden="1" customHeight="1">
      <c r="A125" s="318"/>
      <c r="B125" s="319"/>
      <c r="C125" s="318"/>
      <c r="D125" s="319"/>
      <c r="E125" s="377"/>
      <c r="F125" s="378"/>
      <c r="G125" s="195" t="s">
        <v>31</v>
      </c>
      <c r="H125" s="194">
        <f t="shared" si="32"/>
        <v>0</v>
      </c>
      <c r="I125" s="194">
        <f t="shared" si="33"/>
        <v>0</v>
      </c>
      <c r="J125" s="194">
        <f>J128+J131</f>
        <v>0</v>
      </c>
      <c r="K125" s="194">
        <f t="shared" ref="K125" si="54">K128+K131</f>
        <v>0</v>
      </c>
      <c r="L125" s="194">
        <f t="shared" si="34"/>
        <v>0</v>
      </c>
      <c r="M125" s="194">
        <f t="shared" ref="M125:N125" si="55">M128+M131</f>
        <v>0</v>
      </c>
      <c r="N125" s="194">
        <f t="shared" si="55"/>
        <v>0</v>
      </c>
    </row>
    <row r="126" spans="1:14" s="114" customFormat="1" ht="18" hidden="1" customHeight="1">
      <c r="A126" s="318"/>
      <c r="B126" s="319"/>
      <c r="C126" s="318"/>
      <c r="D126" s="319"/>
      <c r="E126" s="379"/>
      <c r="F126" s="380"/>
      <c r="G126" s="195" t="s">
        <v>32</v>
      </c>
      <c r="H126" s="168">
        <f>I126+L126</f>
        <v>980877</v>
      </c>
      <c r="I126" s="168">
        <f>J126+K126</f>
        <v>980877</v>
      </c>
      <c r="J126" s="168">
        <f>J124+J125</f>
        <v>0</v>
      </c>
      <c r="K126" s="168">
        <f>K124+K125</f>
        <v>980877</v>
      </c>
      <c r="L126" s="168">
        <f>M126+N126</f>
        <v>0</v>
      </c>
      <c r="M126" s="168">
        <f>M124+M125</f>
        <v>0</v>
      </c>
      <c r="N126" s="168">
        <f>N124+N125</f>
        <v>0</v>
      </c>
    </row>
    <row r="127" spans="1:14" s="198" customFormat="1" ht="18" hidden="1" customHeight="1">
      <c r="A127" s="381"/>
      <c r="B127" s="382"/>
      <c r="C127" s="381"/>
      <c r="D127" s="382"/>
      <c r="E127" s="337" t="s">
        <v>274</v>
      </c>
      <c r="F127" s="338"/>
      <c r="G127" s="193" t="s">
        <v>30</v>
      </c>
      <c r="H127" s="196">
        <f t="shared" si="32"/>
        <v>907408</v>
      </c>
      <c r="I127" s="196">
        <f t="shared" si="33"/>
        <v>907408</v>
      </c>
      <c r="J127" s="196">
        <v>0</v>
      </c>
      <c r="K127" s="196">
        <v>907408</v>
      </c>
      <c r="L127" s="197">
        <f t="shared" ref="L127:L128" si="56">M127+N127</f>
        <v>0</v>
      </c>
      <c r="M127" s="196">
        <v>0</v>
      </c>
      <c r="N127" s="196">
        <v>0</v>
      </c>
    </row>
    <row r="128" spans="1:14" s="198" customFormat="1" ht="18" hidden="1" customHeight="1">
      <c r="A128" s="381"/>
      <c r="B128" s="382"/>
      <c r="C128" s="381"/>
      <c r="D128" s="382"/>
      <c r="E128" s="339"/>
      <c r="F128" s="340"/>
      <c r="G128" s="193" t="s">
        <v>31</v>
      </c>
      <c r="H128" s="196">
        <f t="shared" si="32"/>
        <v>0</v>
      </c>
      <c r="I128" s="196">
        <f t="shared" si="33"/>
        <v>0</v>
      </c>
      <c r="J128" s="196">
        <v>0</v>
      </c>
      <c r="K128" s="196">
        <v>0</v>
      </c>
      <c r="L128" s="197">
        <f t="shared" si="56"/>
        <v>0</v>
      </c>
      <c r="M128" s="196">
        <v>0</v>
      </c>
      <c r="N128" s="196">
        <v>0</v>
      </c>
    </row>
    <row r="129" spans="1:14" s="198" customFormat="1" ht="18" hidden="1" customHeight="1">
      <c r="A129" s="381"/>
      <c r="B129" s="382"/>
      <c r="C129" s="381"/>
      <c r="D129" s="382"/>
      <c r="E129" s="341"/>
      <c r="F129" s="342"/>
      <c r="G129" s="193" t="s">
        <v>32</v>
      </c>
      <c r="H129" s="197">
        <f>I129+L129</f>
        <v>907408</v>
      </c>
      <c r="I129" s="197">
        <f t="shared" si="33"/>
        <v>907408</v>
      </c>
      <c r="J129" s="197">
        <f>J127+J128</f>
        <v>0</v>
      </c>
      <c r="K129" s="197">
        <f>K127+K128</f>
        <v>907408</v>
      </c>
      <c r="L129" s="197">
        <f>M129+N129</f>
        <v>0</v>
      </c>
      <c r="M129" s="197">
        <f>M127+M128</f>
        <v>0</v>
      </c>
      <c r="N129" s="197">
        <f>N127+N128</f>
        <v>0</v>
      </c>
    </row>
    <row r="130" spans="1:14" s="198" customFormat="1" ht="18" hidden="1" customHeight="1">
      <c r="A130" s="381"/>
      <c r="B130" s="382"/>
      <c r="C130" s="381"/>
      <c r="D130" s="382"/>
      <c r="E130" s="337" t="s">
        <v>275</v>
      </c>
      <c r="F130" s="338"/>
      <c r="G130" s="193" t="s">
        <v>30</v>
      </c>
      <c r="H130" s="197">
        <f t="shared" si="32"/>
        <v>73469</v>
      </c>
      <c r="I130" s="197">
        <f t="shared" si="33"/>
        <v>73469</v>
      </c>
      <c r="J130" s="197">
        <v>0</v>
      </c>
      <c r="K130" s="197">
        <v>73469</v>
      </c>
      <c r="L130" s="197">
        <f>M130+N130</f>
        <v>0</v>
      </c>
      <c r="M130" s="197">
        <v>0</v>
      </c>
      <c r="N130" s="197">
        <v>0</v>
      </c>
    </row>
    <row r="131" spans="1:14" s="198" customFormat="1" ht="18" hidden="1" customHeight="1">
      <c r="A131" s="381"/>
      <c r="B131" s="382"/>
      <c r="C131" s="381"/>
      <c r="D131" s="382"/>
      <c r="E131" s="339"/>
      <c r="F131" s="340"/>
      <c r="G131" s="193" t="s">
        <v>31</v>
      </c>
      <c r="H131" s="197">
        <f t="shared" si="32"/>
        <v>0</v>
      </c>
      <c r="I131" s="197">
        <f t="shared" si="33"/>
        <v>0</v>
      </c>
      <c r="J131" s="197">
        <v>0</v>
      </c>
      <c r="K131" s="197">
        <v>0</v>
      </c>
      <c r="L131" s="197">
        <f t="shared" ref="L131" si="57">M131+N131</f>
        <v>0</v>
      </c>
      <c r="M131" s="197">
        <v>0</v>
      </c>
      <c r="N131" s="197">
        <v>0</v>
      </c>
    </row>
    <row r="132" spans="1:14" s="198" customFormat="1" ht="18" hidden="1" customHeight="1">
      <c r="A132" s="383"/>
      <c r="B132" s="384"/>
      <c r="C132" s="383"/>
      <c r="D132" s="384"/>
      <c r="E132" s="341"/>
      <c r="F132" s="342"/>
      <c r="G132" s="193" t="s">
        <v>32</v>
      </c>
      <c r="H132" s="197">
        <f>I132+L132</f>
        <v>73469</v>
      </c>
      <c r="I132" s="197">
        <f t="shared" si="33"/>
        <v>73469</v>
      </c>
      <c r="J132" s="197">
        <f>J130+J131</f>
        <v>0</v>
      </c>
      <c r="K132" s="197">
        <f>K130+K131</f>
        <v>73469</v>
      </c>
      <c r="L132" s="197">
        <f>M132+N132</f>
        <v>0</v>
      </c>
      <c r="M132" s="197">
        <f>M130+M131</f>
        <v>0</v>
      </c>
      <c r="N132" s="197">
        <f>N130+N131</f>
        <v>0</v>
      </c>
    </row>
    <row r="133" spans="1:14" s="124" customFormat="1" ht="18" hidden="1" customHeight="1">
      <c r="A133" s="368" t="s">
        <v>276</v>
      </c>
      <c r="B133" s="369"/>
      <c r="C133" s="369"/>
      <c r="D133" s="369"/>
      <c r="E133" s="369"/>
      <c r="F133" s="370"/>
      <c r="G133" s="191" t="s">
        <v>30</v>
      </c>
      <c r="H133" s="192">
        <f t="shared" si="32"/>
        <v>1245100</v>
      </c>
      <c r="I133" s="192">
        <f t="shared" si="33"/>
        <v>1245100</v>
      </c>
      <c r="J133" s="192">
        <f>J136</f>
        <v>0</v>
      </c>
      <c r="K133" s="192">
        <f>K136</f>
        <v>1245100</v>
      </c>
      <c r="L133" s="192">
        <f t="shared" ref="L133:L167" si="58">M133+N133</f>
        <v>0</v>
      </c>
      <c r="M133" s="192">
        <f>M136</f>
        <v>0</v>
      </c>
      <c r="N133" s="192">
        <f>N136</f>
        <v>0</v>
      </c>
    </row>
    <row r="134" spans="1:14" s="124" customFormat="1" ht="18" hidden="1" customHeight="1">
      <c r="A134" s="371"/>
      <c r="B134" s="372"/>
      <c r="C134" s="372"/>
      <c r="D134" s="372"/>
      <c r="E134" s="372"/>
      <c r="F134" s="373"/>
      <c r="G134" s="191" t="s">
        <v>31</v>
      </c>
      <c r="H134" s="192">
        <f t="shared" si="32"/>
        <v>0</v>
      </c>
      <c r="I134" s="192">
        <f t="shared" si="33"/>
        <v>0</v>
      </c>
      <c r="J134" s="192">
        <f t="shared" ref="J134:K135" si="59">J137</f>
        <v>0</v>
      </c>
      <c r="K134" s="192">
        <f t="shared" si="59"/>
        <v>0</v>
      </c>
      <c r="L134" s="192">
        <f t="shared" si="58"/>
        <v>0</v>
      </c>
      <c r="M134" s="192">
        <f t="shared" ref="M134:N135" si="60">M137</f>
        <v>0</v>
      </c>
      <c r="N134" s="192">
        <f t="shared" si="60"/>
        <v>0</v>
      </c>
    </row>
    <row r="135" spans="1:14" s="124" customFormat="1" ht="18" hidden="1" customHeight="1">
      <c r="A135" s="374"/>
      <c r="B135" s="375"/>
      <c r="C135" s="375"/>
      <c r="D135" s="375"/>
      <c r="E135" s="375"/>
      <c r="F135" s="376"/>
      <c r="G135" s="191" t="s">
        <v>32</v>
      </c>
      <c r="H135" s="192">
        <f t="shared" si="32"/>
        <v>1245100</v>
      </c>
      <c r="I135" s="192">
        <f t="shared" si="33"/>
        <v>1245100</v>
      </c>
      <c r="J135" s="192">
        <f t="shared" si="59"/>
        <v>0</v>
      </c>
      <c r="K135" s="192">
        <f t="shared" si="59"/>
        <v>1245100</v>
      </c>
      <c r="L135" s="192">
        <f t="shared" si="58"/>
        <v>0</v>
      </c>
      <c r="M135" s="192">
        <f t="shared" si="60"/>
        <v>0</v>
      </c>
      <c r="N135" s="192">
        <f t="shared" si="60"/>
        <v>0</v>
      </c>
    </row>
    <row r="136" spans="1:14" s="114" customFormat="1" ht="18" hidden="1" customHeight="1">
      <c r="A136" s="321" t="s">
        <v>260</v>
      </c>
      <c r="B136" s="322"/>
      <c r="C136" s="321" t="s">
        <v>269</v>
      </c>
      <c r="D136" s="322"/>
      <c r="E136" s="309" t="s">
        <v>262</v>
      </c>
      <c r="F136" s="310"/>
      <c r="G136" s="193" t="s">
        <v>30</v>
      </c>
      <c r="H136" s="168">
        <f t="shared" si="32"/>
        <v>1245100</v>
      </c>
      <c r="I136" s="168">
        <f t="shared" si="33"/>
        <v>1245100</v>
      </c>
      <c r="J136" s="168">
        <v>0</v>
      </c>
      <c r="K136" s="168">
        <v>1245100</v>
      </c>
      <c r="L136" s="168">
        <f t="shared" si="58"/>
        <v>0</v>
      </c>
      <c r="M136" s="168">
        <v>0</v>
      </c>
      <c r="N136" s="168">
        <v>0</v>
      </c>
    </row>
    <row r="137" spans="1:14" s="114" customFormat="1" ht="18" hidden="1" customHeight="1">
      <c r="A137" s="318"/>
      <c r="B137" s="319"/>
      <c r="C137" s="318"/>
      <c r="D137" s="319"/>
      <c r="E137" s="311"/>
      <c r="F137" s="312"/>
      <c r="G137" s="193" t="s">
        <v>31</v>
      </c>
      <c r="H137" s="168">
        <f t="shared" si="32"/>
        <v>0</v>
      </c>
      <c r="I137" s="168">
        <f t="shared" si="33"/>
        <v>0</v>
      </c>
      <c r="J137" s="168">
        <v>0</v>
      </c>
      <c r="K137" s="168">
        <v>0</v>
      </c>
      <c r="L137" s="168">
        <f t="shared" si="58"/>
        <v>0</v>
      </c>
      <c r="M137" s="168">
        <v>0</v>
      </c>
      <c r="N137" s="168">
        <v>0</v>
      </c>
    </row>
    <row r="138" spans="1:14" s="114" customFormat="1" ht="18" hidden="1" customHeight="1">
      <c r="A138" s="326"/>
      <c r="B138" s="344"/>
      <c r="C138" s="326"/>
      <c r="D138" s="344"/>
      <c r="E138" s="313"/>
      <c r="F138" s="314"/>
      <c r="G138" s="193" t="s">
        <v>32</v>
      </c>
      <c r="H138" s="168">
        <f>I138+L138</f>
        <v>1245100</v>
      </c>
      <c r="I138" s="168">
        <f t="shared" si="33"/>
        <v>1245100</v>
      </c>
      <c r="J138" s="168">
        <f>J136+J137</f>
        <v>0</v>
      </c>
      <c r="K138" s="168">
        <f>K136+K137</f>
        <v>1245100</v>
      </c>
      <c r="L138" s="168">
        <f>M138+N138</f>
        <v>0</v>
      </c>
      <c r="M138" s="168">
        <f>M136+M137</f>
        <v>0</v>
      </c>
      <c r="N138" s="168">
        <f>N136+N137</f>
        <v>0</v>
      </c>
    </row>
    <row r="139" spans="1:14" s="124" customFormat="1" ht="18" hidden="1" customHeight="1">
      <c r="A139" s="368" t="s">
        <v>277</v>
      </c>
      <c r="B139" s="369"/>
      <c r="C139" s="369"/>
      <c r="D139" s="369"/>
      <c r="E139" s="369"/>
      <c r="F139" s="370"/>
      <c r="G139" s="191" t="s">
        <v>30</v>
      </c>
      <c r="H139" s="192">
        <f t="shared" si="32"/>
        <v>1144426</v>
      </c>
      <c r="I139" s="192">
        <f t="shared" si="33"/>
        <v>1144426</v>
      </c>
      <c r="J139" s="192">
        <f>J142</f>
        <v>0</v>
      </c>
      <c r="K139" s="192">
        <f>K142</f>
        <v>1144426</v>
      </c>
      <c r="L139" s="192">
        <f t="shared" si="58"/>
        <v>0</v>
      </c>
      <c r="M139" s="192">
        <f>M142</f>
        <v>0</v>
      </c>
      <c r="N139" s="192">
        <f>N142</f>
        <v>0</v>
      </c>
    </row>
    <row r="140" spans="1:14" s="124" customFormat="1" ht="18" hidden="1" customHeight="1">
      <c r="A140" s="371"/>
      <c r="B140" s="372"/>
      <c r="C140" s="372"/>
      <c r="D140" s="372"/>
      <c r="E140" s="372"/>
      <c r="F140" s="373"/>
      <c r="G140" s="191" t="s">
        <v>31</v>
      </c>
      <c r="H140" s="192">
        <f t="shared" si="32"/>
        <v>0</v>
      </c>
      <c r="I140" s="192">
        <f t="shared" si="33"/>
        <v>0</v>
      </c>
      <c r="J140" s="192">
        <f t="shared" ref="J140:K141" si="61">J143</f>
        <v>0</v>
      </c>
      <c r="K140" s="192">
        <f t="shared" si="61"/>
        <v>0</v>
      </c>
      <c r="L140" s="192">
        <f t="shared" si="58"/>
        <v>0</v>
      </c>
      <c r="M140" s="192">
        <f t="shared" ref="M140:N141" si="62">M143</f>
        <v>0</v>
      </c>
      <c r="N140" s="192">
        <f t="shared" si="62"/>
        <v>0</v>
      </c>
    </row>
    <row r="141" spans="1:14" s="124" customFormat="1" ht="18" hidden="1" customHeight="1">
      <c r="A141" s="374"/>
      <c r="B141" s="375"/>
      <c r="C141" s="375"/>
      <c r="D141" s="375"/>
      <c r="E141" s="375"/>
      <c r="F141" s="376"/>
      <c r="G141" s="191" t="s">
        <v>32</v>
      </c>
      <c r="H141" s="192">
        <f t="shared" si="32"/>
        <v>1144426</v>
      </c>
      <c r="I141" s="192">
        <f t="shared" si="33"/>
        <v>1144426</v>
      </c>
      <c r="J141" s="192">
        <f t="shared" si="61"/>
        <v>0</v>
      </c>
      <c r="K141" s="192">
        <f t="shared" si="61"/>
        <v>1144426</v>
      </c>
      <c r="L141" s="192">
        <f t="shared" si="58"/>
        <v>0</v>
      </c>
      <c r="M141" s="192">
        <f t="shared" si="62"/>
        <v>0</v>
      </c>
      <c r="N141" s="192">
        <f t="shared" si="62"/>
        <v>0</v>
      </c>
    </row>
    <row r="142" spans="1:14" s="114" customFormat="1" ht="18" hidden="1" customHeight="1">
      <c r="A142" s="321" t="s">
        <v>260</v>
      </c>
      <c r="B142" s="322"/>
      <c r="C142" s="321" t="s">
        <v>278</v>
      </c>
      <c r="D142" s="322"/>
      <c r="E142" s="309" t="s">
        <v>262</v>
      </c>
      <c r="F142" s="310"/>
      <c r="G142" s="193" t="s">
        <v>30</v>
      </c>
      <c r="H142" s="168">
        <f t="shared" si="32"/>
        <v>1144426</v>
      </c>
      <c r="I142" s="168">
        <f t="shared" si="33"/>
        <v>1144426</v>
      </c>
      <c r="J142" s="168">
        <v>0</v>
      </c>
      <c r="K142" s="168">
        <v>1144426</v>
      </c>
      <c r="L142" s="168">
        <f t="shared" si="58"/>
        <v>0</v>
      </c>
      <c r="M142" s="168">
        <v>0</v>
      </c>
      <c r="N142" s="168">
        <v>0</v>
      </c>
    </row>
    <row r="143" spans="1:14" s="114" customFormat="1" ht="18" hidden="1" customHeight="1">
      <c r="A143" s="318"/>
      <c r="B143" s="319"/>
      <c r="C143" s="318"/>
      <c r="D143" s="319"/>
      <c r="E143" s="377"/>
      <c r="F143" s="378"/>
      <c r="G143" s="195" t="s">
        <v>31</v>
      </c>
      <c r="H143" s="168">
        <f t="shared" si="32"/>
        <v>0</v>
      </c>
      <c r="I143" s="168">
        <f t="shared" si="33"/>
        <v>0</v>
      </c>
      <c r="J143" s="168">
        <v>0</v>
      </c>
      <c r="K143" s="168">
        <v>0</v>
      </c>
      <c r="L143" s="168">
        <f t="shared" si="58"/>
        <v>0</v>
      </c>
      <c r="M143" s="168">
        <v>0</v>
      </c>
      <c r="N143" s="168">
        <v>0</v>
      </c>
    </row>
    <row r="144" spans="1:14" s="114" customFormat="1" ht="18" hidden="1" customHeight="1">
      <c r="A144" s="326"/>
      <c r="B144" s="344"/>
      <c r="C144" s="326"/>
      <c r="D144" s="344"/>
      <c r="E144" s="379"/>
      <c r="F144" s="380"/>
      <c r="G144" s="195" t="s">
        <v>32</v>
      </c>
      <c r="H144" s="168">
        <f>I144+L144</f>
        <v>1144426</v>
      </c>
      <c r="I144" s="168">
        <f t="shared" si="33"/>
        <v>1144426</v>
      </c>
      <c r="J144" s="168">
        <f>J142+J143</f>
        <v>0</v>
      </c>
      <c r="K144" s="168">
        <f>K142+K143</f>
        <v>1144426</v>
      </c>
      <c r="L144" s="168">
        <f>M144+N144</f>
        <v>0</v>
      </c>
      <c r="M144" s="168">
        <f>M142+M143</f>
        <v>0</v>
      </c>
      <c r="N144" s="168">
        <f>N142+N143</f>
        <v>0</v>
      </c>
    </row>
    <row r="145" spans="1:14" s="124" customFormat="1" ht="18" hidden="1" customHeight="1">
      <c r="A145" s="368" t="s">
        <v>279</v>
      </c>
      <c r="B145" s="369"/>
      <c r="C145" s="369"/>
      <c r="D145" s="369"/>
      <c r="E145" s="369"/>
      <c r="F145" s="370"/>
      <c r="G145" s="191" t="s">
        <v>30</v>
      </c>
      <c r="H145" s="192">
        <f t="shared" si="32"/>
        <v>1524000</v>
      </c>
      <c r="I145" s="192">
        <f t="shared" si="33"/>
        <v>1524000</v>
      </c>
      <c r="J145" s="192">
        <f>J148+J151</f>
        <v>0</v>
      </c>
      <c r="K145" s="192">
        <f>K148+K151</f>
        <v>1524000</v>
      </c>
      <c r="L145" s="192">
        <f t="shared" si="58"/>
        <v>0</v>
      </c>
      <c r="M145" s="192">
        <f>M148+M151</f>
        <v>0</v>
      </c>
      <c r="N145" s="192">
        <f>N148+N151</f>
        <v>0</v>
      </c>
    </row>
    <row r="146" spans="1:14" s="124" customFormat="1" ht="18" hidden="1" customHeight="1">
      <c r="A146" s="371"/>
      <c r="B146" s="372"/>
      <c r="C146" s="372"/>
      <c r="D146" s="372"/>
      <c r="E146" s="372"/>
      <c r="F146" s="373"/>
      <c r="G146" s="191" t="s">
        <v>31</v>
      </c>
      <c r="H146" s="192">
        <f t="shared" si="32"/>
        <v>0</v>
      </c>
      <c r="I146" s="192">
        <f t="shared" si="33"/>
        <v>0</v>
      </c>
      <c r="J146" s="192">
        <f t="shared" ref="J146:K147" si="63">J149+J152</f>
        <v>0</v>
      </c>
      <c r="K146" s="192">
        <f t="shared" si="63"/>
        <v>0</v>
      </c>
      <c r="L146" s="192">
        <f t="shared" si="58"/>
        <v>0</v>
      </c>
      <c r="M146" s="192">
        <f t="shared" ref="M146:N147" si="64">M149+M152</f>
        <v>0</v>
      </c>
      <c r="N146" s="192">
        <f t="shared" si="64"/>
        <v>0</v>
      </c>
    </row>
    <row r="147" spans="1:14" s="124" customFormat="1" ht="18" hidden="1" customHeight="1">
      <c r="A147" s="374"/>
      <c r="B147" s="375"/>
      <c r="C147" s="375"/>
      <c r="D147" s="375"/>
      <c r="E147" s="375"/>
      <c r="F147" s="376"/>
      <c r="G147" s="191" t="s">
        <v>32</v>
      </c>
      <c r="H147" s="192">
        <f t="shared" si="32"/>
        <v>1524000</v>
      </c>
      <c r="I147" s="192">
        <f t="shared" si="33"/>
        <v>1524000</v>
      </c>
      <c r="J147" s="192">
        <f t="shared" si="63"/>
        <v>0</v>
      </c>
      <c r="K147" s="192">
        <f t="shared" si="63"/>
        <v>1524000</v>
      </c>
      <c r="L147" s="192">
        <f t="shared" si="58"/>
        <v>0</v>
      </c>
      <c r="M147" s="192">
        <f t="shared" si="64"/>
        <v>0</v>
      </c>
      <c r="N147" s="192">
        <f t="shared" si="64"/>
        <v>0</v>
      </c>
    </row>
    <row r="148" spans="1:14" s="114" customFormat="1" ht="18" hidden="1" customHeight="1">
      <c r="A148" s="321" t="s">
        <v>260</v>
      </c>
      <c r="B148" s="322"/>
      <c r="C148" s="321" t="s">
        <v>278</v>
      </c>
      <c r="D148" s="322"/>
      <c r="E148" s="309" t="s">
        <v>262</v>
      </c>
      <c r="F148" s="310"/>
      <c r="G148" s="193" t="s">
        <v>30</v>
      </c>
      <c r="H148" s="168">
        <f t="shared" si="32"/>
        <v>1460000</v>
      </c>
      <c r="I148" s="168">
        <f t="shared" si="33"/>
        <v>1460000</v>
      </c>
      <c r="J148" s="168">
        <v>0</v>
      </c>
      <c r="K148" s="168">
        <v>1460000</v>
      </c>
      <c r="L148" s="168">
        <f t="shared" si="58"/>
        <v>0</v>
      </c>
      <c r="M148" s="168">
        <v>0</v>
      </c>
      <c r="N148" s="168">
        <v>0</v>
      </c>
    </row>
    <row r="149" spans="1:14" s="114" customFormat="1" ht="18" hidden="1" customHeight="1">
      <c r="A149" s="318"/>
      <c r="B149" s="319"/>
      <c r="C149" s="318"/>
      <c r="D149" s="319"/>
      <c r="E149" s="377"/>
      <c r="F149" s="378"/>
      <c r="G149" s="195" t="s">
        <v>31</v>
      </c>
      <c r="H149" s="168">
        <f t="shared" si="32"/>
        <v>0</v>
      </c>
      <c r="I149" s="168">
        <f t="shared" si="33"/>
        <v>0</v>
      </c>
      <c r="J149" s="168">
        <v>0</v>
      </c>
      <c r="K149" s="168">
        <v>0</v>
      </c>
      <c r="L149" s="168">
        <f t="shared" si="58"/>
        <v>0</v>
      </c>
      <c r="M149" s="168">
        <v>0</v>
      </c>
      <c r="N149" s="168">
        <v>0</v>
      </c>
    </row>
    <row r="150" spans="1:14" s="114" customFormat="1" ht="18" hidden="1" customHeight="1">
      <c r="A150" s="318"/>
      <c r="B150" s="319"/>
      <c r="C150" s="318"/>
      <c r="D150" s="319"/>
      <c r="E150" s="379"/>
      <c r="F150" s="380"/>
      <c r="G150" s="195" t="s">
        <v>32</v>
      </c>
      <c r="H150" s="168">
        <f>I150+L150</f>
        <v>1460000</v>
      </c>
      <c r="I150" s="168">
        <f t="shared" si="33"/>
        <v>1460000</v>
      </c>
      <c r="J150" s="168">
        <f>J148+J149</f>
        <v>0</v>
      </c>
      <c r="K150" s="168">
        <f>K148+K149</f>
        <v>1460000</v>
      </c>
      <c r="L150" s="168">
        <f>M150+N150</f>
        <v>0</v>
      </c>
      <c r="M150" s="168">
        <f>M148+M149</f>
        <v>0</v>
      </c>
      <c r="N150" s="168">
        <f>N148+N149</f>
        <v>0</v>
      </c>
    </row>
    <row r="151" spans="1:14" s="114" customFormat="1" ht="18" hidden="1" customHeight="1">
      <c r="A151" s="318"/>
      <c r="B151" s="319"/>
      <c r="C151" s="318"/>
      <c r="D151" s="319"/>
      <c r="E151" s="309" t="s">
        <v>263</v>
      </c>
      <c r="F151" s="310"/>
      <c r="G151" s="193" t="s">
        <v>30</v>
      </c>
      <c r="H151" s="168">
        <f>I151+L151</f>
        <v>64000</v>
      </c>
      <c r="I151" s="168">
        <f>J151+K151</f>
        <v>64000</v>
      </c>
      <c r="J151" s="168">
        <v>0</v>
      </c>
      <c r="K151" s="168">
        <v>64000</v>
      </c>
      <c r="L151" s="168">
        <f>M151+N151</f>
        <v>0</v>
      </c>
      <c r="M151" s="168">
        <v>0</v>
      </c>
      <c r="N151" s="168">
        <v>0</v>
      </c>
    </row>
    <row r="152" spans="1:14" s="114" customFormat="1" ht="18" hidden="1" customHeight="1">
      <c r="A152" s="318"/>
      <c r="B152" s="319"/>
      <c r="C152" s="318"/>
      <c r="D152" s="319"/>
      <c r="E152" s="377"/>
      <c r="F152" s="378"/>
      <c r="G152" s="195" t="s">
        <v>31</v>
      </c>
      <c r="H152" s="168">
        <f t="shared" ref="H152" si="65">I152+L152</f>
        <v>0</v>
      </c>
      <c r="I152" s="168">
        <f t="shared" ref="I152:I153" si="66">J152+K152</f>
        <v>0</v>
      </c>
      <c r="J152" s="168">
        <v>0</v>
      </c>
      <c r="K152" s="168">
        <v>0</v>
      </c>
      <c r="L152" s="168">
        <f t="shared" ref="L152" si="67">M152+N152</f>
        <v>0</v>
      </c>
      <c r="M152" s="168">
        <v>0</v>
      </c>
      <c r="N152" s="168">
        <v>0</v>
      </c>
    </row>
    <row r="153" spans="1:14" s="114" customFormat="1" ht="18" hidden="1" customHeight="1">
      <c r="A153" s="326"/>
      <c r="B153" s="344"/>
      <c r="C153" s="326"/>
      <c r="D153" s="344"/>
      <c r="E153" s="379"/>
      <c r="F153" s="380"/>
      <c r="G153" s="195" t="s">
        <v>32</v>
      </c>
      <c r="H153" s="168">
        <f>I153+L153</f>
        <v>64000</v>
      </c>
      <c r="I153" s="168">
        <f t="shared" si="66"/>
        <v>64000</v>
      </c>
      <c r="J153" s="168">
        <f>J151+J152</f>
        <v>0</v>
      </c>
      <c r="K153" s="168">
        <f>K151+K152</f>
        <v>64000</v>
      </c>
      <c r="L153" s="168">
        <f>M153+N153</f>
        <v>0</v>
      </c>
      <c r="M153" s="168">
        <f>M151+M152</f>
        <v>0</v>
      </c>
      <c r="N153" s="168">
        <f>N151+N152</f>
        <v>0</v>
      </c>
    </row>
    <row r="154" spans="1:14" s="124" customFormat="1" ht="18" hidden="1" customHeight="1">
      <c r="A154" s="368" t="s">
        <v>280</v>
      </c>
      <c r="B154" s="369"/>
      <c r="C154" s="369"/>
      <c r="D154" s="369"/>
      <c r="E154" s="369"/>
      <c r="F154" s="370"/>
      <c r="G154" s="191" t="s">
        <v>30</v>
      </c>
      <c r="H154" s="192">
        <f t="shared" si="32"/>
        <v>1299500</v>
      </c>
      <c r="I154" s="192">
        <f t="shared" si="33"/>
        <v>1299500</v>
      </c>
      <c r="J154" s="192">
        <f>J157</f>
        <v>0</v>
      </c>
      <c r="K154" s="192">
        <f>K157</f>
        <v>1299500</v>
      </c>
      <c r="L154" s="192">
        <f t="shared" si="58"/>
        <v>0</v>
      </c>
      <c r="M154" s="192">
        <f>M157</f>
        <v>0</v>
      </c>
      <c r="N154" s="192">
        <f>N157</f>
        <v>0</v>
      </c>
    </row>
    <row r="155" spans="1:14" s="124" customFormat="1" ht="18" hidden="1" customHeight="1">
      <c r="A155" s="371"/>
      <c r="B155" s="372"/>
      <c r="C155" s="372"/>
      <c r="D155" s="372"/>
      <c r="E155" s="372"/>
      <c r="F155" s="373"/>
      <c r="G155" s="191" t="s">
        <v>31</v>
      </c>
      <c r="H155" s="192">
        <f t="shared" si="32"/>
        <v>0</v>
      </c>
      <c r="I155" s="192">
        <f t="shared" si="33"/>
        <v>0</v>
      </c>
      <c r="J155" s="192">
        <f t="shared" ref="J155:K156" si="68">J158</f>
        <v>0</v>
      </c>
      <c r="K155" s="192">
        <f t="shared" si="68"/>
        <v>0</v>
      </c>
      <c r="L155" s="192">
        <f t="shared" si="58"/>
        <v>0</v>
      </c>
      <c r="M155" s="192">
        <f t="shared" ref="M155:N156" si="69">M158</f>
        <v>0</v>
      </c>
      <c r="N155" s="192">
        <f t="shared" si="69"/>
        <v>0</v>
      </c>
    </row>
    <row r="156" spans="1:14" s="124" customFormat="1" ht="18" hidden="1" customHeight="1">
      <c r="A156" s="374"/>
      <c r="B156" s="375"/>
      <c r="C156" s="375"/>
      <c r="D156" s="375"/>
      <c r="E156" s="375"/>
      <c r="F156" s="376"/>
      <c r="G156" s="191" t="s">
        <v>32</v>
      </c>
      <c r="H156" s="192">
        <f t="shared" si="32"/>
        <v>1299500</v>
      </c>
      <c r="I156" s="192">
        <f t="shared" si="33"/>
        <v>1299500</v>
      </c>
      <c r="J156" s="192">
        <f t="shared" si="68"/>
        <v>0</v>
      </c>
      <c r="K156" s="192">
        <f t="shared" si="68"/>
        <v>1299500</v>
      </c>
      <c r="L156" s="192">
        <f t="shared" si="58"/>
        <v>0</v>
      </c>
      <c r="M156" s="192">
        <f t="shared" si="69"/>
        <v>0</v>
      </c>
      <c r="N156" s="192">
        <f t="shared" si="69"/>
        <v>0</v>
      </c>
    </row>
    <row r="157" spans="1:14" s="114" customFormat="1" ht="18" hidden="1" customHeight="1">
      <c r="A157" s="321" t="s">
        <v>260</v>
      </c>
      <c r="B157" s="322"/>
      <c r="C157" s="321" t="s">
        <v>281</v>
      </c>
      <c r="D157" s="322"/>
      <c r="E157" s="309" t="s">
        <v>262</v>
      </c>
      <c r="F157" s="310"/>
      <c r="G157" s="193" t="s">
        <v>30</v>
      </c>
      <c r="H157" s="194">
        <f t="shared" si="32"/>
        <v>1299500</v>
      </c>
      <c r="I157" s="194">
        <f t="shared" si="33"/>
        <v>1299500</v>
      </c>
      <c r="J157" s="194">
        <v>0</v>
      </c>
      <c r="K157" s="194">
        <v>1299500</v>
      </c>
      <c r="L157" s="194">
        <f t="shared" si="58"/>
        <v>0</v>
      </c>
      <c r="M157" s="194">
        <v>0</v>
      </c>
      <c r="N157" s="194">
        <v>0</v>
      </c>
    </row>
    <row r="158" spans="1:14" s="114" customFormat="1" ht="18" hidden="1" customHeight="1">
      <c r="A158" s="318"/>
      <c r="B158" s="319"/>
      <c r="C158" s="318"/>
      <c r="D158" s="319"/>
      <c r="E158" s="311"/>
      <c r="F158" s="312"/>
      <c r="G158" s="193" t="s">
        <v>31</v>
      </c>
      <c r="H158" s="194">
        <f t="shared" si="32"/>
        <v>0</v>
      </c>
      <c r="I158" s="194">
        <f t="shared" si="33"/>
        <v>0</v>
      </c>
      <c r="J158" s="194">
        <v>0</v>
      </c>
      <c r="K158" s="194">
        <v>0</v>
      </c>
      <c r="L158" s="194">
        <f t="shared" si="58"/>
        <v>0</v>
      </c>
      <c r="M158" s="194">
        <v>0</v>
      </c>
      <c r="N158" s="194">
        <v>0</v>
      </c>
    </row>
    <row r="159" spans="1:14" s="114" customFormat="1" ht="18" hidden="1" customHeight="1">
      <c r="A159" s="326"/>
      <c r="B159" s="344"/>
      <c r="C159" s="326"/>
      <c r="D159" s="344"/>
      <c r="E159" s="313"/>
      <c r="F159" s="314"/>
      <c r="G159" s="193" t="s">
        <v>32</v>
      </c>
      <c r="H159" s="168">
        <f>I159+L159</f>
        <v>1299500</v>
      </c>
      <c r="I159" s="168">
        <f t="shared" si="33"/>
        <v>1299500</v>
      </c>
      <c r="J159" s="168">
        <f>J157+J158</f>
        <v>0</v>
      </c>
      <c r="K159" s="168">
        <f>K157+K158</f>
        <v>1299500</v>
      </c>
      <c r="L159" s="168">
        <f>M159+N159</f>
        <v>0</v>
      </c>
      <c r="M159" s="168">
        <f>M157+M158</f>
        <v>0</v>
      </c>
      <c r="N159" s="168">
        <f>N157+N158</f>
        <v>0</v>
      </c>
    </row>
    <row r="160" spans="1:14" s="124" customFormat="1" ht="18.600000000000001" hidden="1" customHeight="1">
      <c r="A160" s="368" t="s">
        <v>282</v>
      </c>
      <c r="B160" s="369"/>
      <c r="C160" s="369"/>
      <c r="D160" s="369"/>
      <c r="E160" s="369"/>
      <c r="F160" s="370"/>
      <c r="G160" s="191" t="s">
        <v>30</v>
      </c>
      <c r="H160" s="192">
        <f t="shared" si="32"/>
        <v>12485695</v>
      </c>
      <c r="I160" s="192">
        <f t="shared" si="33"/>
        <v>12485695</v>
      </c>
      <c r="J160" s="192">
        <f>J163</f>
        <v>0</v>
      </c>
      <c r="K160" s="192">
        <f>K163</f>
        <v>12485695</v>
      </c>
      <c r="L160" s="192">
        <f t="shared" si="58"/>
        <v>0</v>
      </c>
      <c r="M160" s="192">
        <f>M163</f>
        <v>0</v>
      </c>
      <c r="N160" s="192">
        <f>N163</f>
        <v>0</v>
      </c>
    </row>
    <row r="161" spans="1:14" s="124" customFormat="1" ht="18.600000000000001" hidden="1" customHeight="1">
      <c r="A161" s="371"/>
      <c r="B161" s="372"/>
      <c r="C161" s="372"/>
      <c r="D161" s="372"/>
      <c r="E161" s="372"/>
      <c r="F161" s="373"/>
      <c r="G161" s="191" t="s">
        <v>31</v>
      </c>
      <c r="H161" s="192">
        <f t="shared" si="32"/>
        <v>0</v>
      </c>
      <c r="I161" s="192">
        <f t="shared" si="33"/>
        <v>0</v>
      </c>
      <c r="J161" s="192">
        <f t="shared" ref="J161:K162" si="70">J164</f>
        <v>0</v>
      </c>
      <c r="K161" s="192">
        <f t="shared" si="70"/>
        <v>0</v>
      </c>
      <c r="L161" s="192">
        <f t="shared" si="58"/>
        <v>0</v>
      </c>
      <c r="M161" s="192">
        <f t="shared" ref="M161:N162" si="71">M164</f>
        <v>0</v>
      </c>
      <c r="N161" s="192">
        <f t="shared" si="71"/>
        <v>0</v>
      </c>
    </row>
    <row r="162" spans="1:14" s="124" customFormat="1" ht="18.600000000000001" hidden="1" customHeight="1">
      <c r="A162" s="374"/>
      <c r="B162" s="375"/>
      <c r="C162" s="375"/>
      <c r="D162" s="375"/>
      <c r="E162" s="375"/>
      <c r="F162" s="376"/>
      <c r="G162" s="191" t="s">
        <v>32</v>
      </c>
      <c r="H162" s="192">
        <f t="shared" si="32"/>
        <v>12485695</v>
      </c>
      <c r="I162" s="192">
        <f t="shared" si="33"/>
        <v>12485695</v>
      </c>
      <c r="J162" s="192">
        <f t="shared" si="70"/>
        <v>0</v>
      </c>
      <c r="K162" s="192">
        <f t="shared" si="70"/>
        <v>12485695</v>
      </c>
      <c r="L162" s="192">
        <f t="shared" si="58"/>
        <v>0</v>
      </c>
      <c r="M162" s="192">
        <f t="shared" si="71"/>
        <v>0</v>
      </c>
      <c r="N162" s="192">
        <f t="shared" si="71"/>
        <v>0</v>
      </c>
    </row>
    <row r="163" spans="1:14" s="114" customFormat="1" ht="18.600000000000001" hidden="1" customHeight="1">
      <c r="A163" s="321" t="s">
        <v>260</v>
      </c>
      <c r="B163" s="322"/>
      <c r="C163" s="321" t="s">
        <v>283</v>
      </c>
      <c r="D163" s="322"/>
      <c r="E163" s="309" t="s">
        <v>273</v>
      </c>
      <c r="F163" s="310"/>
      <c r="G163" s="193" t="s">
        <v>30</v>
      </c>
      <c r="H163" s="194">
        <f t="shared" si="32"/>
        <v>12485695</v>
      </c>
      <c r="I163" s="194">
        <f t="shared" si="33"/>
        <v>12485695</v>
      </c>
      <c r="J163" s="194">
        <f>J166+J169</f>
        <v>0</v>
      </c>
      <c r="K163" s="194">
        <f>K166+K169</f>
        <v>12485695</v>
      </c>
      <c r="L163" s="194">
        <f t="shared" si="58"/>
        <v>0</v>
      </c>
      <c r="M163" s="194">
        <f>M166+M169</f>
        <v>0</v>
      </c>
      <c r="N163" s="194">
        <f>N166+N169</f>
        <v>0</v>
      </c>
    </row>
    <row r="164" spans="1:14" s="114" customFormat="1" ht="18.600000000000001" hidden="1" customHeight="1">
      <c r="A164" s="318"/>
      <c r="B164" s="319"/>
      <c r="C164" s="318"/>
      <c r="D164" s="319"/>
      <c r="E164" s="311"/>
      <c r="F164" s="312"/>
      <c r="G164" s="193" t="s">
        <v>31</v>
      </c>
      <c r="H164" s="194">
        <f t="shared" si="32"/>
        <v>0</v>
      </c>
      <c r="I164" s="194">
        <f t="shared" si="33"/>
        <v>0</v>
      </c>
      <c r="J164" s="194">
        <f t="shared" ref="J164:K165" si="72">J167+J170</f>
        <v>0</v>
      </c>
      <c r="K164" s="194">
        <f t="shared" si="72"/>
        <v>0</v>
      </c>
      <c r="L164" s="194">
        <f t="shared" si="58"/>
        <v>0</v>
      </c>
      <c r="M164" s="194">
        <f t="shared" ref="M164:N165" si="73">M167+M170</f>
        <v>0</v>
      </c>
      <c r="N164" s="194">
        <f t="shared" si="73"/>
        <v>0</v>
      </c>
    </row>
    <row r="165" spans="1:14" s="114" customFormat="1" ht="18.600000000000001" hidden="1" customHeight="1">
      <c r="A165" s="318"/>
      <c r="B165" s="319"/>
      <c r="C165" s="318"/>
      <c r="D165" s="319"/>
      <c r="E165" s="313"/>
      <c r="F165" s="314"/>
      <c r="G165" s="193" t="s">
        <v>32</v>
      </c>
      <c r="H165" s="194">
        <f t="shared" si="32"/>
        <v>12485695</v>
      </c>
      <c r="I165" s="194">
        <f t="shared" si="33"/>
        <v>12485695</v>
      </c>
      <c r="J165" s="194">
        <f t="shared" si="72"/>
        <v>0</v>
      </c>
      <c r="K165" s="194">
        <f t="shared" si="72"/>
        <v>12485695</v>
      </c>
      <c r="L165" s="194">
        <f t="shared" si="58"/>
        <v>0</v>
      </c>
      <c r="M165" s="194">
        <f t="shared" si="73"/>
        <v>0</v>
      </c>
      <c r="N165" s="194">
        <f t="shared" si="73"/>
        <v>0</v>
      </c>
    </row>
    <row r="166" spans="1:14" s="198" customFormat="1" ht="18" hidden="1" customHeight="1">
      <c r="A166" s="381"/>
      <c r="B166" s="382"/>
      <c r="C166" s="381"/>
      <c r="D166" s="382"/>
      <c r="E166" s="337" t="s">
        <v>274</v>
      </c>
      <c r="F166" s="338"/>
      <c r="G166" s="193" t="s">
        <v>30</v>
      </c>
      <c r="H166" s="196">
        <f t="shared" si="32"/>
        <v>10053695</v>
      </c>
      <c r="I166" s="196">
        <f t="shared" si="33"/>
        <v>10053695</v>
      </c>
      <c r="J166" s="196">
        <v>0</v>
      </c>
      <c r="K166" s="196">
        <v>10053695</v>
      </c>
      <c r="L166" s="197">
        <f t="shared" si="58"/>
        <v>0</v>
      </c>
      <c r="M166" s="196">
        <v>0</v>
      </c>
      <c r="N166" s="196">
        <v>0</v>
      </c>
    </row>
    <row r="167" spans="1:14" s="198" customFormat="1" ht="18" hidden="1" customHeight="1">
      <c r="A167" s="381"/>
      <c r="B167" s="382"/>
      <c r="C167" s="381"/>
      <c r="D167" s="382"/>
      <c r="E167" s="339"/>
      <c r="F167" s="340"/>
      <c r="G167" s="193" t="s">
        <v>31</v>
      </c>
      <c r="H167" s="196">
        <f t="shared" si="32"/>
        <v>0</v>
      </c>
      <c r="I167" s="196">
        <f t="shared" si="33"/>
        <v>0</v>
      </c>
      <c r="J167" s="196">
        <v>0</v>
      </c>
      <c r="K167" s="196">
        <v>0</v>
      </c>
      <c r="L167" s="197">
        <f t="shared" si="58"/>
        <v>0</v>
      </c>
      <c r="M167" s="196">
        <v>0</v>
      </c>
      <c r="N167" s="196">
        <v>0</v>
      </c>
    </row>
    <row r="168" spans="1:14" s="198" customFormat="1" ht="18" hidden="1" customHeight="1">
      <c r="A168" s="381"/>
      <c r="B168" s="382"/>
      <c r="C168" s="381"/>
      <c r="D168" s="382"/>
      <c r="E168" s="341"/>
      <c r="F168" s="342"/>
      <c r="G168" s="193" t="s">
        <v>32</v>
      </c>
      <c r="H168" s="197">
        <f>I168+L168</f>
        <v>10053695</v>
      </c>
      <c r="I168" s="197">
        <f t="shared" si="33"/>
        <v>10053695</v>
      </c>
      <c r="J168" s="197">
        <f>J166+J167</f>
        <v>0</v>
      </c>
      <c r="K168" s="197">
        <f>K166+K167</f>
        <v>10053695</v>
      </c>
      <c r="L168" s="197">
        <f>M168+N168</f>
        <v>0</v>
      </c>
      <c r="M168" s="197">
        <f>M166+M167</f>
        <v>0</v>
      </c>
      <c r="N168" s="197">
        <f>N166+N167</f>
        <v>0</v>
      </c>
    </row>
    <row r="169" spans="1:14" s="198" customFormat="1" ht="18.600000000000001" hidden="1" customHeight="1">
      <c r="A169" s="381"/>
      <c r="B169" s="382"/>
      <c r="C169" s="381"/>
      <c r="D169" s="382"/>
      <c r="E169" s="337" t="s">
        <v>284</v>
      </c>
      <c r="F169" s="338"/>
      <c r="G169" s="193" t="s">
        <v>30</v>
      </c>
      <c r="H169" s="196">
        <f t="shared" si="32"/>
        <v>2432000</v>
      </c>
      <c r="I169" s="196">
        <f t="shared" si="33"/>
        <v>2432000</v>
      </c>
      <c r="J169" s="196">
        <v>0</v>
      </c>
      <c r="K169" s="196">
        <v>2432000</v>
      </c>
      <c r="L169" s="197">
        <f t="shared" ref="L169:L170" si="74">M169+N169</f>
        <v>0</v>
      </c>
      <c r="M169" s="196">
        <v>0</v>
      </c>
      <c r="N169" s="196">
        <v>0</v>
      </c>
    </row>
    <row r="170" spans="1:14" s="198" customFormat="1" ht="18.600000000000001" hidden="1" customHeight="1">
      <c r="A170" s="381"/>
      <c r="B170" s="382"/>
      <c r="C170" s="381"/>
      <c r="D170" s="382"/>
      <c r="E170" s="339"/>
      <c r="F170" s="340"/>
      <c r="G170" s="193" t="s">
        <v>31</v>
      </c>
      <c r="H170" s="196">
        <f t="shared" si="32"/>
        <v>0</v>
      </c>
      <c r="I170" s="196">
        <f t="shared" si="33"/>
        <v>0</v>
      </c>
      <c r="J170" s="196">
        <v>0</v>
      </c>
      <c r="K170" s="196">
        <v>0</v>
      </c>
      <c r="L170" s="197">
        <f t="shared" si="74"/>
        <v>0</v>
      </c>
      <c r="M170" s="196">
        <v>0</v>
      </c>
      <c r="N170" s="196">
        <v>0</v>
      </c>
    </row>
    <row r="171" spans="1:14" s="198" customFormat="1" ht="18.600000000000001" hidden="1" customHeight="1">
      <c r="A171" s="383"/>
      <c r="B171" s="384"/>
      <c r="C171" s="383"/>
      <c r="D171" s="384"/>
      <c r="E171" s="341"/>
      <c r="F171" s="342"/>
      <c r="G171" s="193" t="s">
        <v>32</v>
      </c>
      <c r="H171" s="197">
        <f>I171+L171</f>
        <v>2432000</v>
      </c>
      <c r="I171" s="197">
        <f t="shared" si="33"/>
        <v>2432000</v>
      </c>
      <c r="J171" s="197">
        <f>J169+J170</f>
        <v>0</v>
      </c>
      <c r="K171" s="197">
        <f>K169+K170</f>
        <v>2432000</v>
      </c>
      <c r="L171" s="197">
        <f>M171+N171</f>
        <v>0</v>
      </c>
      <c r="M171" s="197">
        <f>M169+M170</f>
        <v>0</v>
      </c>
      <c r="N171" s="197">
        <f>N169+N170</f>
        <v>0</v>
      </c>
    </row>
    <row r="172" spans="1:14" s="124" customFormat="1" ht="18.600000000000001" hidden="1" customHeight="1">
      <c r="A172" s="368" t="s">
        <v>285</v>
      </c>
      <c r="B172" s="369"/>
      <c r="C172" s="369"/>
      <c r="D172" s="369"/>
      <c r="E172" s="369"/>
      <c r="F172" s="370"/>
      <c r="G172" s="191" t="s">
        <v>30</v>
      </c>
      <c r="H172" s="192">
        <f t="shared" si="32"/>
        <v>10972038</v>
      </c>
      <c r="I172" s="192">
        <f t="shared" si="33"/>
        <v>10972038</v>
      </c>
      <c r="J172" s="192">
        <f>J175+J184</f>
        <v>0</v>
      </c>
      <c r="K172" s="192">
        <f>K175+K184</f>
        <v>10972038</v>
      </c>
      <c r="L172" s="192">
        <f>M172+N172</f>
        <v>0</v>
      </c>
      <c r="M172" s="192">
        <f>M175+M184</f>
        <v>0</v>
      </c>
      <c r="N172" s="192">
        <f>N175+N184</f>
        <v>0</v>
      </c>
    </row>
    <row r="173" spans="1:14" s="124" customFormat="1" ht="18.600000000000001" hidden="1" customHeight="1">
      <c r="A173" s="371"/>
      <c r="B173" s="372"/>
      <c r="C173" s="372"/>
      <c r="D173" s="372"/>
      <c r="E173" s="372"/>
      <c r="F173" s="373"/>
      <c r="G173" s="191" t="s">
        <v>31</v>
      </c>
      <c r="H173" s="192">
        <f t="shared" si="32"/>
        <v>0</v>
      </c>
      <c r="I173" s="192">
        <f t="shared" si="33"/>
        <v>0</v>
      </c>
      <c r="J173" s="192">
        <f t="shared" ref="J173:K174" si="75">J176+J185</f>
        <v>0</v>
      </c>
      <c r="K173" s="192">
        <f t="shared" si="75"/>
        <v>0</v>
      </c>
      <c r="L173" s="192">
        <f t="shared" ref="L173:L174" si="76">M173+N173</f>
        <v>0</v>
      </c>
      <c r="M173" s="192">
        <f t="shared" ref="M173:N174" si="77">M176+M185</f>
        <v>0</v>
      </c>
      <c r="N173" s="192">
        <f t="shared" si="77"/>
        <v>0</v>
      </c>
    </row>
    <row r="174" spans="1:14" s="124" customFormat="1" ht="18.600000000000001" hidden="1" customHeight="1">
      <c r="A174" s="374"/>
      <c r="B174" s="375"/>
      <c r="C174" s="375"/>
      <c r="D174" s="375"/>
      <c r="E174" s="375"/>
      <c r="F174" s="376"/>
      <c r="G174" s="191" t="s">
        <v>32</v>
      </c>
      <c r="H174" s="192">
        <f t="shared" si="32"/>
        <v>10972038</v>
      </c>
      <c r="I174" s="192">
        <f t="shared" si="33"/>
        <v>10972038</v>
      </c>
      <c r="J174" s="192">
        <f t="shared" si="75"/>
        <v>0</v>
      </c>
      <c r="K174" s="192">
        <f t="shared" si="75"/>
        <v>10972038</v>
      </c>
      <c r="L174" s="192">
        <f t="shared" si="76"/>
        <v>0</v>
      </c>
      <c r="M174" s="192">
        <f t="shared" si="77"/>
        <v>0</v>
      </c>
      <c r="N174" s="192">
        <f t="shared" si="77"/>
        <v>0</v>
      </c>
    </row>
    <row r="175" spans="1:14" s="114" customFormat="1" ht="18.600000000000001" hidden="1" customHeight="1">
      <c r="A175" s="321" t="s">
        <v>260</v>
      </c>
      <c r="B175" s="322"/>
      <c r="C175" s="321" t="s">
        <v>283</v>
      </c>
      <c r="D175" s="322"/>
      <c r="E175" s="309" t="s">
        <v>273</v>
      </c>
      <c r="F175" s="310"/>
      <c r="G175" s="193" t="s">
        <v>30</v>
      </c>
      <c r="H175" s="194">
        <f t="shared" si="32"/>
        <v>10879908</v>
      </c>
      <c r="I175" s="194">
        <f t="shared" si="33"/>
        <v>10879908</v>
      </c>
      <c r="J175" s="194">
        <f>J178+J181</f>
        <v>0</v>
      </c>
      <c r="K175" s="194">
        <f>K178+K181</f>
        <v>10879908</v>
      </c>
      <c r="L175" s="194">
        <f>M175+N175</f>
        <v>0</v>
      </c>
      <c r="M175" s="194">
        <f>M178+M181</f>
        <v>0</v>
      </c>
      <c r="N175" s="194">
        <f>N178+N181</f>
        <v>0</v>
      </c>
    </row>
    <row r="176" spans="1:14" s="114" customFormat="1" ht="18.600000000000001" hidden="1" customHeight="1">
      <c r="A176" s="318"/>
      <c r="B176" s="319"/>
      <c r="C176" s="318"/>
      <c r="D176" s="319"/>
      <c r="E176" s="311"/>
      <c r="F176" s="312"/>
      <c r="G176" s="193" t="s">
        <v>31</v>
      </c>
      <c r="H176" s="194">
        <f t="shared" si="32"/>
        <v>0</v>
      </c>
      <c r="I176" s="194">
        <f t="shared" si="33"/>
        <v>0</v>
      </c>
      <c r="J176" s="194">
        <f t="shared" ref="J176:K177" si="78">J179+J182</f>
        <v>0</v>
      </c>
      <c r="K176" s="194">
        <f t="shared" si="78"/>
        <v>0</v>
      </c>
      <c r="L176" s="194">
        <f t="shared" ref="L176:L179" si="79">M176+N176</f>
        <v>0</v>
      </c>
      <c r="M176" s="194">
        <f t="shared" ref="M176:N177" si="80">M179+M182</f>
        <v>0</v>
      </c>
      <c r="N176" s="194">
        <f t="shared" si="80"/>
        <v>0</v>
      </c>
    </row>
    <row r="177" spans="1:14" s="114" customFormat="1" ht="18.600000000000001" hidden="1" customHeight="1">
      <c r="A177" s="318"/>
      <c r="B177" s="319"/>
      <c r="C177" s="318"/>
      <c r="D177" s="319"/>
      <c r="E177" s="313"/>
      <c r="F177" s="314"/>
      <c r="G177" s="193" t="s">
        <v>32</v>
      </c>
      <c r="H177" s="194">
        <f t="shared" si="32"/>
        <v>10879908</v>
      </c>
      <c r="I177" s="194">
        <f t="shared" si="33"/>
        <v>10879908</v>
      </c>
      <c r="J177" s="194">
        <f t="shared" si="78"/>
        <v>0</v>
      </c>
      <c r="K177" s="194">
        <f t="shared" si="78"/>
        <v>10879908</v>
      </c>
      <c r="L177" s="194">
        <f t="shared" si="79"/>
        <v>0</v>
      </c>
      <c r="M177" s="194">
        <f t="shared" si="80"/>
        <v>0</v>
      </c>
      <c r="N177" s="194">
        <f t="shared" si="80"/>
        <v>0</v>
      </c>
    </row>
    <row r="178" spans="1:14" s="198" customFormat="1" ht="18.600000000000001" hidden="1" customHeight="1">
      <c r="A178" s="381"/>
      <c r="B178" s="382"/>
      <c r="C178" s="381"/>
      <c r="D178" s="382"/>
      <c r="E178" s="337" t="s">
        <v>274</v>
      </c>
      <c r="F178" s="338"/>
      <c r="G178" s="193" t="s">
        <v>30</v>
      </c>
      <c r="H178" s="196">
        <f t="shared" si="32"/>
        <v>9479908</v>
      </c>
      <c r="I178" s="196">
        <f t="shared" si="33"/>
        <v>9479908</v>
      </c>
      <c r="J178" s="196">
        <v>0</v>
      </c>
      <c r="K178" s="196">
        <v>9479908</v>
      </c>
      <c r="L178" s="197">
        <f t="shared" si="79"/>
        <v>0</v>
      </c>
      <c r="M178" s="196">
        <v>0</v>
      </c>
      <c r="N178" s="196">
        <v>0</v>
      </c>
    </row>
    <row r="179" spans="1:14" s="198" customFormat="1" ht="18.600000000000001" hidden="1" customHeight="1">
      <c r="A179" s="381"/>
      <c r="B179" s="382"/>
      <c r="C179" s="381"/>
      <c r="D179" s="382"/>
      <c r="E179" s="339"/>
      <c r="F179" s="340"/>
      <c r="G179" s="193" t="s">
        <v>31</v>
      </c>
      <c r="H179" s="196">
        <f t="shared" si="32"/>
        <v>0</v>
      </c>
      <c r="I179" s="196">
        <f t="shared" si="33"/>
        <v>0</v>
      </c>
      <c r="J179" s="196">
        <v>0</v>
      </c>
      <c r="K179" s="196">
        <v>0</v>
      </c>
      <c r="L179" s="197">
        <f t="shared" si="79"/>
        <v>0</v>
      </c>
      <c r="M179" s="196">
        <v>0</v>
      </c>
      <c r="N179" s="196">
        <v>0</v>
      </c>
    </row>
    <row r="180" spans="1:14" s="198" customFormat="1" ht="18.600000000000001" hidden="1" customHeight="1">
      <c r="A180" s="381"/>
      <c r="B180" s="382"/>
      <c r="C180" s="381"/>
      <c r="D180" s="382"/>
      <c r="E180" s="341"/>
      <c r="F180" s="342"/>
      <c r="G180" s="193" t="s">
        <v>32</v>
      </c>
      <c r="H180" s="197">
        <f>I180+L180</f>
        <v>9479908</v>
      </c>
      <c r="I180" s="197">
        <f t="shared" si="33"/>
        <v>9479908</v>
      </c>
      <c r="J180" s="197">
        <f>J178+J179</f>
        <v>0</v>
      </c>
      <c r="K180" s="197">
        <f>K178+K179</f>
        <v>9479908</v>
      </c>
      <c r="L180" s="197">
        <f>M180+N180</f>
        <v>0</v>
      </c>
      <c r="M180" s="197">
        <f>M178+M179</f>
        <v>0</v>
      </c>
      <c r="N180" s="197">
        <f>N178+N179</f>
        <v>0</v>
      </c>
    </row>
    <row r="181" spans="1:14" s="198" customFormat="1" ht="18" hidden="1" customHeight="1">
      <c r="A181" s="381"/>
      <c r="B181" s="382"/>
      <c r="C181" s="381"/>
      <c r="D181" s="382"/>
      <c r="E181" s="337" t="s">
        <v>286</v>
      </c>
      <c r="F181" s="338"/>
      <c r="G181" s="193" t="s">
        <v>30</v>
      </c>
      <c r="H181" s="196">
        <f t="shared" si="32"/>
        <v>1400000</v>
      </c>
      <c r="I181" s="196">
        <f t="shared" si="33"/>
        <v>1400000</v>
      </c>
      <c r="J181" s="197">
        <v>0</v>
      </c>
      <c r="K181" s="196">
        <v>1400000</v>
      </c>
      <c r="L181" s="197">
        <f t="shared" ref="L181:L182" si="81">M181+N181</f>
        <v>0</v>
      </c>
      <c r="M181" s="196">
        <v>0</v>
      </c>
      <c r="N181" s="196">
        <v>0</v>
      </c>
    </row>
    <row r="182" spans="1:14" s="198" customFormat="1" ht="18" hidden="1" customHeight="1">
      <c r="A182" s="381"/>
      <c r="B182" s="382"/>
      <c r="C182" s="381"/>
      <c r="D182" s="382"/>
      <c r="E182" s="339"/>
      <c r="F182" s="340"/>
      <c r="G182" s="193" t="s">
        <v>31</v>
      </c>
      <c r="H182" s="196">
        <f t="shared" si="32"/>
        <v>0</v>
      </c>
      <c r="I182" s="196">
        <f t="shared" si="33"/>
        <v>0</v>
      </c>
      <c r="J182" s="197">
        <v>0</v>
      </c>
      <c r="K182" s="196">
        <v>0</v>
      </c>
      <c r="L182" s="197">
        <f t="shared" si="81"/>
        <v>0</v>
      </c>
      <c r="M182" s="196">
        <v>0</v>
      </c>
      <c r="N182" s="196">
        <v>0</v>
      </c>
    </row>
    <row r="183" spans="1:14" s="198" customFormat="1" ht="18" hidden="1" customHeight="1">
      <c r="A183" s="381"/>
      <c r="B183" s="382"/>
      <c r="C183" s="381"/>
      <c r="D183" s="382"/>
      <c r="E183" s="341"/>
      <c r="F183" s="342"/>
      <c r="G183" s="193" t="s">
        <v>32</v>
      </c>
      <c r="H183" s="197">
        <f>I183+L183</f>
        <v>1400000</v>
      </c>
      <c r="I183" s="197">
        <f t="shared" si="33"/>
        <v>1400000</v>
      </c>
      <c r="J183" s="197">
        <f>J181+J182</f>
        <v>0</v>
      </c>
      <c r="K183" s="197">
        <f>K181+K182</f>
        <v>1400000</v>
      </c>
      <c r="L183" s="197">
        <f>M183+N183</f>
        <v>0</v>
      </c>
      <c r="M183" s="197">
        <f>M181+M182</f>
        <v>0</v>
      </c>
      <c r="N183" s="197">
        <f>N181+N182</f>
        <v>0</v>
      </c>
    </row>
    <row r="184" spans="1:14" s="114" customFormat="1" ht="18" hidden="1" customHeight="1">
      <c r="A184" s="318"/>
      <c r="B184" s="319"/>
      <c r="C184" s="318"/>
      <c r="D184" s="319"/>
      <c r="E184" s="309" t="s">
        <v>263</v>
      </c>
      <c r="F184" s="310"/>
      <c r="G184" s="193" t="s">
        <v>30</v>
      </c>
      <c r="H184" s="168">
        <f>I184+L184</f>
        <v>92130</v>
      </c>
      <c r="I184" s="168">
        <f>J184+K184</f>
        <v>92130</v>
      </c>
      <c r="J184" s="168">
        <v>0</v>
      </c>
      <c r="K184" s="168">
        <v>92130</v>
      </c>
      <c r="L184" s="168">
        <f>M184+N184</f>
        <v>0</v>
      </c>
      <c r="M184" s="168">
        <v>0</v>
      </c>
      <c r="N184" s="168">
        <v>0</v>
      </c>
    </row>
    <row r="185" spans="1:14" s="114" customFormat="1" ht="18" hidden="1" customHeight="1">
      <c r="A185" s="318"/>
      <c r="B185" s="319"/>
      <c r="C185" s="318"/>
      <c r="D185" s="319"/>
      <c r="E185" s="377"/>
      <c r="F185" s="378"/>
      <c r="G185" s="195" t="s">
        <v>31</v>
      </c>
      <c r="H185" s="168">
        <f t="shared" ref="H185" si="82">I185+L185</f>
        <v>0</v>
      </c>
      <c r="I185" s="168">
        <f t="shared" ref="I185:I186" si="83">J185+K185</f>
        <v>0</v>
      </c>
      <c r="J185" s="168">
        <v>0</v>
      </c>
      <c r="K185" s="168">
        <v>0</v>
      </c>
      <c r="L185" s="168">
        <f t="shared" ref="L185" si="84">M185+N185</f>
        <v>0</v>
      </c>
      <c r="M185" s="168">
        <v>0</v>
      </c>
      <c r="N185" s="168">
        <v>0</v>
      </c>
    </row>
    <row r="186" spans="1:14" s="114" customFormat="1" ht="18" hidden="1" customHeight="1">
      <c r="A186" s="326"/>
      <c r="B186" s="344"/>
      <c r="C186" s="326"/>
      <c r="D186" s="344"/>
      <c r="E186" s="379"/>
      <c r="F186" s="380"/>
      <c r="G186" s="195" t="s">
        <v>32</v>
      </c>
      <c r="H186" s="168">
        <f>I186+L186</f>
        <v>92130</v>
      </c>
      <c r="I186" s="168">
        <f t="shared" si="83"/>
        <v>92130</v>
      </c>
      <c r="J186" s="168">
        <f>J184+J185</f>
        <v>0</v>
      </c>
      <c r="K186" s="168">
        <f>K184+K185</f>
        <v>92130</v>
      </c>
      <c r="L186" s="168">
        <f>M186+N186</f>
        <v>0</v>
      </c>
      <c r="M186" s="168">
        <f>M184+M185</f>
        <v>0</v>
      </c>
      <c r="N186" s="168">
        <f>N184+N185</f>
        <v>0</v>
      </c>
    </row>
    <row r="187" spans="1:14" s="124" customFormat="1" ht="18" hidden="1" customHeight="1">
      <c r="A187" s="368" t="s">
        <v>287</v>
      </c>
      <c r="B187" s="369"/>
      <c r="C187" s="369"/>
      <c r="D187" s="369"/>
      <c r="E187" s="369"/>
      <c r="F187" s="370"/>
      <c r="G187" s="191" t="s">
        <v>30</v>
      </c>
      <c r="H187" s="192">
        <f t="shared" si="32"/>
        <v>7463328</v>
      </c>
      <c r="I187" s="192">
        <f t="shared" si="33"/>
        <v>7463328</v>
      </c>
      <c r="J187" s="192">
        <f>J190+J193+J196</f>
        <v>0</v>
      </c>
      <c r="K187" s="192">
        <f>K190+K193+K196</f>
        <v>7463328</v>
      </c>
      <c r="L187" s="192">
        <f t="shared" ref="L187:L215" si="85">M187+N187</f>
        <v>0</v>
      </c>
      <c r="M187" s="192">
        <f>M190+M193+M196</f>
        <v>0</v>
      </c>
      <c r="N187" s="192">
        <f>N190+N193+N196</f>
        <v>0</v>
      </c>
    </row>
    <row r="188" spans="1:14" s="124" customFormat="1" ht="18" hidden="1" customHeight="1">
      <c r="A188" s="371"/>
      <c r="B188" s="372"/>
      <c r="C188" s="372"/>
      <c r="D188" s="372"/>
      <c r="E188" s="372"/>
      <c r="F188" s="373"/>
      <c r="G188" s="191" t="s">
        <v>31</v>
      </c>
      <c r="H188" s="192">
        <f t="shared" si="32"/>
        <v>0</v>
      </c>
      <c r="I188" s="192">
        <f t="shared" si="33"/>
        <v>0</v>
      </c>
      <c r="J188" s="192">
        <f t="shared" ref="J188:K189" si="86">J191+J194+J197</f>
        <v>0</v>
      </c>
      <c r="K188" s="192">
        <f t="shared" si="86"/>
        <v>0</v>
      </c>
      <c r="L188" s="192">
        <f t="shared" si="85"/>
        <v>0</v>
      </c>
      <c r="M188" s="192">
        <f t="shared" ref="M188:N189" si="87">M191+M194+M197</f>
        <v>0</v>
      </c>
      <c r="N188" s="192">
        <f t="shared" si="87"/>
        <v>0</v>
      </c>
    </row>
    <row r="189" spans="1:14" s="124" customFormat="1" ht="18" hidden="1" customHeight="1">
      <c r="A189" s="374"/>
      <c r="B189" s="375"/>
      <c r="C189" s="375"/>
      <c r="D189" s="375"/>
      <c r="E189" s="375"/>
      <c r="F189" s="376"/>
      <c r="G189" s="191" t="s">
        <v>32</v>
      </c>
      <c r="H189" s="192">
        <f t="shared" si="32"/>
        <v>7463328</v>
      </c>
      <c r="I189" s="192">
        <f t="shared" si="33"/>
        <v>7463328</v>
      </c>
      <c r="J189" s="192">
        <f t="shared" si="86"/>
        <v>0</v>
      </c>
      <c r="K189" s="192">
        <f t="shared" si="86"/>
        <v>7463328</v>
      </c>
      <c r="L189" s="192">
        <f t="shared" si="85"/>
        <v>0</v>
      </c>
      <c r="M189" s="192">
        <f t="shared" si="87"/>
        <v>0</v>
      </c>
      <c r="N189" s="192">
        <f t="shared" si="87"/>
        <v>0</v>
      </c>
    </row>
    <row r="190" spans="1:14" s="114" customFormat="1" ht="18" hidden="1" customHeight="1">
      <c r="A190" s="321" t="s">
        <v>260</v>
      </c>
      <c r="B190" s="322"/>
      <c r="C190" s="321" t="s">
        <v>288</v>
      </c>
      <c r="D190" s="322"/>
      <c r="E190" s="309" t="s">
        <v>262</v>
      </c>
      <c r="F190" s="310"/>
      <c r="G190" s="193" t="s">
        <v>30</v>
      </c>
      <c r="H190" s="194">
        <f t="shared" si="32"/>
        <v>6902878</v>
      </c>
      <c r="I190" s="194">
        <f t="shared" si="33"/>
        <v>6902878</v>
      </c>
      <c r="J190" s="194">
        <v>0</v>
      </c>
      <c r="K190" s="194">
        <v>6902878</v>
      </c>
      <c r="L190" s="194">
        <f t="shared" si="85"/>
        <v>0</v>
      </c>
      <c r="M190" s="194">
        <v>0</v>
      </c>
      <c r="N190" s="194">
        <v>0</v>
      </c>
    </row>
    <row r="191" spans="1:14" s="114" customFormat="1" ht="18" hidden="1" customHeight="1">
      <c r="A191" s="318"/>
      <c r="B191" s="319"/>
      <c r="C191" s="318"/>
      <c r="D191" s="319"/>
      <c r="E191" s="311"/>
      <c r="F191" s="312"/>
      <c r="G191" s="193" t="s">
        <v>31</v>
      </c>
      <c r="H191" s="194">
        <f t="shared" si="32"/>
        <v>0</v>
      </c>
      <c r="I191" s="194">
        <f t="shared" si="33"/>
        <v>0</v>
      </c>
      <c r="J191" s="194">
        <v>0</v>
      </c>
      <c r="K191" s="194">
        <v>0</v>
      </c>
      <c r="L191" s="194">
        <f t="shared" si="85"/>
        <v>0</v>
      </c>
      <c r="M191" s="194">
        <v>0</v>
      </c>
      <c r="N191" s="194">
        <v>0</v>
      </c>
    </row>
    <row r="192" spans="1:14" s="114" customFormat="1" ht="18" hidden="1" customHeight="1">
      <c r="A192" s="318"/>
      <c r="B192" s="319"/>
      <c r="C192" s="318"/>
      <c r="D192" s="319"/>
      <c r="E192" s="313"/>
      <c r="F192" s="314"/>
      <c r="G192" s="193" t="s">
        <v>32</v>
      </c>
      <c r="H192" s="168">
        <f>I192+L192</f>
        <v>6902878</v>
      </c>
      <c r="I192" s="168">
        <f t="shared" si="33"/>
        <v>6902878</v>
      </c>
      <c r="J192" s="168">
        <f>J190+J191</f>
        <v>0</v>
      </c>
      <c r="K192" s="168">
        <f>K190+K191</f>
        <v>6902878</v>
      </c>
      <c r="L192" s="168">
        <f>M192+N192</f>
        <v>0</v>
      </c>
      <c r="M192" s="168">
        <f>M190+M191</f>
        <v>0</v>
      </c>
      <c r="N192" s="168">
        <f>N190+N191</f>
        <v>0</v>
      </c>
    </row>
    <row r="193" spans="1:14" s="114" customFormat="1" ht="18" hidden="1" customHeight="1">
      <c r="A193" s="318"/>
      <c r="B193" s="319"/>
      <c r="C193" s="318"/>
      <c r="D193" s="319"/>
      <c r="E193" s="309" t="s">
        <v>289</v>
      </c>
      <c r="F193" s="310"/>
      <c r="G193" s="193" t="s">
        <v>30</v>
      </c>
      <c r="H193" s="168">
        <f>I193+L193</f>
        <v>545250</v>
      </c>
      <c r="I193" s="168">
        <f>J193+K193</f>
        <v>545250</v>
      </c>
      <c r="J193" s="168">
        <v>0</v>
      </c>
      <c r="K193" s="168">
        <v>545250</v>
      </c>
      <c r="L193" s="168">
        <f>M193+N193</f>
        <v>0</v>
      </c>
      <c r="M193" s="168">
        <v>0</v>
      </c>
      <c r="N193" s="168">
        <v>0</v>
      </c>
    </row>
    <row r="194" spans="1:14" s="114" customFormat="1" ht="18" hidden="1" customHeight="1">
      <c r="A194" s="318"/>
      <c r="B194" s="319"/>
      <c r="C194" s="318"/>
      <c r="D194" s="319"/>
      <c r="E194" s="311"/>
      <c r="F194" s="312"/>
      <c r="G194" s="193" t="s">
        <v>31</v>
      </c>
      <c r="H194" s="168">
        <f t="shared" ref="H194" si="88">I194+L194</f>
        <v>0</v>
      </c>
      <c r="I194" s="168">
        <f t="shared" ref="I194:I198" si="89">J194+K194</f>
        <v>0</v>
      </c>
      <c r="J194" s="168">
        <v>0</v>
      </c>
      <c r="K194" s="168">
        <v>0</v>
      </c>
      <c r="L194" s="168">
        <f t="shared" ref="L194" si="90">M194+N194</f>
        <v>0</v>
      </c>
      <c r="M194" s="168">
        <v>0</v>
      </c>
      <c r="N194" s="168">
        <v>0</v>
      </c>
    </row>
    <row r="195" spans="1:14" s="114" customFormat="1" ht="18" hidden="1" customHeight="1">
      <c r="A195" s="318"/>
      <c r="B195" s="319"/>
      <c r="C195" s="318"/>
      <c r="D195" s="319"/>
      <c r="E195" s="313"/>
      <c r="F195" s="314"/>
      <c r="G195" s="193" t="s">
        <v>32</v>
      </c>
      <c r="H195" s="168">
        <f>I195+L195</f>
        <v>545250</v>
      </c>
      <c r="I195" s="168">
        <f t="shared" si="89"/>
        <v>545250</v>
      </c>
      <c r="J195" s="168">
        <f>J193+J194</f>
        <v>0</v>
      </c>
      <c r="K195" s="168">
        <f>K193+K194</f>
        <v>545250</v>
      </c>
      <c r="L195" s="168">
        <f>M195+N195</f>
        <v>0</v>
      </c>
      <c r="M195" s="168">
        <f>M193+M194</f>
        <v>0</v>
      </c>
      <c r="N195" s="168">
        <f>N193+N194</f>
        <v>0</v>
      </c>
    </row>
    <row r="196" spans="1:14" s="114" customFormat="1" ht="18" hidden="1" customHeight="1">
      <c r="A196" s="318"/>
      <c r="B196" s="319"/>
      <c r="C196" s="318"/>
      <c r="D196" s="319"/>
      <c r="E196" s="309" t="s">
        <v>290</v>
      </c>
      <c r="F196" s="310"/>
      <c r="G196" s="167" t="s">
        <v>30</v>
      </c>
      <c r="H196" s="168">
        <f t="shared" ref="H196:H198" si="91">I196+L196</f>
        <v>15200</v>
      </c>
      <c r="I196" s="168">
        <f t="shared" si="89"/>
        <v>15200</v>
      </c>
      <c r="J196" s="168">
        <v>0</v>
      </c>
      <c r="K196" s="168">
        <v>15200</v>
      </c>
      <c r="L196" s="168">
        <f t="shared" ref="L196:L198" si="92">M196+N196</f>
        <v>0</v>
      </c>
      <c r="M196" s="168">
        <v>0</v>
      </c>
      <c r="N196" s="168">
        <v>0</v>
      </c>
    </row>
    <row r="197" spans="1:14" s="114" customFormat="1" ht="18" hidden="1" customHeight="1">
      <c r="A197" s="318"/>
      <c r="B197" s="319"/>
      <c r="C197" s="318"/>
      <c r="D197" s="319"/>
      <c r="E197" s="311"/>
      <c r="F197" s="312"/>
      <c r="G197" s="167" t="s">
        <v>31</v>
      </c>
      <c r="H197" s="168">
        <f t="shared" si="91"/>
        <v>0</v>
      </c>
      <c r="I197" s="168">
        <f t="shared" si="89"/>
        <v>0</v>
      </c>
      <c r="J197" s="168">
        <v>0</v>
      </c>
      <c r="K197" s="168">
        <v>0</v>
      </c>
      <c r="L197" s="168">
        <f t="shared" si="92"/>
        <v>0</v>
      </c>
      <c r="M197" s="168">
        <v>0</v>
      </c>
      <c r="N197" s="168">
        <v>0</v>
      </c>
    </row>
    <row r="198" spans="1:14" s="114" customFormat="1" ht="18" hidden="1" customHeight="1">
      <c r="A198" s="318"/>
      <c r="B198" s="319"/>
      <c r="C198" s="318"/>
      <c r="D198" s="319"/>
      <c r="E198" s="313"/>
      <c r="F198" s="314"/>
      <c r="G198" s="199" t="s">
        <v>32</v>
      </c>
      <c r="H198" s="194">
        <f t="shared" si="91"/>
        <v>15200</v>
      </c>
      <c r="I198" s="194">
        <f t="shared" si="89"/>
        <v>15200</v>
      </c>
      <c r="J198" s="194">
        <f>J196+J197</f>
        <v>0</v>
      </c>
      <c r="K198" s="194">
        <f>K196+K197</f>
        <v>15200</v>
      </c>
      <c r="L198" s="194">
        <f t="shared" si="92"/>
        <v>0</v>
      </c>
      <c r="M198" s="194">
        <f>M196+M197</f>
        <v>0</v>
      </c>
      <c r="N198" s="194">
        <f>N196+N197</f>
        <v>0</v>
      </c>
    </row>
    <row r="199" spans="1:14" s="124" customFormat="1" ht="18.600000000000001" hidden="1" customHeight="1">
      <c r="A199" s="368" t="s">
        <v>291</v>
      </c>
      <c r="B199" s="369"/>
      <c r="C199" s="369"/>
      <c r="D199" s="369"/>
      <c r="E199" s="369"/>
      <c r="F199" s="370"/>
      <c r="G199" s="191" t="s">
        <v>30</v>
      </c>
      <c r="H199" s="192">
        <f t="shared" si="32"/>
        <v>5807961</v>
      </c>
      <c r="I199" s="192">
        <f t="shared" si="33"/>
        <v>5807961</v>
      </c>
      <c r="J199" s="192">
        <f>J202+J205+J208</f>
        <v>0</v>
      </c>
      <c r="K199" s="192">
        <f>K202+K205+K208</f>
        <v>5807961</v>
      </c>
      <c r="L199" s="192">
        <f t="shared" si="85"/>
        <v>0</v>
      </c>
      <c r="M199" s="192">
        <f>M202+M205+M208</f>
        <v>0</v>
      </c>
      <c r="N199" s="192">
        <f>N202+N205+N208</f>
        <v>0</v>
      </c>
    </row>
    <row r="200" spans="1:14" s="124" customFormat="1" ht="18.600000000000001" hidden="1" customHeight="1">
      <c r="A200" s="371"/>
      <c r="B200" s="372"/>
      <c r="C200" s="372"/>
      <c r="D200" s="372"/>
      <c r="E200" s="372"/>
      <c r="F200" s="373"/>
      <c r="G200" s="191" t="s">
        <v>31</v>
      </c>
      <c r="H200" s="192">
        <f t="shared" si="32"/>
        <v>0</v>
      </c>
      <c r="I200" s="192">
        <f t="shared" si="33"/>
        <v>0</v>
      </c>
      <c r="J200" s="192">
        <f t="shared" ref="J200:K201" si="93">J203+J206+J209</f>
        <v>0</v>
      </c>
      <c r="K200" s="192">
        <f t="shared" si="93"/>
        <v>0</v>
      </c>
      <c r="L200" s="192">
        <f t="shared" si="85"/>
        <v>0</v>
      </c>
      <c r="M200" s="192">
        <f t="shared" ref="M200:N201" si="94">M203+M206+M209</f>
        <v>0</v>
      </c>
      <c r="N200" s="192">
        <f t="shared" si="94"/>
        <v>0</v>
      </c>
    </row>
    <row r="201" spans="1:14" s="124" customFormat="1" ht="18.600000000000001" hidden="1" customHeight="1">
      <c r="A201" s="374"/>
      <c r="B201" s="375"/>
      <c r="C201" s="375"/>
      <c r="D201" s="375"/>
      <c r="E201" s="375"/>
      <c r="F201" s="376"/>
      <c r="G201" s="191" t="s">
        <v>32</v>
      </c>
      <c r="H201" s="192">
        <f t="shared" si="32"/>
        <v>5807961</v>
      </c>
      <c r="I201" s="192">
        <f t="shared" si="33"/>
        <v>5807961</v>
      </c>
      <c r="J201" s="192">
        <f t="shared" si="93"/>
        <v>0</v>
      </c>
      <c r="K201" s="192">
        <f t="shared" si="93"/>
        <v>5807961</v>
      </c>
      <c r="L201" s="192">
        <f t="shared" si="85"/>
        <v>0</v>
      </c>
      <c r="M201" s="192">
        <f t="shared" si="94"/>
        <v>0</v>
      </c>
      <c r="N201" s="192">
        <f t="shared" si="94"/>
        <v>0</v>
      </c>
    </row>
    <row r="202" spans="1:14" s="114" customFormat="1" ht="18" hidden="1" customHeight="1">
      <c r="A202" s="321" t="s">
        <v>260</v>
      </c>
      <c r="B202" s="322"/>
      <c r="C202" s="321" t="s">
        <v>288</v>
      </c>
      <c r="D202" s="322"/>
      <c r="E202" s="309" t="s">
        <v>262</v>
      </c>
      <c r="F202" s="310"/>
      <c r="G202" s="193" t="s">
        <v>30</v>
      </c>
      <c r="H202" s="168">
        <f t="shared" si="32"/>
        <v>5641351</v>
      </c>
      <c r="I202" s="168">
        <f t="shared" si="33"/>
        <v>5641351</v>
      </c>
      <c r="J202" s="168">
        <v>0</v>
      </c>
      <c r="K202" s="168">
        <v>5641351</v>
      </c>
      <c r="L202" s="168">
        <f t="shared" si="85"/>
        <v>0</v>
      </c>
      <c r="M202" s="168">
        <v>0</v>
      </c>
      <c r="N202" s="168">
        <v>0</v>
      </c>
    </row>
    <row r="203" spans="1:14" s="114" customFormat="1" ht="18" hidden="1" customHeight="1">
      <c r="A203" s="318"/>
      <c r="B203" s="319"/>
      <c r="C203" s="318"/>
      <c r="D203" s="319"/>
      <c r="E203" s="377"/>
      <c r="F203" s="378"/>
      <c r="G203" s="195" t="s">
        <v>31</v>
      </c>
      <c r="H203" s="168">
        <f t="shared" si="32"/>
        <v>0</v>
      </c>
      <c r="I203" s="168">
        <f t="shared" si="33"/>
        <v>0</v>
      </c>
      <c r="J203" s="168">
        <v>0</v>
      </c>
      <c r="K203" s="168">
        <v>0</v>
      </c>
      <c r="L203" s="168">
        <f t="shared" si="85"/>
        <v>0</v>
      </c>
      <c r="M203" s="168">
        <v>0</v>
      </c>
      <c r="N203" s="168">
        <v>0</v>
      </c>
    </row>
    <row r="204" spans="1:14" s="114" customFormat="1" ht="18" hidden="1" customHeight="1">
      <c r="A204" s="318"/>
      <c r="B204" s="319"/>
      <c r="C204" s="318"/>
      <c r="D204" s="319"/>
      <c r="E204" s="379"/>
      <c r="F204" s="380"/>
      <c r="G204" s="195" t="s">
        <v>32</v>
      </c>
      <c r="H204" s="168">
        <f>I204+L204</f>
        <v>5641351</v>
      </c>
      <c r="I204" s="168">
        <f t="shared" si="33"/>
        <v>5641351</v>
      </c>
      <c r="J204" s="168">
        <f>J202+J203</f>
        <v>0</v>
      </c>
      <c r="K204" s="168">
        <f>K202+K203</f>
        <v>5641351</v>
      </c>
      <c r="L204" s="168">
        <f>M204+N204</f>
        <v>0</v>
      </c>
      <c r="M204" s="168">
        <f>M202+M203</f>
        <v>0</v>
      </c>
      <c r="N204" s="168">
        <f>N202+N203</f>
        <v>0</v>
      </c>
    </row>
    <row r="205" spans="1:14" s="114" customFormat="1" ht="18.600000000000001" hidden="1" customHeight="1">
      <c r="A205" s="318"/>
      <c r="B205" s="319"/>
      <c r="C205" s="318"/>
      <c r="D205" s="319"/>
      <c r="E205" s="309" t="s">
        <v>292</v>
      </c>
      <c r="F205" s="310"/>
      <c r="G205" s="167" t="s">
        <v>30</v>
      </c>
      <c r="H205" s="168">
        <f t="shared" ref="H205:H210" si="95">I205+L205</f>
        <v>99380</v>
      </c>
      <c r="I205" s="168">
        <f t="shared" si="33"/>
        <v>99380</v>
      </c>
      <c r="J205" s="168">
        <v>0</v>
      </c>
      <c r="K205" s="168">
        <v>99380</v>
      </c>
      <c r="L205" s="168">
        <f t="shared" ref="L205:L210" si="96">M205+N205</f>
        <v>0</v>
      </c>
      <c r="M205" s="168">
        <v>0</v>
      </c>
      <c r="N205" s="168">
        <v>0</v>
      </c>
    </row>
    <row r="206" spans="1:14" s="114" customFormat="1" ht="18.600000000000001" hidden="1" customHeight="1">
      <c r="A206" s="318"/>
      <c r="B206" s="319"/>
      <c r="C206" s="318"/>
      <c r="D206" s="319"/>
      <c r="E206" s="311"/>
      <c r="F206" s="312"/>
      <c r="G206" s="167" t="s">
        <v>31</v>
      </c>
      <c r="H206" s="168">
        <f t="shared" si="95"/>
        <v>0</v>
      </c>
      <c r="I206" s="168">
        <f t="shared" si="33"/>
        <v>0</v>
      </c>
      <c r="J206" s="168">
        <v>0</v>
      </c>
      <c r="K206" s="168">
        <v>0</v>
      </c>
      <c r="L206" s="168">
        <f t="shared" si="96"/>
        <v>0</v>
      </c>
      <c r="M206" s="168">
        <v>0</v>
      </c>
      <c r="N206" s="168">
        <v>0</v>
      </c>
    </row>
    <row r="207" spans="1:14" s="114" customFormat="1" ht="18.600000000000001" hidden="1" customHeight="1">
      <c r="A207" s="318"/>
      <c r="B207" s="319"/>
      <c r="C207" s="318"/>
      <c r="D207" s="319"/>
      <c r="E207" s="313"/>
      <c r="F207" s="314"/>
      <c r="G207" s="199" t="s">
        <v>32</v>
      </c>
      <c r="H207" s="194">
        <f t="shared" si="95"/>
        <v>99380</v>
      </c>
      <c r="I207" s="194">
        <f t="shared" si="33"/>
        <v>99380</v>
      </c>
      <c r="J207" s="194">
        <f>J205+J206</f>
        <v>0</v>
      </c>
      <c r="K207" s="194">
        <f>K205+K206</f>
        <v>99380</v>
      </c>
      <c r="L207" s="194">
        <f t="shared" si="96"/>
        <v>0</v>
      </c>
      <c r="M207" s="194">
        <f>M205+M206</f>
        <v>0</v>
      </c>
      <c r="N207" s="194">
        <f>N205+N206</f>
        <v>0</v>
      </c>
    </row>
    <row r="208" spans="1:14" s="114" customFormat="1" ht="18.600000000000001" hidden="1" customHeight="1">
      <c r="A208" s="318"/>
      <c r="B208" s="319"/>
      <c r="C208" s="318"/>
      <c r="D208" s="319"/>
      <c r="E208" s="309" t="s">
        <v>293</v>
      </c>
      <c r="F208" s="310"/>
      <c r="G208" s="167" t="s">
        <v>30</v>
      </c>
      <c r="H208" s="168">
        <f t="shared" si="95"/>
        <v>67230</v>
      </c>
      <c r="I208" s="168">
        <f t="shared" si="33"/>
        <v>67230</v>
      </c>
      <c r="J208" s="168">
        <v>0</v>
      </c>
      <c r="K208" s="168">
        <v>67230</v>
      </c>
      <c r="L208" s="168">
        <f t="shared" si="96"/>
        <v>0</v>
      </c>
      <c r="M208" s="168">
        <v>0</v>
      </c>
      <c r="N208" s="168">
        <v>0</v>
      </c>
    </row>
    <row r="209" spans="1:14" s="114" customFormat="1" ht="18.600000000000001" hidden="1" customHeight="1">
      <c r="A209" s="318"/>
      <c r="B209" s="319"/>
      <c r="C209" s="318"/>
      <c r="D209" s="319"/>
      <c r="E209" s="311"/>
      <c r="F209" s="312"/>
      <c r="G209" s="167" t="s">
        <v>31</v>
      </c>
      <c r="H209" s="168">
        <f t="shared" si="95"/>
        <v>0</v>
      </c>
      <c r="I209" s="168">
        <f t="shared" si="33"/>
        <v>0</v>
      </c>
      <c r="J209" s="168">
        <v>0</v>
      </c>
      <c r="K209" s="168">
        <v>0</v>
      </c>
      <c r="L209" s="168">
        <f t="shared" si="96"/>
        <v>0</v>
      </c>
      <c r="M209" s="168">
        <v>0</v>
      </c>
      <c r="N209" s="168">
        <v>0</v>
      </c>
    </row>
    <row r="210" spans="1:14" s="114" customFormat="1" ht="18.600000000000001" hidden="1" customHeight="1">
      <c r="A210" s="318"/>
      <c r="B210" s="319"/>
      <c r="C210" s="318"/>
      <c r="D210" s="319"/>
      <c r="E210" s="313"/>
      <c r="F210" s="314"/>
      <c r="G210" s="199" t="s">
        <v>32</v>
      </c>
      <c r="H210" s="194">
        <f t="shared" si="95"/>
        <v>67230</v>
      </c>
      <c r="I210" s="194">
        <f t="shared" si="33"/>
        <v>67230</v>
      </c>
      <c r="J210" s="194">
        <f>J208+J209</f>
        <v>0</v>
      </c>
      <c r="K210" s="194">
        <f>K208+K209</f>
        <v>67230</v>
      </c>
      <c r="L210" s="194">
        <f t="shared" si="96"/>
        <v>0</v>
      </c>
      <c r="M210" s="194">
        <f>M208+M209</f>
        <v>0</v>
      </c>
      <c r="N210" s="194">
        <f>N208+N209</f>
        <v>0</v>
      </c>
    </row>
    <row r="211" spans="1:14" s="124" customFormat="1" ht="18" hidden="1" customHeight="1">
      <c r="A211" s="368" t="s">
        <v>294</v>
      </c>
      <c r="B211" s="369"/>
      <c r="C211" s="369"/>
      <c r="D211" s="369"/>
      <c r="E211" s="369"/>
      <c r="F211" s="370"/>
      <c r="G211" s="191" t="s">
        <v>30</v>
      </c>
      <c r="H211" s="192">
        <f t="shared" si="32"/>
        <v>2985450</v>
      </c>
      <c r="I211" s="192">
        <f t="shared" si="33"/>
        <v>2985450</v>
      </c>
      <c r="J211" s="192">
        <f>J214+J217</f>
        <v>0</v>
      </c>
      <c r="K211" s="192">
        <f>K214+K217</f>
        <v>2985450</v>
      </c>
      <c r="L211" s="192">
        <f t="shared" si="85"/>
        <v>0</v>
      </c>
      <c r="M211" s="192">
        <f>M214+M217</f>
        <v>0</v>
      </c>
      <c r="N211" s="192">
        <f>N214+N217</f>
        <v>0</v>
      </c>
    </row>
    <row r="212" spans="1:14" s="124" customFormat="1" ht="18" hidden="1" customHeight="1">
      <c r="A212" s="371"/>
      <c r="B212" s="372"/>
      <c r="C212" s="372"/>
      <c r="D212" s="372"/>
      <c r="E212" s="372"/>
      <c r="F212" s="373"/>
      <c r="G212" s="191" t="s">
        <v>31</v>
      </c>
      <c r="H212" s="192">
        <f t="shared" si="32"/>
        <v>0</v>
      </c>
      <c r="I212" s="192">
        <f t="shared" si="33"/>
        <v>0</v>
      </c>
      <c r="J212" s="192">
        <f t="shared" ref="J212:K213" si="97">J215+J218</f>
        <v>0</v>
      </c>
      <c r="K212" s="192">
        <f t="shared" si="97"/>
        <v>0</v>
      </c>
      <c r="L212" s="192">
        <f t="shared" si="85"/>
        <v>0</v>
      </c>
      <c r="M212" s="192">
        <f t="shared" ref="M212:N213" si="98">M215+M218</f>
        <v>0</v>
      </c>
      <c r="N212" s="192">
        <f t="shared" si="98"/>
        <v>0</v>
      </c>
    </row>
    <row r="213" spans="1:14" s="124" customFormat="1" ht="18" hidden="1" customHeight="1">
      <c r="A213" s="374"/>
      <c r="B213" s="375"/>
      <c r="C213" s="375"/>
      <c r="D213" s="375"/>
      <c r="E213" s="375"/>
      <c r="F213" s="376"/>
      <c r="G213" s="191" t="s">
        <v>32</v>
      </c>
      <c r="H213" s="192">
        <f t="shared" si="32"/>
        <v>2985450</v>
      </c>
      <c r="I213" s="192">
        <f t="shared" si="33"/>
        <v>2985450</v>
      </c>
      <c r="J213" s="192">
        <f t="shared" si="97"/>
        <v>0</v>
      </c>
      <c r="K213" s="192">
        <f t="shared" si="97"/>
        <v>2985450</v>
      </c>
      <c r="L213" s="192">
        <f t="shared" si="85"/>
        <v>0</v>
      </c>
      <c r="M213" s="192">
        <f t="shared" si="98"/>
        <v>0</v>
      </c>
      <c r="N213" s="192">
        <f t="shared" si="98"/>
        <v>0</v>
      </c>
    </row>
    <row r="214" spans="1:14" s="114" customFormat="1" ht="18" hidden="1" customHeight="1">
      <c r="A214" s="321" t="s">
        <v>260</v>
      </c>
      <c r="B214" s="322"/>
      <c r="C214" s="321" t="s">
        <v>288</v>
      </c>
      <c r="D214" s="322"/>
      <c r="E214" s="309" t="s">
        <v>262</v>
      </c>
      <c r="F214" s="310"/>
      <c r="G214" s="193" t="s">
        <v>30</v>
      </c>
      <c r="H214" s="194">
        <f t="shared" si="32"/>
        <v>2900000</v>
      </c>
      <c r="I214" s="194">
        <f t="shared" si="33"/>
        <v>2900000</v>
      </c>
      <c r="J214" s="194">
        <v>0</v>
      </c>
      <c r="K214" s="194">
        <v>2900000</v>
      </c>
      <c r="L214" s="194">
        <f t="shared" si="85"/>
        <v>0</v>
      </c>
      <c r="M214" s="194">
        <v>0</v>
      </c>
      <c r="N214" s="194">
        <v>0</v>
      </c>
    </row>
    <row r="215" spans="1:14" s="114" customFormat="1" ht="18" hidden="1" customHeight="1">
      <c r="A215" s="318"/>
      <c r="B215" s="319"/>
      <c r="C215" s="318"/>
      <c r="D215" s="319"/>
      <c r="E215" s="377"/>
      <c r="F215" s="378"/>
      <c r="G215" s="195" t="s">
        <v>31</v>
      </c>
      <c r="H215" s="194">
        <f t="shared" ref="H215" si="99">I215+L215</f>
        <v>0</v>
      </c>
      <c r="I215" s="194">
        <f t="shared" ref="I215:I216" si="100">J215+K215</f>
        <v>0</v>
      </c>
      <c r="J215" s="194">
        <v>0</v>
      </c>
      <c r="K215" s="194">
        <v>0</v>
      </c>
      <c r="L215" s="194">
        <f t="shared" si="85"/>
        <v>0</v>
      </c>
      <c r="M215" s="194">
        <v>0</v>
      </c>
      <c r="N215" s="194">
        <v>0</v>
      </c>
    </row>
    <row r="216" spans="1:14" s="114" customFormat="1" ht="18" hidden="1" customHeight="1">
      <c r="A216" s="318"/>
      <c r="B216" s="319"/>
      <c r="C216" s="318"/>
      <c r="D216" s="319"/>
      <c r="E216" s="379"/>
      <c r="F216" s="380"/>
      <c r="G216" s="195" t="s">
        <v>32</v>
      </c>
      <c r="H216" s="168">
        <f>I216+L216</f>
        <v>2900000</v>
      </c>
      <c r="I216" s="168">
        <f t="shared" si="100"/>
        <v>2900000</v>
      </c>
      <c r="J216" s="168">
        <f>J214+J215</f>
        <v>0</v>
      </c>
      <c r="K216" s="168">
        <f>K214+K215</f>
        <v>2900000</v>
      </c>
      <c r="L216" s="168">
        <f>M216+N216</f>
        <v>0</v>
      </c>
      <c r="M216" s="168">
        <f>M214+M215</f>
        <v>0</v>
      </c>
      <c r="N216" s="168">
        <f>N214+N215</f>
        <v>0</v>
      </c>
    </row>
    <row r="217" spans="1:14" s="200" customFormat="1" ht="18" hidden="1" customHeight="1">
      <c r="A217" s="306"/>
      <c r="B217" s="308"/>
      <c r="C217" s="306"/>
      <c r="D217" s="308"/>
      <c r="E217" s="309" t="s">
        <v>295</v>
      </c>
      <c r="F217" s="310"/>
      <c r="G217" s="167" t="s">
        <v>30</v>
      </c>
      <c r="H217" s="168">
        <f>I217+L217</f>
        <v>85450</v>
      </c>
      <c r="I217" s="168">
        <f>J217+K217</f>
        <v>85450</v>
      </c>
      <c r="J217" s="168">
        <v>0</v>
      </c>
      <c r="K217" s="168">
        <v>85450</v>
      </c>
      <c r="L217" s="168">
        <f>M217+N217</f>
        <v>0</v>
      </c>
      <c r="M217" s="168">
        <v>0</v>
      </c>
      <c r="N217" s="168">
        <v>0</v>
      </c>
    </row>
    <row r="218" spans="1:14" s="200" customFormat="1" ht="18" hidden="1" customHeight="1">
      <c r="A218" s="306"/>
      <c r="B218" s="323"/>
      <c r="C218" s="306"/>
      <c r="D218" s="323"/>
      <c r="E218" s="311"/>
      <c r="F218" s="312"/>
      <c r="G218" s="167" t="s">
        <v>31</v>
      </c>
      <c r="H218" s="168">
        <f>I218+L218</f>
        <v>0</v>
      </c>
      <c r="I218" s="168">
        <f>J218+K218</f>
        <v>0</v>
      </c>
      <c r="J218" s="168">
        <v>0</v>
      </c>
      <c r="K218" s="168">
        <v>0</v>
      </c>
      <c r="L218" s="168">
        <f>M218+N218</f>
        <v>0</v>
      </c>
      <c r="M218" s="168">
        <v>0</v>
      </c>
      <c r="N218" s="168">
        <v>0</v>
      </c>
    </row>
    <row r="219" spans="1:14" s="200" customFormat="1" ht="18" hidden="1" customHeight="1">
      <c r="A219" s="306"/>
      <c r="B219" s="323"/>
      <c r="C219" s="316"/>
      <c r="D219" s="327"/>
      <c r="E219" s="313"/>
      <c r="F219" s="314"/>
      <c r="G219" s="167" t="s">
        <v>32</v>
      </c>
      <c r="H219" s="168">
        <f>I219+L219</f>
        <v>85450</v>
      </c>
      <c r="I219" s="168">
        <f>J219+K219</f>
        <v>85450</v>
      </c>
      <c r="J219" s="168">
        <f>J217+J218</f>
        <v>0</v>
      </c>
      <c r="K219" s="168">
        <f>K217+K218</f>
        <v>85450</v>
      </c>
      <c r="L219" s="168">
        <f>M219+N219</f>
        <v>0</v>
      </c>
      <c r="M219" s="168">
        <f>M217+M218</f>
        <v>0</v>
      </c>
      <c r="N219" s="168">
        <f>N217+N218</f>
        <v>0</v>
      </c>
    </row>
    <row r="220" spans="1:14" s="153" customFormat="1" ht="5.25" hidden="1" customHeight="1">
      <c r="A220" s="170"/>
      <c r="B220" s="171"/>
      <c r="C220" s="171"/>
      <c r="D220" s="171"/>
      <c r="E220" s="172"/>
      <c r="F220" s="173"/>
      <c r="G220" s="174"/>
      <c r="H220" s="175"/>
      <c r="I220" s="176"/>
      <c r="J220" s="176"/>
      <c r="K220" s="176"/>
      <c r="L220" s="176"/>
      <c r="M220" s="176"/>
      <c r="N220" s="177"/>
    </row>
    <row r="221" spans="1:14" s="157" customFormat="1" ht="18.600000000000001" hidden="1" customHeight="1">
      <c r="A221" s="359" t="s">
        <v>296</v>
      </c>
      <c r="B221" s="360"/>
      <c r="C221" s="360"/>
      <c r="D221" s="360"/>
      <c r="E221" s="360"/>
      <c r="F221" s="361"/>
      <c r="G221" s="154" t="s">
        <v>30</v>
      </c>
      <c r="H221" s="178">
        <f>I221+L221</f>
        <v>377770897</v>
      </c>
      <c r="I221" s="178">
        <f>J221+K221</f>
        <v>254626809</v>
      </c>
      <c r="J221" s="178">
        <f t="shared" ref="J221:K223" si="101">J225+J398+J409+J417</f>
        <v>214127722</v>
      </c>
      <c r="K221" s="178">
        <f t="shared" si="101"/>
        <v>40499087</v>
      </c>
      <c r="L221" s="178">
        <f>M221+N221</f>
        <v>123144088</v>
      </c>
      <c r="M221" s="178">
        <f t="shared" ref="M221:N223" si="102">M225+M398+M409+M417</f>
        <v>17960155</v>
      </c>
      <c r="N221" s="178">
        <f t="shared" si="102"/>
        <v>105183933</v>
      </c>
    </row>
    <row r="222" spans="1:14" s="157" customFormat="1" ht="18.600000000000001" hidden="1" customHeight="1">
      <c r="A222" s="362"/>
      <c r="B222" s="363"/>
      <c r="C222" s="363"/>
      <c r="D222" s="363"/>
      <c r="E222" s="363"/>
      <c r="F222" s="364"/>
      <c r="G222" s="158" t="s">
        <v>31</v>
      </c>
      <c r="H222" s="178">
        <f t="shared" ref="H222:H223" si="103">I222+L222</f>
        <v>0</v>
      </c>
      <c r="I222" s="178">
        <f t="shared" ref="I222:I223" si="104">J222+K222</f>
        <v>0</v>
      </c>
      <c r="J222" s="178">
        <f t="shared" si="101"/>
        <v>0</v>
      </c>
      <c r="K222" s="178">
        <f t="shared" si="101"/>
        <v>0</v>
      </c>
      <c r="L222" s="178">
        <f t="shared" ref="L222:L223" si="105">M222+N222</f>
        <v>0</v>
      </c>
      <c r="M222" s="178">
        <f t="shared" si="102"/>
        <v>0</v>
      </c>
      <c r="N222" s="178">
        <f t="shared" si="102"/>
        <v>0</v>
      </c>
    </row>
    <row r="223" spans="1:14" s="157" customFormat="1" ht="18.600000000000001" hidden="1" customHeight="1">
      <c r="A223" s="365"/>
      <c r="B223" s="366"/>
      <c r="C223" s="366"/>
      <c r="D223" s="366"/>
      <c r="E223" s="366"/>
      <c r="F223" s="367"/>
      <c r="G223" s="159" t="s">
        <v>32</v>
      </c>
      <c r="H223" s="178">
        <f t="shared" si="103"/>
        <v>377770897</v>
      </c>
      <c r="I223" s="178">
        <f t="shared" si="104"/>
        <v>254626809</v>
      </c>
      <c r="J223" s="178">
        <f t="shared" si="101"/>
        <v>214127722</v>
      </c>
      <c r="K223" s="178">
        <f t="shared" si="101"/>
        <v>40499087</v>
      </c>
      <c r="L223" s="178">
        <f t="shared" si="105"/>
        <v>123144088</v>
      </c>
      <c r="M223" s="178">
        <f t="shared" si="102"/>
        <v>17960155</v>
      </c>
      <c r="N223" s="178">
        <f t="shared" si="102"/>
        <v>105183933</v>
      </c>
    </row>
    <row r="224" spans="1:14" s="153" customFormat="1" ht="5.25" hidden="1" customHeight="1">
      <c r="A224" s="201"/>
      <c r="B224" s="202"/>
      <c r="C224" s="202"/>
      <c r="D224" s="202"/>
      <c r="E224" s="203"/>
      <c r="F224" s="203"/>
      <c r="G224" s="204"/>
      <c r="H224" s="205"/>
      <c r="I224" s="206"/>
      <c r="J224" s="206"/>
      <c r="K224" s="206"/>
      <c r="L224" s="206"/>
      <c r="M224" s="206"/>
      <c r="N224" s="207"/>
    </row>
    <row r="225" spans="1:14" s="210" customFormat="1" ht="18.600000000000001" hidden="1" customHeight="1">
      <c r="A225" s="346" t="s">
        <v>297</v>
      </c>
      <c r="B225" s="347"/>
      <c r="C225" s="347"/>
      <c r="D225" s="347"/>
      <c r="E225" s="347"/>
      <c r="F225" s="348"/>
      <c r="G225" s="208" t="s">
        <v>30</v>
      </c>
      <c r="H225" s="209">
        <f>I225+L225</f>
        <v>205659966</v>
      </c>
      <c r="I225" s="209">
        <f>J225+K225</f>
        <v>152604438</v>
      </c>
      <c r="J225" s="209">
        <f>J229+J232+J235+J238+J241+J244+J247+J250+J253+J256+J259+J262+J265+J268+J271+J274+J277+J280+J283+J286+J289+J292+J295+J298+J301+J304+J307+J310+J313+J316+J319+J322+J325+J328+J331+J334+J337+J340+J343+J346+J349+J352+J355+J358+J361+J364+J367+J370+J373+J376+J379+J382+J385+J388+J391+J394</f>
        <v>131339168</v>
      </c>
      <c r="K225" s="209">
        <f>K229+K232+K235+K238+K241+K244+K247+K250+K253+K256+K259+K262+K265+K268+K271+K274+K277+K280+K283+K286+K289+K292+K295+K298+K301+K304+K307+K310+K313+K316+K319+K322+K325+K328+K331+K334+K337+K340+K343+K346+K349+K352+K355+K358+K361+K364+K367+K370+K373+K376+K379+K382+K385+K388+K391+K394</f>
        <v>21265270</v>
      </c>
      <c r="L225" s="209">
        <f>M225+N225</f>
        <v>53055528</v>
      </c>
      <c r="M225" s="209">
        <f>M229+M232+M235+M238+M241+M244+M247+M250+M253+M256+M259+M262+M265+M268+M271+M274+M277+M280+M283+M286+M289+M292+M295+M298+M301+M304+M307+M310+M313+M316+M319+M322+M325+M328+M331+M334+M337+M340+M343+M346+M349+M352+M355+M358+M361+M364+M367+M370+M373+M376+M379+M382+M385+M388+M391+M394</f>
        <v>17355155</v>
      </c>
      <c r="N225" s="209">
        <f>N229+N232+N235+N238+N241+N244+N247+N250+N253+N256+N259+N262+N265+N268+N271+N274+N277+N280+N283+N286+N289+N292+N295+N298+N301+N304+N307+N310+N313+N316+N319+N322+N325+N328+N331+N334+N337+N340+N343+N346+N349+N352+N355+N358+N361+N364+N367+N370+N373+N376+N379+N382+N385+N388+N391+N394</f>
        <v>35700373</v>
      </c>
    </row>
    <row r="226" spans="1:14" s="210" customFormat="1" ht="18.600000000000001" hidden="1" customHeight="1">
      <c r="A226" s="349"/>
      <c r="B226" s="350"/>
      <c r="C226" s="350"/>
      <c r="D226" s="350"/>
      <c r="E226" s="350"/>
      <c r="F226" s="351"/>
      <c r="G226" s="211" t="s">
        <v>31</v>
      </c>
      <c r="H226" s="209">
        <f t="shared" ref="H226:H227" si="106">I226+L226</f>
        <v>0</v>
      </c>
      <c r="I226" s="209">
        <f t="shared" ref="I226:I227" si="107">J226+K226</f>
        <v>0</v>
      </c>
      <c r="J226" s="209">
        <f t="shared" ref="J226:K227" si="108">J230+J233+J236+J239+J242+J245+J248+J251+J254+J257+J260+J263+J266+J269+J272+J275+J278+J281+J284+J287+J290+J293+J296+J299+J302+J305+J308+J311+J314+J317+J320+J323+J326+J329+J332+J335+J338+J341+J344+J347+J350+J353+J356+J359+J362+J365+J368+J371+J374+J377+J380+J383+J386+J389+J392+J395</f>
        <v>0</v>
      </c>
      <c r="K226" s="209">
        <f t="shared" si="108"/>
        <v>0</v>
      </c>
      <c r="L226" s="209">
        <f t="shared" ref="L226:L227" si="109">M226+N226</f>
        <v>0</v>
      </c>
      <c r="M226" s="209">
        <f t="shared" ref="M226:N227" si="110">M230+M233+M236+M239+M242+M245+M248+M251+M254+M257+M260+M263+M266+M269+M272+M275+M278+M281+M284+M287+M290+M293+M296+M299+M302+M305+M308+M311+M314+M317+M320+M323+M326+M329+M332+M335+M338+M341+M344+M347+M350+M353+M356+M359+M362+M365+M368+M371+M374+M377+M380+M383+M386+M389+M392+M395</f>
        <v>0</v>
      </c>
      <c r="N226" s="209">
        <f t="shared" si="110"/>
        <v>0</v>
      </c>
    </row>
    <row r="227" spans="1:14" s="210" customFormat="1" ht="18.600000000000001" hidden="1" customHeight="1">
      <c r="A227" s="352"/>
      <c r="B227" s="353"/>
      <c r="C227" s="353"/>
      <c r="D227" s="353"/>
      <c r="E227" s="353"/>
      <c r="F227" s="354"/>
      <c r="G227" s="212" t="s">
        <v>32</v>
      </c>
      <c r="H227" s="209">
        <f t="shared" si="106"/>
        <v>205659966</v>
      </c>
      <c r="I227" s="209">
        <f t="shared" si="107"/>
        <v>152604438</v>
      </c>
      <c r="J227" s="209">
        <f t="shared" si="108"/>
        <v>131339168</v>
      </c>
      <c r="K227" s="209">
        <f t="shared" si="108"/>
        <v>21265270</v>
      </c>
      <c r="L227" s="209">
        <f t="shared" si="109"/>
        <v>53055528</v>
      </c>
      <c r="M227" s="209">
        <f t="shared" si="110"/>
        <v>17355155</v>
      </c>
      <c r="N227" s="209">
        <f t="shared" si="110"/>
        <v>35700373</v>
      </c>
    </row>
    <row r="228" spans="1:14" s="190" customFormat="1" ht="5.25" hidden="1" customHeight="1">
      <c r="A228" s="213"/>
      <c r="B228" s="214"/>
      <c r="C228" s="185"/>
      <c r="D228" s="185"/>
      <c r="E228" s="185"/>
      <c r="F228" s="185"/>
      <c r="G228" s="186"/>
      <c r="H228" s="187"/>
      <c r="I228" s="188"/>
      <c r="J228" s="188"/>
      <c r="K228" s="188"/>
      <c r="L228" s="188"/>
      <c r="M228" s="188"/>
      <c r="N228" s="189"/>
    </row>
    <row r="229" spans="1:14" s="114" customFormat="1" ht="18" hidden="1" customHeight="1">
      <c r="A229" s="321" t="s">
        <v>48</v>
      </c>
      <c r="B229" s="322"/>
      <c r="C229" s="318" t="s">
        <v>51</v>
      </c>
      <c r="D229" s="319"/>
      <c r="E229" s="215" t="s">
        <v>298</v>
      </c>
      <c r="F229" s="355" t="s">
        <v>299</v>
      </c>
      <c r="G229" s="167" t="s">
        <v>30</v>
      </c>
      <c r="H229" s="168">
        <f t="shared" ref="H229:H382" si="111">I229+L229</f>
        <v>501024</v>
      </c>
      <c r="I229" s="168">
        <f t="shared" ref="I229:I382" si="112">J229+K229</f>
        <v>0</v>
      </c>
      <c r="J229" s="168">
        <v>0</v>
      </c>
      <c r="K229" s="168">
        <v>0</v>
      </c>
      <c r="L229" s="168">
        <f t="shared" ref="L229:L382" si="113">M229+N229</f>
        <v>501024</v>
      </c>
      <c r="M229" s="168">
        <v>0</v>
      </c>
      <c r="N229" s="168">
        <v>501024</v>
      </c>
    </row>
    <row r="230" spans="1:14" s="114" customFormat="1" ht="18" hidden="1" customHeight="1">
      <c r="A230" s="318"/>
      <c r="B230" s="319"/>
      <c r="C230" s="318"/>
      <c r="D230" s="319"/>
      <c r="E230" s="216"/>
      <c r="F230" s="356"/>
      <c r="G230" s="167" t="s">
        <v>31</v>
      </c>
      <c r="H230" s="168">
        <f t="shared" si="111"/>
        <v>0</v>
      </c>
      <c r="I230" s="168">
        <f t="shared" si="112"/>
        <v>0</v>
      </c>
      <c r="J230" s="168">
        <v>0</v>
      </c>
      <c r="K230" s="168">
        <v>0</v>
      </c>
      <c r="L230" s="168">
        <f t="shared" si="113"/>
        <v>0</v>
      </c>
      <c r="M230" s="168">
        <v>0</v>
      </c>
      <c r="N230" s="168">
        <v>0</v>
      </c>
    </row>
    <row r="231" spans="1:14" s="114" customFormat="1" ht="18" hidden="1" customHeight="1">
      <c r="A231" s="318"/>
      <c r="B231" s="319"/>
      <c r="C231" s="318"/>
      <c r="D231" s="319"/>
      <c r="E231" s="217"/>
      <c r="F231" s="357"/>
      <c r="G231" s="167" t="s">
        <v>32</v>
      </c>
      <c r="H231" s="168">
        <f>I231+L231</f>
        <v>501024</v>
      </c>
      <c r="I231" s="168">
        <f t="shared" si="112"/>
        <v>0</v>
      </c>
      <c r="J231" s="168">
        <f>J229+J230</f>
        <v>0</v>
      </c>
      <c r="K231" s="168">
        <f>K229+K230</f>
        <v>0</v>
      </c>
      <c r="L231" s="168">
        <f>M231+N231</f>
        <v>501024</v>
      </c>
      <c r="M231" s="168">
        <f>M229+M230</f>
        <v>0</v>
      </c>
      <c r="N231" s="168">
        <f>N229+N230</f>
        <v>501024</v>
      </c>
    </row>
    <row r="232" spans="1:14" s="200" customFormat="1" ht="18" hidden="1" customHeight="1">
      <c r="A232" s="306"/>
      <c r="B232" s="308"/>
      <c r="C232" s="306"/>
      <c r="D232" s="308"/>
      <c r="E232" s="218" t="s">
        <v>300</v>
      </c>
      <c r="F232" s="355" t="s">
        <v>301</v>
      </c>
      <c r="G232" s="167" t="s">
        <v>30</v>
      </c>
      <c r="H232" s="194">
        <f t="shared" si="111"/>
        <v>687351</v>
      </c>
      <c r="I232" s="194">
        <f t="shared" si="112"/>
        <v>0</v>
      </c>
      <c r="J232" s="194">
        <v>0</v>
      </c>
      <c r="K232" s="194">
        <v>0</v>
      </c>
      <c r="L232" s="194">
        <f t="shared" si="113"/>
        <v>687351</v>
      </c>
      <c r="M232" s="194">
        <v>0</v>
      </c>
      <c r="N232" s="194">
        <v>687351</v>
      </c>
    </row>
    <row r="233" spans="1:14" s="200" customFormat="1" ht="18" hidden="1" customHeight="1">
      <c r="A233" s="306"/>
      <c r="B233" s="308"/>
      <c r="C233" s="306"/>
      <c r="D233" s="308"/>
      <c r="E233" s="219"/>
      <c r="F233" s="356"/>
      <c r="G233" s="167" t="s">
        <v>31</v>
      </c>
      <c r="H233" s="194">
        <f t="shared" si="111"/>
        <v>0</v>
      </c>
      <c r="I233" s="194">
        <f t="shared" si="112"/>
        <v>0</v>
      </c>
      <c r="J233" s="194">
        <v>0</v>
      </c>
      <c r="K233" s="194">
        <v>0</v>
      </c>
      <c r="L233" s="194">
        <f t="shared" si="113"/>
        <v>0</v>
      </c>
      <c r="M233" s="194">
        <v>0</v>
      </c>
      <c r="N233" s="194">
        <v>0</v>
      </c>
    </row>
    <row r="234" spans="1:14" s="200" customFormat="1" ht="18" hidden="1" customHeight="1">
      <c r="A234" s="306"/>
      <c r="B234" s="308"/>
      <c r="C234" s="306"/>
      <c r="D234" s="308"/>
      <c r="E234" s="219"/>
      <c r="F234" s="357"/>
      <c r="G234" s="167" t="s">
        <v>32</v>
      </c>
      <c r="H234" s="168">
        <f>I234+L234</f>
        <v>687351</v>
      </c>
      <c r="I234" s="168">
        <f t="shared" si="112"/>
        <v>0</v>
      </c>
      <c r="J234" s="168">
        <f>J232+J233</f>
        <v>0</v>
      </c>
      <c r="K234" s="168">
        <f>K232+K233</f>
        <v>0</v>
      </c>
      <c r="L234" s="168">
        <f>M234+N234</f>
        <v>687351</v>
      </c>
      <c r="M234" s="168">
        <f>M232+M233</f>
        <v>0</v>
      </c>
      <c r="N234" s="168">
        <f>N232+N233</f>
        <v>687351</v>
      </c>
    </row>
    <row r="235" spans="1:14" s="200" customFormat="1" ht="18" hidden="1" customHeight="1">
      <c r="A235" s="306"/>
      <c r="B235" s="308"/>
      <c r="C235" s="306"/>
      <c r="D235" s="308"/>
      <c r="E235" s="219"/>
      <c r="F235" s="355" t="s">
        <v>302</v>
      </c>
      <c r="G235" s="167" t="s">
        <v>30</v>
      </c>
      <c r="H235" s="168">
        <f t="shared" si="111"/>
        <v>6104557</v>
      </c>
      <c r="I235" s="168">
        <f t="shared" si="112"/>
        <v>0</v>
      </c>
      <c r="J235" s="168">
        <v>0</v>
      </c>
      <c r="K235" s="168">
        <v>0</v>
      </c>
      <c r="L235" s="168">
        <f t="shared" si="113"/>
        <v>6104557</v>
      </c>
      <c r="M235" s="168">
        <v>0</v>
      </c>
      <c r="N235" s="168">
        <v>6104557</v>
      </c>
    </row>
    <row r="236" spans="1:14" s="200" customFormat="1" ht="18" hidden="1" customHeight="1">
      <c r="A236" s="306"/>
      <c r="B236" s="308"/>
      <c r="C236" s="306"/>
      <c r="D236" s="308"/>
      <c r="E236" s="219"/>
      <c r="F236" s="356"/>
      <c r="G236" s="167" t="s">
        <v>31</v>
      </c>
      <c r="H236" s="168">
        <f t="shared" si="111"/>
        <v>0</v>
      </c>
      <c r="I236" s="168">
        <f t="shared" si="112"/>
        <v>0</v>
      </c>
      <c r="J236" s="168">
        <v>0</v>
      </c>
      <c r="K236" s="168">
        <v>0</v>
      </c>
      <c r="L236" s="168">
        <f t="shared" si="113"/>
        <v>0</v>
      </c>
      <c r="M236" s="168">
        <v>0</v>
      </c>
      <c r="N236" s="168">
        <v>0</v>
      </c>
    </row>
    <row r="237" spans="1:14" s="200" customFormat="1" ht="18" hidden="1" customHeight="1">
      <c r="A237" s="306"/>
      <c r="B237" s="308"/>
      <c r="C237" s="306"/>
      <c r="D237" s="308"/>
      <c r="E237" s="220"/>
      <c r="F237" s="357"/>
      <c r="G237" s="167" t="s">
        <v>32</v>
      </c>
      <c r="H237" s="168">
        <f>I237+L237</f>
        <v>6104557</v>
      </c>
      <c r="I237" s="168">
        <f t="shared" si="112"/>
        <v>0</v>
      </c>
      <c r="J237" s="168">
        <f>J235+J236</f>
        <v>0</v>
      </c>
      <c r="K237" s="168">
        <f>K235+K236</f>
        <v>0</v>
      </c>
      <c r="L237" s="168">
        <f>M237+N237</f>
        <v>6104557</v>
      </c>
      <c r="M237" s="168">
        <f>M235+M236</f>
        <v>0</v>
      </c>
      <c r="N237" s="168">
        <f>N235+N236</f>
        <v>6104557</v>
      </c>
    </row>
    <row r="238" spans="1:14" s="114" customFormat="1" ht="18" hidden="1" customHeight="1">
      <c r="A238" s="318"/>
      <c r="B238" s="319"/>
      <c r="C238" s="318"/>
      <c r="D238" s="319"/>
      <c r="E238" s="215" t="s">
        <v>303</v>
      </c>
      <c r="F238" s="355" t="s">
        <v>304</v>
      </c>
      <c r="G238" s="167" t="s">
        <v>30</v>
      </c>
      <c r="H238" s="168">
        <f t="shared" si="111"/>
        <v>1750000</v>
      </c>
      <c r="I238" s="168">
        <f t="shared" si="112"/>
        <v>950000</v>
      </c>
      <c r="J238" s="168">
        <v>0</v>
      </c>
      <c r="K238" s="168">
        <f>450000+500000</f>
        <v>950000</v>
      </c>
      <c r="L238" s="168">
        <f t="shared" si="113"/>
        <v>800000</v>
      </c>
      <c r="M238" s="168">
        <v>0</v>
      </c>
      <c r="N238" s="168">
        <v>800000</v>
      </c>
    </row>
    <row r="239" spans="1:14" s="114" customFormat="1" ht="18" hidden="1" customHeight="1">
      <c r="A239" s="318"/>
      <c r="B239" s="319"/>
      <c r="C239" s="318"/>
      <c r="D239" s="319"/>
      <c r="E239" s="216"/>
      <c r="F239" s="356"/>
      <c r="G239" s="167" t="s">
        <v>31</v>
      </c>
      <c r="H239" s="168">
        <f t="shared" si="111"/>
        <v>0</v>
      </c>
      <c r="I239" s="168">
        <f t="shared" si="112"/>
        <v>0</v>
      </c>
      <c r="J239" s="168">
        <v>0</v>
      </c>
      <c r="K239" s="168">
        <v>0</v>
      </c>
      <c r="L239" s="168">
        <f t="shared" si="113"/>
        <v>0</v>
      </c>
      <c r="M239" s="168">
        <v>0</v>
      </c>
      <c r="N239" s="168">
        <v>0</v>
      </c>
    </row>
    <row r="240" spans="1:14" s="114" customFormat="1" ht="18" hidden="1" customHeight="1">
      <c r="A240" s="326"/>
      <c r="B240" s="344"/>
      <c r="C240" s="326"/>
      <c r="D240" s="344"/>
      <c r="E240" s="217"/>
      <c r="F240" s="357"/>
      <c r="G240" s="167" t="s">
        <v>32</v>
      </c>
      <c r="H240" s="168">
        <f>I240+L240</f>
        <v>1750000</v>
      </c>
      <c r="I240" s="168">
        <f t="shared" si="112"/>
        <v>950000</v>
      </c>
      <c r="J240" s="168">
        <f>J238+J239</f>
        <v>0</v>
      </c>
      <c r="K240" s="168">
        <f>K238+K239</f>
        <v>950000</v>
      </c>
      <c r="L240" s="168">
        <f>M240+N240</f>
        <v>800000</v>
      </c>
      <c r="M240" s="168">
        <f>M238+M239</f>
        <v>0</v>
      </c>
      <c r="N240" s="168">
        <f>N238+N239</f>
        <v>800000</v>
      </c>
    </row>
    <row r="241" spans="1:14" s="200" customFormat="1" ht="18.600000000000001" hidden="1" customHeight="1">
      <c r="A241" s="324" t="s">
        <v>58</v>
      </c>
      <c r="B241" s="325"/>
      <c r="C241" s="324" t="s">
        <v>67</v>
      </c>
      <c r="D241" s="325"/>
      <c r="E241" s="218" t="s">
        <v>305</v>
      </c>
      <c r="F241" s="355" t="s">
        <v>306</v>
      </c>
      <c r="G241" s="167" t="s">
        <v>30</v>
      </c>
      <c r="H241" s="168">
        <f t="shared" si="111"/>
        <v>1698860</v>
      </c>
      <c r="I241" s="168">
        <f t="shared" si="112"/>
        <v>1698860</v>
      </c>
      <c r="J241" s="168">
        <v>1698860</v>
      </c>
      <c r="K241" s="168">
        <v>0</v>
      </c>
      <c r="L241" s="168">
        <f t="shared" si="113"/>
        <v>0</v>
      </c>
      <c r="M241" s="168">
        <v>0</v>
      </c>
      <c r="N241" s="168">
        <v>0</v>
      </c>
    </row>
    <row r="242" spans="1:14" s="200" customFormat="1" ht="18.600000000000001" hidden="1" customHeight="1">
      <c r="A242" s="306"/>
      <c r="B242" s="308"/>
      <c r="C242" s="306"/>
      <c r="D242" s="308"/>
      <c r="E242" s="219"/>
      <c r="F242" s="356"/>
      <c r="G242" s="167" t="s">
        <v>31</v>
      </c>
      <c r="H242" s="168">
        <f t="shared" si="111"/>
        <v>0</v>
      </c>
      <c r="I242" s="168">
        <f t="shared" si="112"/>
        <v>0</v>
      </c>
      <c r="J242" s="168">
        <v>0</v>
      </c>
      <c r="K242" s="168">
        <v>0</v>
      </c>
      <c r="L242" s="168">
        <f t="shared" si="113"/>
        <v>0</v>
      </c>
      <c r="M242" s="168">
        <v>0</v>
      </c>
      <c r="N242" s="168">
        <v>0</v>
      </c>
    </row>
    <row r="243" spans="1:14" s="200" customFormat="1" ht="18.600000000000001" hidden="1" customHeight="1">
      <c r="A243" s="306"/>
      <c r="B243" s="308"/>
      <c r="C243" s="316"/>
      <c r="D243" s="345"/>
      <c r="E243" s="220"/>
      <c r="F243" s="357"/>
      <c r="G243" s="167" t="s">
        <v>32</v>
      </c>
      <c r="H243" s="168">
        <f>I243+L243</f>
        <v>1698860</v>
      </c>
      <c r="I243" s="168">
        <f t="shared" si="112"/>
        <v>1698860</v>
      </c>
      <c r="J243" s="168">
        <f>J241+J242</f>
        <v>1698860</v>
      </c>
      <c r="K243" s="168">
        <f>K241+K242</f>
        <v>0</v>
      </c>
      <c r="L243" s="168">
        <f>M243+N243</f>
        <v>0</v>
      </c>
      <c r="M243" s="168">
        <f>M241+M242</f>
        <v>0</v>
      </c>
      <c r="N243" s="168">
        <f>N241+N242</f>
        <v>0</v>
      </c>
    </row>
    <row r="244" spans="1:14" s="200" customFormat="1" ht="18" hidden="1" customHeight="1">
      <c r="A244" s="306"/>
      <c r="B244" s="308"/>
      <c r="C244" s="324" t="s">
        <v>69</v>
      </c>
      <c r="D244" s="358"/>
      <c r="E244" s="218" t="s">
        <v>307</v>
      </c>
      <c r="F244" s="355" t="s">
        <v>308</v>
      </c>
      <c r="G244" s="167" t="s">
        <v>30</v>
      </c>
      <c r="H244" s="194">
        <f>I244+L244</f>
        <v>0</v>
      </c>
      <c r="I244" s="194">
        <f>J244+K244</f>
        <v>0</v>
      </c>
      <c r="J244" s="194">
        <v>0</v>
      </c>
      <c r="K244" s="194">
        <v>0</v>
      </c>
      <c r="L244" s="194">
        <f>M244+N244</f>
        <v>0</v>
      </c>
      <c r="M244" s="194">
        <v>0</v>
      </c>
      <c r="N244" s="194">
        <v>0</v>
      </c>
    </row>
    <row r="245" spans="1:14" s="200" customFormat="1" ht="18" hidden="1" customHeight="1">
      <c r="A245" s="306"/>
      <c r="B245" s="315"/>
      <c r="C245" s="306"/>
      <c r="D245" s="315"/>
      <c r="E245" s="219"/>
      <c r="F245" s="356"/>
      <c r="G245" s="167" t="s">
        <v>31</v>
      </c>
      <c r="H245" s="194">
        <f t="shared" ref="H245" si="114">I245+L245</f>
        <v>0</v>
      </c>
      <c r="I245" s="194">
        <f t="shared" ref="I245:I246" si="115">J245+K245</f>
        <v>0</v>
      </c>
      <c r="J245" s="194">
        <v>0</v>
      </c>
      <c r="K245" s="194">
        <v>0</v>
      </c>
      <c r="L245" s="194">
        <f t="shared" ref="L245" si="116">M245+N245</f>
        <v>0</v>
      </c>
      <c r="M245" s="194">
        <v>0</v>
      </c>
      <c r="N245" s="194">
        <v>0</v>
      </c>
    </row>
    <row r="246" spans="1:14" s="200" customFormat="1" ht="18" hidden="1" customHeight="1">
      <c r="A246" s="306"/>
      <c r="B246" s="315"/>
      <c r="C246" s="316"/>
      <c r="D246" s="317"/>
      <c r="E246" s="220"/>
      <c r="F246" s="357"/>
      <c r="G246" s="167" t="s">
        <v>32</v>
      </c>
      <c r="H246" s="168">
        <f>I246+L246</f>
        <v>0</v>
      </c>
      <c r="I246" s="168">
        <f t="shared" si="115"/>
        <v>0</v>
      </c>
      <c r="J246" s="168">
        <f>J244+J245</f>
        <v>0</v>
      </c>
      <c r="K246" s="168">
        <f>K244+K245</f>
        <v>0</v>
      </c>
      <c r="L246" s="168">
        <f>M246+N246</f>
        <v>0</v>
      </c>
      <c r="M246" s="168">
        <f>M244+M245</f>
        <v>0</v>
      </c>
      <c r="N246" s="168">
        <f>N244+N245</f>
        <v>0</v>
      </c>
    </row>
    <row r="247" spans="1:14" s="200" customFormat="1" ht="18" hidden="1" customHeight="1">
      <c r="A247" s="306"/>
      <c r="B247" s="308"/>
      <c r="C247" s="324" t="s">
        <v>309</v>
      </c>
      <c r="D247" s="358"/>
      <c r="E247" s="218" t="s">
        <v>307</v>
      </c>
      <c r="F247" s="355" t="s">
        <v>308</v>
      </c>
      <c r="G247" s="167" t="s">
        <v>30</v>
      </c>
      <c r="H247" s="194">
        <f>I247+L247</f>
        <v>0</v>
      </c>
      <c r="I247" s="194">
        <f>J247+K247</f>
        <v>0</v>
      </c>
      <c r="J247" s="194">
        <v>0</v>
      </c>
      <c r="K247" s="194">
        <v>0</v>
      </c>
      <c r="L247" s="194">
        <f>M247+N247</f>
        <v>0</v>
      </c>
      <c r="M247" s="194">
        <v>0</v>
      </c>
      <c r="N247" s="194">
        <v>0</v>
      </c>
    </row>
    <row r="248" spans="1:14" s="200" customFormat="1" ht="18" hidden="1" customHeight="1">
      <c r="A248" s="306"/>
      <c r="B248" s="308"/>
      <c r="C248" s="306"/>
      <c r="D248" s="308"/>
      <c r="E248" s="219"/>
      <c r="F248" s="356"/>
      <c r="G248" s="167" t="s">
        <v>31</v>
      </c>
      <c r="H248" s="194">
        <f t="shared" ref="H248" si="117">I248+L248</f>
        <v>0</v>
      </c>
      <c r="I248" s="194">
        <f t="shared" ref="I248:I249" si="118">J248+K248</f>
        <v>0</v>
      </c>
      <c r="J248" s="194">
        <v>0</v>
      </c>
      <c r="K248" s="194">
        <v>0</v>
      </c>
      <c r="L248" s="194">
        <f t="shared" ref="L248" si="119">M248+N248</f>
        <v>0</v>
      </c>
      <c r="M248" s="194">
        <v>0</v>
      </c>
      <c r="N248" s="194">
        <v>0</v>
      </c>
    </row>
    <row r="249" spans="1:14" s="200" customFormat="1" ht="18" hidden="1" customHeight="1">
      <c r="A249" s="316"/>
      <c r="B249" s="345"/>
      <c r="C249" s="316"/>
      <c r="D249" s="345"/>
      <c r="E249" s="220"/>
      <c r="F249" s="357"/>
      <c r="G249" s="167" t="s">
        <v>32</v>
      </c>
      <c r="H249" s="168">
        <f>I249+L249</f>
        <v>0</v>
      </c>
      <c r="I249" s="168">
        <f t="shared" si="118"/>
        <v>0</v>
      </c>
      <c r="J249" s="168">
        <f>J247+J248</f>
        <v>0</v>
      </c>
      <c r="K249" s="168">
        <f>K247+K248</f>
        <v>0</v>
      </c>
      <c r="L249" s="168">
        <f>M249+N249</f>
        <v>0</v>
      </c>
      <c r="M249" s="168">
        <f>M247+M248</f>
        <v>0</v>
      </c>
      <c r="N249" s="168">
        <f>N247+N248</f>
        <v>0</v>
      </c>
    </row>
    <row r="250" spans="1:14" s="114" customFormat="1" ht="18.600000000000001" hidden="1" customHeight="1">
      <c r="A250" s="321" t="s">
        <v>94</v>
      </c>
      <c r="B250" s="322"/>
      <c r="C250" s="321" t="s">
        <v>96</v>
      </c>
      <c r="D250" s="322"/>
      <c r="E250" s="215" t="s">
        <v>310</v>
      </c>
      <c r="F250" s="355" t="s">
        <v>311</v>
      </c>
      <c r="G250" s="167" t="s">
        <v>30</v>
      </c>
      <c r="H250" s="168">
        <f t="shared" si="111"/>
        <v>20887117</v>
      </c>
      <c r="I250" s="168">
        <f t="shared" si="112"/>
        <v>20887117</v>
      </c>
      <c r="J250" s="168">
        <v>20887117</v>
      </c>
      <c r="K250" s="168"/>
      <c r="L250" s="168">
        <f t="shared" si="113"/>
        <v>0</v>
      </c>
      <c r="M250" s="168">
        <v>0</v>
      </c>
      <c r="N250" s="168">
        <v>0</v>
      </c>
    </row>
    <row r="251" spans="1:14" s="114" customFormat="1" ht="18.600000000000001" hidden="1" customHeight="1">
      <c r="A251" s="318"/>
      <c r="B251" s="319"/>
      <c r="C251" s="318"/>
      <c r="D251" s="319"/>
      <c r="E251" s="216"/>
      <c r="F251" s="356"/>
      <c r="G251" s="167" t="s">
        <v>31</v>
      </c>
      <c r="H251" s="168">
        <f t="shared" si="111"/>
        <v>0</v>
      </c>
      <c r="I251" s="168">
        <f t="shared" si="112"/>
        <v>0</v>
      </c>
      <c r="J251" s="168">
        <v>0</v>
      </c>
      <c r="K251" s="168"/>
      <c r="L251" s="168">
        <f t="shared" si="113"/>
        <v>0</v>
      </c>
      <c r="M251" s="168">
        <v>0</v>
      </c>
      <c r="N251" s="168">
        <v>0</v>
      </c>
    </row>
    <row r="252" spans="1:14" s="114" customFormat="1" ht="18.600000000000001" hidden="1" customHeight="1">
      <c r="A252" s="318"/>
      <c r="B252" s="319"/>
      <c r="C252" s="318"/>
      <c r="D252" s="319"/>
      <c r="E252" s="216"/>
      <c r="F252" s="357"/>
      <c r="G252" s="167" t="s">
        <v>32</v>
      </c>
      <c r="H252" s="168">
        <f>I252+L252</f>
        <v>20887117</v>
      </c>
      <c r="I252" s="168">
        <f t="shared" si="112"/>
        <v>20887117</v>
      </c>
      <c r="J252" s="168">
        <f>J250+J251</f>
        <v>20887117</v>
      </c>
      <c r="K252" s="168">
        <f>K250+K251</f>
        <v>0</v>
      </c>
      <c r="L252" s="168">
        <f>M252+N252</f>
        <v>0</v>
      </c>
      <c r="M252" s="168">
        <f>M250+M251</f>
        <v>0</v>
      </c>
      <c r="N252" s="168">
        <f>N250+N251</f>
        <v>0</v>
      </c>
    </row>
    <row r="253" spans="1:14" s="200" customFormat="1" ht="18.600000000000001" hidden="1" customHeight="1">
      <c r="A253" s="306"/>
      <c r="B253" s="308"/>
      <c r="C253" s="306"/>
      <c r="D253" s="308"/>
      <c r="E253" s="219"/>
      <c r="F253" s="355" t="s">
        <v>312</v>
      </c>
      <c r="G253" s="167" t="s">
        <v>30</v>
      </c>
      <c r="H253" s="168">
        <f t="shared" si="111"/>
        <v>7843343</v>
      </c>
      <c r="I253" s="168">
        <f t="shared" si="112"/>
        <v>7843343</v>
      </c>
      <c r="J253" s="168">
        <v>7843343</v>
      </c>
      <c r="K253" s="168">
        <v>0</v>
      </c>
      <c r="L253" s="168">
        <f t="shared" si="113"/>
        <v>0</v>
      </c>
      <c r="M253" s="168">
        <v>0</v>
      </c>
      <c r="N253" s="168">
        <v>0</v>
      </c>
    </row>
    <row r="254" spans="1:14" s="200" customFormat="1" ht="18.600000000000001" hidden="1" customHeight="1">
      <c r="A254" s="306"/>
      <c r="B254" s="323"/>
      <c r="C254" s="306"/>
      <c r="D254" s="323"/>
      <c r="E254" s="219"/>
      <c r="F254" s="356"/>
      <c r="G254" s="167" t="s">
        <v>31</v>
      </c>
      <c r="H254" s="168">
        <f t="shared" si="111"/>
        <v>0</v>
      </c>
      <c r="I254" s="168">
        <f t="shared" si="112"/>
        <v>0</v>
      </c>
      <c r="J254" s="168">
        <v>0</v>
      </c>
      <c r="K254" s="168">
        <v>0</v>
      </c>
      <c r="L254" s="168">
        <f t="shared" si="113"/>
        <v>0</v>
      </c>
      <c r="M254" s="168">
        <v>0</v>
      </c>
      <c r="N254" s="168">
        <v>0</v>
      </c>
    </row>
    <row r="255" spans="1:14" s="200" customFormat="1" ht="18.600000000000001" hidden="1" customHeight="1">
      <c r="A255" s="306"/>
      <c r="B255" s="323"/>
      <c r="C255" s="306"/>
      <c r="D255" s="323"/>
      <c r="E255" s="219"/>
      <c r="F255" s="357"/>
      <c r="G255" s="167" t="s">
        <v>32</v>
      </c>
      <c r="H255" s="168">
        <f>I255+L255</f>
        <v>7843343</v>
      </c>
      <c r="I255" s="168">
        <f t="shared" si="112"/>
        <v>7843343</v>
      </c>
      <c r="J255" s="168">
        <f>J253+J254</f>
        <v>7843343</v>
      </c>
      <c r="K255" s="168">
        <f>K253+K254</f>
        <v>0</v>
      </c>
      <c r="L255" s="168">
        <f>M255+N255</f>
        <v>0</v>
      </c>
      <c r="M255" s="168">
        <f>M253+M254</f>
        <v>0</v>
      </c>
      <c r="N255" s="168">
        <f>N253+N254</f>
        <v>0</v>
      </c>
    </row>
    <row r="256" spans="1:14" s="200" customFormat="1" ht="18.600000000000001" hidden="1" customHeight="1">
      <c r="A256" s="306"/>
      <c r="B256" s="308"/>
      <c r="C256" s="306"/>
      <c r="D256" s="308"/>
      <c r="E256" s="219"/>
      <c r="F256" s="355" t="s">
        <v>313</v>
      </c>
      <c r="G256" s="167" t="s">
        <v>30</v>
      </c>
      <c r="H256" s="168">
        <f t="shared" si="111"/>
        <v>19246365</v>
      </c>
      <c r="I256" s="168">
        <f t="shared" si="112"/>
        <v>15775029</v>
      </c>
      <c r="J256" s="168">
        <v>15775029</v>
      </c>
      <c r="K256" s="168">
        <v>0</v>
      </c>
      <c r="L256" s="168">
        <f t="shared" si="113"/>
        <v>3471336</v>
      </c>
      <c r="M256" s="168">
        <v>3471336</v>
      </c>
      <c r="N256" s="168">
        <v>0</v>
      </c>
    </row>
    <row r="257" spans="1:14" s="200" customFormat="1" ht="18.600000000000001" hidden="1" customHeight="1">
      <c r="A257" s="306"/>
      <c r="B257" s="323"/>
      <c r="C257" s="306"/>
      <c r="D257" s="323"/>
      <c r="E257" s="219"/>
      <c r="F257" s="356"/>
      <c r="G257" s="167" t="s">
        <v>31</v>
      </c>
      <c r="H257" s="168">
        <f t="shared" si="111"/>
        <v>0</v>
      </c>
      <c r="I257" s="168">
        <f t="shared" si="112"/>
        <v>0</v>
      </c>
      <c r="J257" s="168">
        <v>0</v>
      </c>
      <c r="K257" s="168">
        <v>0</v>
      </c>
      <c r="L257" s="168">
        <f t="shared" si="113"/>
        <v>0</v>
      </c>
      <c r="M257" s="168">
        <v>0</v>
      </c>
      <c r="N257" s="168">
        <v>0</v>
      </c>
    </row>
    <row r="258" spans="1:14" s="200" customFormat="1" ht="18.600000000000001" hidden="1" customHeight="1">
      <c r="A258" s="306"/>
      <c r="B258" s="323"/>
      <c r="C258" s="306"/>
      <c r="D258" s="323"/>
      <c r="E258" s="220"/>
      <c r="F258" s="357"/>
      <c r="G258" s="167" t="s">
        <v>32</v>
      </c>
      <c r="H258" s="168">
        <f>I258+L258</f>
        <v>19246365</v>
      </c>
      <c r="I258" s="168">
        <f t="shared" si="112"/>
        <v>15775029</v>
      </c>
      <c r="J258" s="168">
        <f>J256+J257</f>
        <v>15775029</v>
      </c>
      <c r="K258" s="168">
        <f>K256+K257</f>
        <v>0</v>
      </c>
      <c r="L258" s="168">
        <f>M258+N258</f>
        <v>3471336</v>
      </c>
      <c r="M258" s="168">
        <f>M256+M257</f>
        <v>3471336</v>
      </c>
      <c r="N258" s="168">
        <f>N256+N257</f>
        <v>0</v>
      </c>
    </row>
    <row r="259" spans="1:14" s="114" customFormat="1" ht="18.600000000000001" hidden="1" customHeight="1">
      <c r="A259" s="318"/>
      <c r="B259" s="319"/>
      <c r="C259" s="318"/>
      <c r="D259" s="319"/>
      <c r="E259" s="215" t="s">
        <v>314</v>
      </c>
      <c r="F259" s="355" t="s">
        <v>315</v>
      </c>
      <c r="G259" s="167" t="s">
        <v>30</v>
      </c>
      <c r="H259" s="168">
        <f t="shared" si="111"/>
        <v>6700848</v>
      </c>
      <c r="I259" s="168">
        <f t="shared" si="112"/>
        <v>6545893</v>
      </c>
      <c r="J259" s="168">
        <v>6545893</v>
      </c>
      <c r="K259" s="168">
        <v>0</v>
      </c>
      <c r="L259" s="168">
        <f t="shared" si="113"/>
        <v>154955</v>
      </c>
      <c r="M259" s="168">
        <v>154955</v>
      </c>
      <c r="N259" s="168">
        <v>0</v>
      </c>
    </row>
    <row r="260" spans="1:14" s="114" customFormat="1" ht="18.600000000000001" hidden="1" customHeight="1">
      <c r="A260" s="318"/>
      <c r="B260" s="323"/>
      <c r="C260" s="318"/>
      <c r="D260" s="323"/>
      <c r="E260" s="216"/>
      <c r="F260" s="356"/>
      <c r="G260" s="167" t="s">
        <v>31</v>
      </c>
      <c r="H260" s="168">
        <f t="shared" si="111"/>
        <v>0</v>
      </c>
      <c r="I260" s="168">
        <f t="shared" si="112"/>
        <v>0</v>
      </c>
      <c r="J260" s="168">
        <v>0</v>
      </c>
      <c r="K260" s="168">
        <v>0</v>
      </c>
      <c r="L260" s="168">
        <f t="shared" si="113"/>
        <v>0</v>
      </c>
      <c r="M260" s="168">
        <v>0</v>
      </c>
      <c r="N260" s="168">
        <v>0</v>
      </c>
    </row>
    <row r="261" spans="1:14" s="114" customFormat="1" ht="18.600000000000001" hidden="1" customHeight="1">
      <c r="A261" s="326"/>
      <c r="B261" s="327"/>
      <c r="C261" s="326"/>
      <c r="D261" s="327"/>
      <c r="E261" s="217"/>
      <c r="F261" s="357"/>
      <c r="G261" s="167" t="s">
        <v>32</v>
      </c>
      <c r="H261" s="168">
        <f>I261+L261</f>
        <v>6700848</v>
      </c>
      <c r="I261" s="168">
        <f t="shared" si="112"/>
        <v>6545893</v>
      </c>
      <c r="J261" s="168">
        <f>J259+J260</f>
        <v>6545893</v>
      </c>
      <c r="K261" s="168">
        <f>K259+K260</f>
        <v>0</v>
      </c>
      <c r="L261" s="168">
        <f>M261+N261</f>
        <v>154955</v>
      </c>
      <c r="M261" s="168">
        <f>M259+M260</f>
        <v>154955</v>
      </c>
      <c r="N261" s="168">
        <f>N259+N260</f>
        <v>0</v>
      </c>
    </row>
    <row r="262" spans="1:14" s="200" customFormat="1" ht="18" hidden="1" customHeight="1">
      <c r="A262" s="324" t="s">
        <v>102</v>
      </c>
      <c r="B262" s="325"/>
      <c r="C262" s="324" t="s">
        <v>110</v>
      </c>
      <c r="D262" s="325"/>
      <c r="E262" s="218" t="s">
        <v>316</v>
      </c>
      <c r="F262" s="355" t="s">
        <v>317</v>
      </c>
      <c r="G262" s="167" t="s">
        <v>30</v>
      </c>
      <c r="H262" s="168">
        <f t="shared" si="111"/>
        <v>350000</v>
      </c>
      <c r="I262" s="168">
        <f t="shared" si="112"/>
        <v>350000</v>
      </c>
      <c r="J262" s="168">
        <v>0</v>
      </c>
      <c r="K262" s="168">
        <v>350000</v>
      </c>
      <c r="L262" s="168">
        <f t="shared" si="113"/>
        <v>0</v>
      </c>
      <c r="M262" s="168">
        <v>0</v>
      </c>
      <c r="N262" s="168">
        <v>0</v>
      </c>
    </row>
    <row r="263" spans="1:14" s="200" customFormat="1" ht="18" hidden="1" customHeight="1">
      <c r="A263" s="306"/>
      <c r="B263" s="323"/>
      <c r="C263" s="306"/>
      <c r="D263" s="323"/>
      <c r="E263" s="219"/>
      <c r="F263" s="356"/>
      <c r="G263" s="167" t="s">
        <v>31</v>
      </c>
      <c r="H263" s="168">
        <f t="shared" si="111"/>
        <v>0</v>
      </c>
      <c r="I263" s="168">
        <f t="shared" si="112"/>
        <v>0</v>
      </c>
      <c r="J263" s="168">
        <v>0</v>
      </c>
      <c r="K263" s="168">
        <v>0</v>
      </c>
      <c r="L263" s="168">
        <f t="shared" si="113"/>
        <v>0</v>
      </c>
      <c r="M263" s="168">
        <v>0</v>
      </c>
      <c r="N263" s="168">
        <v>0</v>
      </c>
    </row>
    <row r="264" spans="1:14" s="200" customFormat="1" ht="18" hidden="1" customHeight="1">
      <c r="A264" s="306"/>
      <c r="B264" s="323"/>
      <c r="C264" s="306"/>
      <c r="D264" s="323"/>
      <c r="E264" s="219"/>
      <c r="F264" s="357"/>
      <c r="G264" s="167" t="s">
        <v>32</v>
      </c>
      <c r="H264" s="168">
        <f>I264+L264</f>
        <v>350000</v>
      </c>
      <c r="I264" s="168">
        <f t="shared" si="112"/>
        <v>350000</v>
      </c>
      <c r="J264" s="168">
        <f>J262+J263</f>
        <v>0</v>
      </c>
      <c r="K264" s="168">
        <f>K262+K263</f>
        <v>350000</v>
      </c>
      <c r="L264" s="168">
        <f>M264+N264</f>
        <v>0</v>
      </c>
      <c r="M264" s="168">
        <f>M262+M263</f>
        <v>0</v>
      </c>
      <c r="N264" s="168">
        <f>N262+N263</f>
        <v>0</v>
      </c>
    </row>
    <row r="265" spans="1:14" s="114" customFormat="1" ht="18" hidden="1" customHeight="1">
      <c r="A265" s="318"/>
      <c r="B265" s="319"/>
      <c r="C265" s="318"/>
      <c r="D265" s="319"/>
      <c r="E265" s="216"/>
      <c r="F265" s="355" t="s">
        <v>318</v>
      </c>
      <c r="G265" s="167" t="s">
        <v>30</v>
      </c>
      <c r="H265" s="168">
        <f t="shared" si="111"/>
        <v>5000</v>
      </c>
      <c r="I265" s="168">
        <f t="shared" si="112"/>
        <v>5000</v>
      </c>
      <c r="J265" s="168">
        <v>0</v>
      </c>
      <c r="K265" s="168">
        <v>5000</v>
      </c>
      <c r="L265" s="168">
        <f t="shared" si="113"/>
        <v>0</v>
      </c>
      <c r="M265" s="168">
        <v>0</v>
      </c>
      <c r="N265" s="168">
        <v>0</v>
      </c>
    </row>
    <row r="266" spans="1:14" s="114" customFormat="1" ht="18" hidden="1" customHeight="1">
      <c r="A266" s="318"/>
      <c r="B266" s="323"/>
      <c r="C266" s="318"/>
      <c r="D266" s="323"/>
      <c r="E266" s="216"/>
      <c r="F266" s="356"/>
      <c r="G266" s="167" t="s">
        <v>31</v>
      </c>
      <c r="H266" s="168">
        <f t="shared" si="111"/>
        <v>0</v>
      </c>
      <c r="I266" s="168">
        <f t="shared" si="112"/>
        <v>0</v>
      </c>
      <c r="J266" s="168">
        <v>0</v>
      </c>
      <c r="K266" s="168">
        <v>0</v>
      </c>
      <c r="L266" s="168">
        <f t="shared" si="113"/>
        <v>0</v>
      </c>
      <c r="M266" s="168">
        <v>0</v>
      </c>
      <c r="N266" s="168">
        <v>0</v>
      </c>
    </row>
    <row r="267" spans="1:14" s="114" customFormat="1" ht="18" hidden="1" customHeight="1">
      <c r="A267" s="318"/>
      <c r="B267" s="323"/>
      <c r="C267" s="318"/>
      <c r="D267" s="323"/>
      <c r="E267" s="216"/>
      <c r="F267" s="357"/>
      <c r="G267" s="167" t="s">
        <v>32</v>
      </c>
      <c r="H267" s="168">
        <f>I267+L267</f>
        <v>5000</v>
      </c>
      <c r="I267" s="168">
        <f t="shared" si="112"/>
        <v>5000</v>
      </c>
      <c r="J267" s="168">
        <f>J265+J266</f>
        <v>0</v>
      </c>
      <c r="K267" s="168">
        <f>K265+K266</f>
        <v>5000</v>
      </c>
      <c r="L267" s="168">
        <f>M267+N267</f>
        <v>0</v>
      </c>
      <c r="M267" s="168">
        <f>M265+M266</f>
        <v>0</v>
      </c>
      <c r="N267" s="168">
        <f>N265+N266</f>
        <v>0</v>
      </c>
    </row>
    <row r="268" spans="1:14" s="200" customFormat="1" ht="18" hidden="1" customHeight="1">
      <c r="A268" s="306"/>
      <c r="B268" s="308"/>
      <c r="C268" s="306"/>
      <c r="D268" s="308"/>
      <c r="E268" s="219"/>
      <c r="F268" s="355" t="s">
        <v>319</v>
      </c>
      <c r="G268" s="167" t="s">
        <v>30</v>
      </c>
      <c r="H268" s="168">
        <f t="shared" si="111"/>
        <v>5401120</v>
      </c>
      <c r="I268" s="168">
        <f t="shared" si="112"/>
        <v>0</v>
      </c>
      <c r="J268" s="168">
        <v>0</v>
      </c>
      <c r="K268" s="168">
        <v>0</v>
      </c>
      <c r="L268" s="168">
        <f t="shared" si="113"/>
        <v>5401120</v>
      </c>
      <c r="M268" s="168">
        <v>0</v>
      </c>
      <c r="N268" s="168">
        <v>5401120</v>
      </c>
    </row>
    <row r="269" spans="1:14" s="200" customFormat="1" ht="18" hidden="1" customHeight="1">
      <c r="A269" s="306"/>
      <c r="B269" s="323"/>
      <c r="C269" s="306"/>
      <c r="D269" s="323"/>
      <c r="E269" s="219"/>
      <c r="F269" s="356"/>
      <c r="G269" s="167" t="s">
        <v>31</v>
      </c>
      <c r="H269" s="168">
        <f t="shared" si="111"/>
        <v>0</v>
      </c>
      <c r="I269" s="168">
        <f t="shared" si="112"/>
        <v>0</v>
      </c>
      <c r="J269" s="168">
        <v>0</v>
      </c>
      <c r="K269" s="168">
        <v>0</v>
      </c>
      <c r="L269" s="168">
        <f t="shared" si="113"/>
        <v>0</v>
      </c>
      <c r="M269" s="168">
        <v>0</v>
      </c>
      <c r="N269" s="168">
        <v>0</v>
      </c>
    </row>
    <row r="270" spans="1:14" s="200" customFormat="1" ht="18" hidden="1" customHeight="1">
      <c r="A270" s="316"/>
      <c r="B270" s="327"/>
      <c r="C270" s="316"/>
      <c r="D270" s="327"/>
      <c r="E270" s="219"/>
      <c r="F270" s="357"/>
      <c r="G270" s="167" t="s">
        <v>32</v>
      </c>
      <c r="H270" s="168">
        <f>I270+L270</f>
        <v>5401120</v>
      </c>
      <c r="I270" s="168">
        <f t="shared" si="112"/>
        <v>0</v>
      </c>
      <c r="J270" s="168">
        <f>J268+J269</f>
        <v>0</v>
      </c>
      <c r="K270" s="168">
        <f>K268+K269</f>
        <v>0</v>
      </c>
      <c r="L270" s="168">
        <f>M270+N270</f>
        <v>5401120</v>
      </c>
      <c r="M270" s="168">
        <f>M268+M269</f>
        <v>0</v>
      </c>
      <c r="N270" s="168">
        <f>N268+N269</f>
        <v>5401120</v>
      </c>
    </row>
    <row r="271" spans="1:14" s="200" customFormat="1" ht="18" hidden="1" customHeight="1">
      <c r="A271" s="324" t="s">
        <v>119</v>
      </c>
      <c r="B271" s="325"/>
      <c r="C271" s="324" t="s">
        <v>320</v>
      </c>
      <c r="D271" s="325"/>
      <c r="E271" s="218" t="s">
        <v>321</v>
      </c>
      <c r="F271" s="355" t="s">
        <v>322</v>
      </c>
      <c r="G271" s="167" t="s">
        <v>30</v>
      </c>
      <c r="H271" s="168">
        <f t="shared" si="111"/>
        <v>50422</v>
      </c>
      <c r="I271" s="168">
        <f t="shared" si="112"/>
        <v>0</v>
      </c>
      <c r="J271" s="168">
        <v>0</v>
      </c>
      <c r="K271" s="168"/>
      <c r="L271" s="168">
        <f t="shared" si="113"/>
        <v>50422</v>
      </c>
      <c r="M271" s="168">
        <v>50422</v>
      </c>
      <c r="N271" s="168">
        <v>0</v>
      </c>
    </row>
    <row r="272" spans="1:14" s="200" customFormat="1" ht="18" hidden="1" customHeight="1">
      <c r="A272" s="306"/>
      <c r="B272" s="315"/>
      <c r="C272" s="306"/>
      <c r="D272" s="315"/>
      <c r="E272" s="219"/>
      <c r="F272" s="356"/>
      <c r="G272" s="167" t="s">
        <v>31</v>
      </c>
      <c r="H272" s="168">
        <f t="shared" si="111"/>
        <v>0</v>
      </c>
      <c r="I272" s="168">
        <f t="shared" si="112"/>
        <v>0</v>
      </c>
      <c r="J272" s="168">
        <v>0</v>
      </c>
      <c r="K272" s="168"/>
      <c r="L272" s="168">
        <f t="shared" si="113"/>
        <v>0</v>
      </c>
      <c r="M272" s="168">
        <v>0</v>
      </c>
      <c r="N272" s="168">
        <v>0</v>
      </c>
    </row>
    <row r="273" spans="1:14" s="200" customFormat="1" ht="18" hidden="1" customHeight="1">
      <c r="A273" s="306"/>
      <c r="B273" s="315"/>
      <c r="C273" s="306"/>
      <c r="D273" s="315"/>
      <c r="E273" s="219"/>
      <c r="F273" s="357"/>
      <c r="G273" s="167" t="s">
        <v>32</v>
      </c>
      <c r="H273" s="168">
        <f>I273+L273</f>
        <v>50422</v>
      </c>
      <c r="I273" s="168">
        <f t="shared" si="112"/>
        <v>0</v>
      </c>
      <c r="J273" s="168">
        <f>J271+J272</f>
        <v>0</v>
      </c>
      <c r="K273" s="168">
        <f>K271+K272</f>
        <v>0</v>
      </c>
      <c r="L273" s="168">
        <f>M273+N273</f>
        <v>50422</v>
      </c>
      <c r="M273" s="168">
        <f>M271+M272</f>
        <v>50422</v>
      </c>
      <c r="N273" s="168">
        <f>N271+N272</f>
        <v>0</v>
      </c>
    </row>
    <row r="274" spans="1:14" s="114" customFormat="1" ht="18" hidden="1" customHeight="1">
      <c r="A274" s="321" t="s">
        <v>133</v>
      </c>
      <c r="B274" s="322"/>
      <c r="C274" s="321" t="s">
        <v>323</v>
      </c>
      <c r="D274" s="322"/>
      <c r="E274" s="215" t="s">
        <v>324</v>
      </c>
      <c r="F274" s="355" t="s">
        <v>325</v>
      </c>
      <c r="G274" s="167" t="s">
        <v>30</v>
      </c>
      <c r="H274" s="194">
        <f>I274+L274</f>
        <v>293268</v>
      </c>
      <c r="I274" s="194">
        <f>J274+K274</f>
        <v>293268</v>
      </c>
      <c r="J274" s="194">
        <v>293268</v>
      </c>
      <c r="K274" s="194">
        <v>0</v>
      </c>
      <c r="L274" s="194">
        <f>M274+N274</f>
        <v>0</v>
      </c>
      <c r="M274" s="194">
        <v>0</v>
      </c>
      <c r="N274" s="194">
        <v>0</v>
      </c>
    </row>
    <row r="275" spans="1:14" s="114" customFormat="1" ht="18" hidden="1" customHeight="1">
      <c r="A275" s="318"/>
      <c r="B275" s="320"/>
      <c r="C275" s="318"/>
      <c r="D275" s="320"/>
      <c r="E275" s="216"/>
      <c r="F275" s="356"/>
      <c r="G275" s="167" t="s">
        <v>31</v>
      </c>
      <c r="H275" s="194">
        <f t="shared" ref="H275" si="120">I275+L275</f>
        <v>0</v>
      </c>
      <c r="I275" s="194">
        <f t="shared" ref="I275:I276" si="121">J275+K275</f>
        <v>0</v>
      </c>
      <c r="J275" s="194">
        <v>0</v>
      </c>
      <c r="K275" s="194">
        <v>0</v>
      </c>
      <c r="L275" s="194">
        <f t="shared" ref="L275" si="122">M275+N275</f>
        <v>0</v>
      </c>
      <c r="M275" s="194">
        <v>0</v>
      </c>
      <c r="N275" s="194">
        <v>0</v>
      </c>
    </row>
    <row r="276" spans="1:14" s="114" customFormat="1" ht="18" hidden="1" customHeight="1">
      <c r="A276" s="318"/>
      <c r="B276" s="320"/>
      <c r="C276" s="326"/>
      <c r="D276" s="343"/>
      <c r="E276" s="216"/>
      <c r="F276" s="357"/>
      <c r="G276" s="167" t="s">
        <v>32</v>
      </c>
      <c r="H276" s="168">
        <f>I276+L276</f>
        <v>293268</v>
      </c>
      <c r="I276" s="168">
        <f t="shared" si="121"/>
        <v>293268</v>
      </c>
      <c r="J276" s="168">
        <f>J274+J275</f>
        <v>293268</v>
      </c>
      <c r="K276" s="168">
        <f>K274+K275</f>
        <v>0</v>
      </c>
      <c r="L276" s="168">
        <f>M276+N276</f>
        <v>0</v>
      </c>
      <c r="M276" s="168">
        <f>M274+M275</f>
        <v>0</v>
      </c>
      <c r="N276" s="168">
        <f>N274+N275</f>
        <v>0</v>
      </c>
    </row>
    <row r="277" spans="1:14" s="114" customFormat="1" ht="18" hidden="1" customHeight="1">
      <c r="A277" s="318"/>
      <c r="B277" s="319"/>
      <c r="C277" s="321" t="s">
        <v>326</v>
      </c>
      <c r="D277" s="322"/>
      <c r="E277" s="215" t="s">
        <v>327</v>
      </c>
      <c r="F277" s="355" t="s">
        <v>328</v>
      </c>
      <c r="G277" s="167" t="s">
        <v>30</v>
      </c>
      <c r="H277" s="194">
        <f>I277+L277</f>
        <v>19129</v>
      </c>
      <c r="I277" s="194">
        <f>J277+K277</f>
        <v>0</v>
      </c>
      <c r="J277" s="194">
        <v>0</v>
      </c>
      <c r="K277" s="194">
        <v>0</v>
      </c>
      <c r="L277" s="194">
        <f>M277+N277</f>
        <v>19129</v>
      </c>
      <c r="M277" s="194">
        <v>19129</v>
      </c>
      <c r="N277" s="194">
        <v>0</v>
      </c>
    </row>
    <row r="278" spans="1:14" s="114" customFormat="1" ht="18" hidden="1" customHeight="1">
      <c r="A278" s="318"/>
      <c r="B278" s="320"/>
      <c r="C278" s="318"/>
      <c r="D278" s="320"/>
      <c r="E278" s="216"/>
      <c r="F278" s="356"/>
      <c r="G278" s="167" t="s">
        <v>31</v>
      </c>
      <c r="H278" s="194">
        <f t="shared" ref="H278" si="123">I278+L278</f>
        <v>0</v>
      </c>
      <c r="I278" s="194">
        <f t="shared" ref="I278:I279" si="124">J278+K278</f>
        <v>0</v>
      </c>
      <c r="J278" s="194">
        <v>0</v>
      </c>
      <c r="K278" s="194">
        <v>0</v>
      </c>
      <c r="L278" s="194">
        <f t="shared" ref="L278" si="125">M278+N278</f>
        <v>0</v>
      </c>
      <c r="M278" s="194">
        <v>0</v>
      </c>
      <c r="N278" s="194">
        <v>0</v>
      </c>
    </row>
    <row r="279" spans="1:14" s="114" customFormat="1" ht="18" hidden="1" customHeight="1">
      <c r="A279" s="318"/>
      <c r="B279" s="320"/>
      <c r="C279" s="326"/>
      <c r="D279" s="343"/>
      <c r="E279" s="216"/>
      <c r="F279" s="357"/>
      <c r="G279" s="167" t="s">
        <v>32</v>
      </c>
      <c r="H279" s="168">
        <f>I279+L279</f>
        <v>19129</v>
      </c>
      <c r="I279" s="168">
        <f t="shared" si="124"/>
        <v>0</v>
      </c>
      <c r="J279" s="168">
        <f>J277+J278</f>
        <v>0</v>
      </c>
      <c r="K279" s="168">
        <f>K277+K278</f>
        <v>0</v>
      </c>
      <c r="L279" s="168">
        <f>M279+N279</f>
        <v>19129</v>
      </c>
      <c r="M279" s="168">
        <f>M277+M278</f>
        <v>19129</v>
      </c>
      <c r="N279" s="168">
        <f>N277+N278</f>
        <v>0</v>
      </c>
    </row>
    <row r="280" spans="1:14" s="200" customFormat="1" ht="18" hidden="1" customHeight="1">
      <c r="A280" s="306"/>
      <c r="B280" s="308"/>
      <c r="C280" s="324" t="s">
        <v>157</v>
      </c>
      <c r="D280" s="325"/>
      <c r="E280" s="218" t="s">
        <v>329</v>
      </c>
      <c r="F280" s="355" t="s">
        <v>330</v>
      </c>
      <c r="G280" s="167" t="s">
        <v>30</v>
      </c>
      <c r="H280" s="168">
        <f t="shared" si="111"/>
        <v>294950</v>
      </c>
      <c r="I280" s="168">
        <f t="shared" si="112"/>
        <v>294950</v>
      </c>
      <c r="J280" s="168">
        <v>293650</v>
      </c>
      <c r="K280" s="168">
        <v>1300</v>
      </c>
      <c r="L280" s="168">
        <f t="shared" si="113"/>
        <v>0</v>
      </c>
      <c r="M280" s="168">
        <v>0</v>
      </c>
      <c r="N280" s="168">
        <v>0</v>
      </c>
    </row>
    <row r="281" spans="1:14" s="200" customFormat="1" ht="18" hidden="1" customHeight="1">
      <c r="A281" s="306"/>
      <c r="B281" s="315"/>
      <c r="C281" s="306"/>
      <c r="D281" s="315"/>
      <c r="E281" s="219"/>
      <c r="F281" s="356"/>
      <c r="G281" s="167" t="s">
        <v>31</v>
      </c>
      <c r="H281" s="168">
        <f t="shared" si="111"/>
        <v>0</v>
      </c>
      <c r="I281" s="168">
        <f t="shared" si="112"/>
        <v>0</v>
      </c>
      <c r="J281" s="168">
        <v>0</v>
      </c>
      <c r="K281" s="168">
        <v>0</v>
      </c>
      <c r="L281" s="168">
        <f t="shared" si="113"/>
        <v>0</v>
      </c>
      <c r="M281" s="168">
        <v>0</v>
      </c>
      <c r="N281" s="168">
        <v>0</v>
      </c>
    </row>
    <row r="282" spans="1:14" s="200" customFormat="1" ht="18" hidden="1" customHeight="1">
      <c r="A282" s="306"/>
      <c r="B282" s="315"/>
      <c r="C282" s="306"/>
      <c r="D282" s="315"/>
      <c r="E282" s="219"/>
      <c r="F282" s="357"/>
      <c r="G282" s="167" t="s">
        <v>32</v>
      </c>
      <c r="H282" s="168">
        <f>I282+L282</f>
        <v>294950</v>
      </c>
      <c r="I282" s="168">
        <f t="shared" si="112"/>
        <v>294950</v>
      </c>
      <c r="J282" s="168">
        <f>J280+J281</f>
        <v>293650</v>
      </c>
      <c r="K282" s="168">
        <f>K280+K281</f>
        <v>1300</v>
      </c>
      <c r="L282" s="168">
        <f>M282+N282</f>
        <v>0</v>
      </c>
      <c r="M282" s="168">
        <f>M280+M281</f>
        <v>0</v>
      </c>
      <c r="N282" s="168">
        <f>N280+N281</f>
        <v>0</v>
      </c>
    </row>
    <row r="283" spans="1:14" s="114" customFormat="1" ht="18" hidden="1" customHeight="1">
      <c r="A283" s="318"/>
      <c r="B283" s="319"/>
      <c r="C283" s="318"/>
      <c r="D283" s="319"/>
      <c r="E283" s="215" t="s">
        <v>331</v>
      </c>
      <c r="F283" s="355" t="s">
        <v>332</v>
      </c>
      <c r="G283" s="167" t="s">
        <v>30</v>
      </c>
      <c r="H283" s="194">
        <f t="shared" si="111"/>
        <v>612887</v>
      </c>
      <c r="I283" s="194">
        <f t="shared" si="112"/>
        <v>612887</v>
      </c>
      <c r="J283" s="194">
        <v>62887</v>
      </c>
      <c r="K283" s="194">
        <f>450000+100000</f>
        <v>550000</v>
      </c>
      <c r="L283" s="194">
        <f t="shared" si="113"/>
        <v>0</v>
      </c>
      <c r="M283" s="194">
        <v>0</v>
      </c>
      <c r="N283" s="194">
        <v>0</v>
      </c>
    </row>
    <row r="284" spans="1:14" s="114" customFormat="1" ht="18" hidden="1" customHeight="1">
      <c r="A284" s="318"/>
      <c r="B284" s="320"/>
      <c r="C284" s="318"/>
      <c r="D284" s="320"/>
      <c r="E284" s="216"/>
      <c r="F284" s="356"/>
      <c r="G284" s="167" t="s">
        <v>31</v>
      </c>
      <c r="H284" s="194">
        <f t="shared" si="111"/>
        <v>0</v>
      </c>
      <c r="I284" s="194">
        <f t="shared" si="112"/>
        <v>0</v>
      </c>
      <c r="J284" s="194">
        <v>0</v>
      </c>
      <c r="K284" s="194">
        <v>0</v>
      </c>
      <c r="L284" s="194">
        <f t="shared" si="113"/>
        <v>0</v>
      </c>
      <c r="M284" s="194">
        <v>0</v>
      </c>
      <c r="N284" s="194">
        <v>0</v>
      </c>
    </row>
    <row r="285" spans="1:14" s="114" customFormat="1" ht="18" hidden="1" customHeight="1">
      <c r="A285" s="318"/>
      <c r="B285" s="320"/>
      <c r="C285" s="318"/>
      <c r="D285" s="320"/>
      <c r="E285" s="216"/>
      <c r="F285" s="357"/>
      <c r="G285" s="167" t="s">
        <v>32</v>
      </c>
      <c r="H285" s="168">
        <f>I285+L285</f>
        <v>612887</v>
      </c>
      <c r="I285" s="168">
        <f t="shared" si="112"/>
        <v>612887</v>
      </c>
      <c r="J285" s="168">
        <f>J283+J284</f>
        <v>62887</v>
      </c>
      <c r="K285" s="168">
        <f>K283+K284</f>
        <v>550000</v>
      </c>
      <c r="L285" s="168">
        <f>M285+N285</f>
        <v>0</v>
      </c>
      <c r="M285" s="168">
        <f>M283+M284</f>
        <v>0</v>
      </c>
      <c r="N285" s="168">
        <f>N283+N284</f>
        <v>0</v>
      </c>
    </row>
    <row r="286" spans="1:14" s="114" customFormat="1" ht="18" hidden="1" customHeight="1">
      <c r="A286" s="318"/>
      <c r="B286" s="319"/>
      <c r="C286" s="318"/>
      <c r="D286" s="319"/>
      <c r="E286" s="215" t="s">
        <v>333</v>
      </c>
      <c r="F286" s="355" t="s">
        <v>334</v>
      </c>
      <c r="G286" s="167" t="s">
        <v>30</v>
      </c>
      <c r="H286" s="194">
        <f t="shared" si="111"/>
        <v>398491</v>
      </c>
      <c r="I286" s="194">
        <f t="shared" si="112"/>
        <v>398491</v>
      </c>
      <c r="J286" s="194">
        <v>48491</v>
      </c>
      <c r="K286" s="194">
        <v>350000</v>
      </c>
      <c r="L286" s="194">
        <f t="shared" si="113"/>
        <v>0</v>
      </c>
      <c r="M286" s="194">
        <v>0</v>
      </c>
      <c r="N286" s="194">
        <v>0</v>
      </c>
    </row>
    <row r="287" spans="1:14" s="114" customFormat="1" ht="18" hidden="1" customHeight="1">
      <c r="A287" s="318"/>
      <c r="B287" s="320"/>
      <c r="C287" s="318"/>
      <c r="D287" s="320"/>
      <c r="E287" s="216"/>
      <c r="F287" s="356"/>
      <c r="G287" s="167" t="s">
        <v>31</v>
      </c>
      <c r="H287" s="194">
        <f t="shared" si="111"/>
        <v>0</v>
      </c>
      <c r="I287" s="194">
        <f t="shared" si="112"/>
        <v>0</v>
      </c>
      <c r="J287" s="194">
        <v>0</v>
      </c>
      <c r="K287" s="194">
        <v>0</v>
      </c>
      <c r="L287" s="194">
        <f t="shared" si="113"/>
        <v>0</v>
      </c>
      <c r="M287" s="194">
        <v>0</v>
      </c>
      <c r="N287" s="194">
        <v>0</v>
      </c>
    </row>
    <row r="288" spans="1:14" s="114" customFormat="1" ht="18" hidden="1" customHeight="1">
      <c r="A288" s="318"/>
      <c r="B288" s="320"/>
      <c r="C288" s="318"/>
      <c r="D288" s="320"/>
      <c r="E288" s="216"/>
      <c r="F288" s="357"/>
      <c r="G288" s="167" t="s">
        <v>32</v>
      </c>
      <c r="H288" s="168">
        <f>I288+L288</f>
        <v>398491</v>
      </c>
      <c r="I288" s="168">
        <f t="shared" si="112"/>
        <v>398491</v>
      </c>
      <c r="J288" s="168">
        <f>J286+J287</f>
        <v>48491</v>
      </c>
      <c r="K288" s="168">
        <f>K286+K287</f>
        <v>350000</v>
      </c>
      <c r="L288" s="168">
        <f>M288+N288</f>
        <v>0</v>
      </c>
      <c r="M288" s="168">
        <f>M286+M287</f>
        <v>0</v>
      </c>
      <c r="N288" s="168">
        <f>N286+N287</f>
        <v>0</v>
      </c>
    </row>
    <row r="289" spans="1:14" s="114" customFormat="1" ht="18" hidden="1" customHeight="1">
      <c r="A289" s="318"/>
      <c r="B289" s="319"/>
      <c r="C289" s="318"/>
      <c r="D289" s="319"/>
      <c r="E289" s="215" t="s">
        <v>335</v>
      </c>
      <c r="F289" s="355" t="s">
        <v>336</v>
      </c>
      <c r="G289" s="167" t="s">
        <v>30</v>
      </c>
      <c r="H289" s="194">
        <f t="shared" si="111"/>
        <v>231980</v>
      </c>
      <c r="I289" s="194">
        <f t="shared" si="112"/>
        <v>231980</v>
      </c>
      <c r="J289" s="194">
        <v>0</v>
      </c>
      <c r="K289" s="194">
        <v>231980</v>
      </c>
      <c r="L289" s="194">
        <f t="shared" si="113"/>
        <v>0</v>
      </c>
      <c r="M289" s="194">
        <v>0</v>
      </c>
      <c r="N289" s="194">
        <v>0</v>
      </c>
    </row>
    <row r="290" spans="1:14" s="114" customFormat="1" ht="18" hidden="1" customHeight="1">
      <c r="A290" s="318"/>
      <c r="B290" s="320"/>
      <c r="C290" s="318"/>
      <c r="D290" s="320"/>
      <c r="E290" s="216"/>
      <c r="F290" s="356"/>
      <c r="G290" s="167" t="s">
        <v>31</v>
      </c>
      <c r="H290" s="194">
        <f t="shared" si="111"/>
        <v>0</v>
      </c>
      <c r="I290" s="194">
        <f t="shared" si="112"/>
        <v>0</v>
      </c>
      <c r="J290" s="194">
        <v>0</v>
      </c>
      <c r="K290" s="194">
        <v>0</v>
      </c>
      <c r="L290" s="194">
        <f t="shared" si="113"/>
        <v>0</v>
      </c>
      <c r="M290" s="194">
        <v>0</v>
      </c>
      <c r="N290" s="194">
        <v>0</v>
      </c>
    </row>
    <row r="291" spans="1:14" s="114" customFormat="1" ht="18" hidden="1" customHeight="1">
      <c r="A291" s="318"/>
      <c r="B291" s="320"/>
      <c r="C291" s="318"/>
      <c r="D291" s="320"/>
      <c r="E291" s="216"/>
      <c r="F291" s="357"/>
      <c r="G291" s="167" t="s">
        <v>32</v>
      </c>
      <c r="H291" s="168">
        <f>I291+L291</f>
        <v>231980</v>
      </c>
      <c r="I291" s="168">
        <f t="shared" si="112"/>
        <v>231980</v>
      </c>
      <c r="J291" s="168">
        <f>J289+J290</f>
        <v>0</v>
      </c>
      <c r="K291" s="168">
        <f>K289+K290</f>
        <v>231980</v>
      </c>
      <c r="L291" s="168">
        <f>M291+N291</f>
        <v>0</v>
      </c>
      <c r="M291" s="168">
        <f>M289+M290</f>
        <v>0</v>
      </c>
      <c r="N291" s="168">
        <f>N289+N290</f>
        <v>0</v>
      </c>
    </row>
    <row r="292" spans="1:14" s="114" customFormat="1" ht="18" hidden="1" customHeight="1">
      <c r="A292" s="318"/>
      <c r="B292" s="319"/>
      <c r="C292" s="318"/>
      <c r="D292" s="319"/>
      <c r="E292" s="216"/>
      <c r="F292" s="355" t="s">
        <v>337</v>
      </c>
      <c r="G292" s="167" t="s">
        <v>30</v>
      </c>
      <c r="H292" s="194">
        <f t="shared" si="111"/>
        <v>548020</v>
      </c>
      <c r="I292" s="194">
        <f t="shared" si="112"/>
        <v>548020</v>
      </c>
      <c r="J292" s="194">
        <v>0</v>
      </c>
      <c r="K292" s="194">
        <v>548020</v>
      </c>
      <c r="L292" s="194">
        <f t="shared" si="113"/>
        <v>0</v>
      </c>
      <c r="M292" s="194">
        <v>0</v>
      </c>
      <c r="N292" s="194">
        <v>0</v>
      </c>
    </row>
    <row r="293" spans="1:14" s="114" customFormat="1" ht="18" hidden="1" customHeight="1">
      <c r="A293" s="318"/>
      <c r="B293" s="320"/>
      <c r="C293" s="318"/>
      <c r="D293" s="320"/>
      <c r="E293" s="216"/>
      <c r="F293" s="356"/>
      <c r="G293" s="167" t="s">
        <v>31</v>
      </c>
      <c r="H293" s="194">
        <f t="shared" si="111"/>
        <v>0</v>
      </c>
      <c r="I293" s="194">
        <f t="shared" si="112"/>
        <v>0</v>
      </c>
      <c r="J293" s="194">
        <v>0</v>
      </c>
      <c r="K293" s="194">
        <v>0</v>
      </c>
      <c r="L293" s="194">
        <f t="shared" si="113"/>
        <v>0</v>
      </c>
      <c r="M293" s="194">
        <v>0</v>
      </c>
      <c r="N293" s="194">
        <v>0</v>
      </c>
    </row>
    <row r="294" spans="1:14" s="114" customFormat="1" ht="18" hidden="1" customHeight="1">
      <c r="A294" s="318"/>
      <c r="B294" s="320"/>
      <c r="C294" s="318"/>
      <c r="D294" s="320"/>
      <c r="E294" s="216"/>
      <c r="F294" s="357"/>
      <c r="G294" s="167" t="s">
        <v>32</v>
      </c>
      <c r="H294" s="168">
        <f>I294+L294</f>
        <v>548020</v>
      </c>
      <c r="I294" s="168">
        <f t="shared" si="112"/>
        <v>548020</v>
      </c>
      <c r="J294" s="168">
        <f>J292+J293</f>
        <v>0</v>
      </c>
      <c r="K294" s="168">
        <f>K292+K293</f>
        <v>548020</v>
      </c>
      <c r="L294" s="168">
        <f>M294+N294</f>
        <v>0</v>
      </c>
      <c r="M294" s="168">
        <f>M292+M293</f>
        <v>0</v>
      </c>
      <c r="N294" s="168">
        <f>N292+N293</f>
        <v>0</v>
      </c>
    </row>
    <row r="295" spans="1:14" s="114" customFormat="1" ht="18" hidden="1" customHeight="1">
      <c r="A295" s="318"/>
      <c r="B295" s="319"/>
      <c r="C295" s="318"/>
      <c r="D295" s="319"/>
      <c r="E295" s="216"/>
      <c r="F295" s="355" t="s">
        <v>338</v>
      </c>
      <c r="G295" s="167" t="s">
        <v>30</v>
      </c>
      <c r="H295" s="194">
        <f>I295+L295</f>
        <v>1119085</v>
      </c>
      <c r="I295" s="194">
        <f>J295+K295</f>
        <v>886585</v>
      </c>
      <c r="J295" s="194">
        <v>34085</v>
      </c>
      <c r="K295" s="194">
        <v>852500</v>
      </c>
      <c r="L295" s="194">
        <f>M295+N295</f>
        <v>232500</v>
      </c>
      <c r="M295" s="194">
        <v>10000</v>
      </c>
      <c r="N295" s="194">
        <v>222500</v>
      </c>
    </row>
    <row r="296" spans="1:14" s="114" customFormat="1" ht="18" hidden="1" customHeight="1">
      <c r="A296" s="318"/>
      <c r="B296" s="320"/>
      <c r="C296" s="318"/>
      <c r="D296" s="320"/>
      <c r="E296" s="216"/>
      <c r="F296" s="356"/>
      <c r="G296" s="167" t="s">
        <v>31</v>
      </c>
      <c r="H296" s="194">
        <f t="shared" ref="H296" si="126">I296+L296</f>
        <v>0</v>
      </c>
      <c r="I296" s="194">
        <f t="shared" ref="I296:I297" si="127">J296+K296</f>
        <v>0</v>
      </c>
      <c r="J296" s="194">
        <v>0</v>
      </c>
      <c r="K296" s="194">
        <v>0</v>
      </c>
      <c r="L296" s="194">
        <f t="shared" ref="L296" si="128">M296+N296</f>
        <v>0</v>
      </c>
      <c r="M296" s="194">
        <v>0</v>
      </c>
      <c r="N296" s="194">
        <v>0</v>
      </c>
    </row>
    <row r="297" spans="1:14" s="114" customFormat="1" ht="18" hidden="1" customHeight="1">
      <c r="A297" s="318"/>
      <c r="B297" s="320"/>
      <c r="C297" s="318"/>
      <c r="D297" s="320"/>
      <c r="E297" s="216"/>
      <c r="F297" s="357"/>
      <c r="G297" s="167" t="s">
        <v>32</v>
      </c>
      <c r="H297" s="168">
        <f>I297+L297</f>
        <v>1119085</v>
      </c>
      <c r="I297" s="168">
        <f t="shared" si="127"/>
        <v>886585</v>
      </c>
      <c r="J297" s="168">
        <f>J295+J296</f>
        <v>34085</v>
      </c>
      <c r="K297" s="168">
        <f>K295+K296</f>
        <v>852500</v>
      </c>
      <c r="L297" s="168">
        <f>M297+N297</f>
        <v>232500</v>
      </c>
      <c r="M297" s="168">
        <f>M295+M296</f>
        <v>10000</v>
      </c>
      <c r="N297" s="168">
        <f>N295+N296</f>
        <v>222500</v>
      </c>
    </row>
    <row r="298" spans="1:14" s="114" customFormat="1" ht="18" hidden="1" customHeight="1">
      <c r="A298" s="318"/>
      <c r="B298" s="319"/>
      <c r="C298" s="318"/>
      <c r="D298" s="319"/>
      <c r="E298" s="215" t="s">
        <v>339</v>
      </c>
      <c r="F298" s="355" t="s">
        <v>340</v>
      </c>
      <c r="G298" s="167" t="s">
        <v>30</v>
      </c>
      <c r="H298" s="194">
        <f t="shared" si="111"/>
        <v>2122899</v>
      </c>
      <c r="I298" s="194">
        <f t="shared" si="112"/>
        <v>1778028</v>
      </c>
      <c r="J298" s="194">
        <v>28028</v>
      </c>
      <c r="K298" s="194">
        <f>1500000+250000</f>
        <v>1750000</v>
      </c>
      <c r="L298" s="194">
        <f t="shared" si="113"/>
        <v>344871</v>
      </c>
      <c r="M298" s="194">
        <v>10000</v>
      </c>
      <c r="N298" s="194">
        <v>334871</v>
      </c>
    </row>
    <row r="299" spans="1:14" s="114" customFormat="1" ht="18" hidden="1" customHeight="1">
      <c r="A299" s="318"/>
      <c r="B299" s="320"/>
      <c r="C299" s="318"/>
      <c r="D299" s="320"/>
      <c r="E299" s="216"/>
      <c r="F299" s="356"/>
      <c r="G299" s="167" t="s">
        <v>31</v>
      </c>
      <c r="H299" s="194">
        <f t="shared" si="111"/>
        <v>0</v>
      </c>
      <c r="I299" s="194">
        <f t="shared" si="112"/>
        <v>0</v>
      </c>
      <c r="J299" s="194">
        <v>0</v>
      </c>
      <c r="K299" s="194">
        <v>0</v>
      </c>
      <c r="L299" s="194">
        <f t="shared" si="113"/>
        <v>0</v>
      </c>
      <c r="M299" s="194">
        <v>0</v>
      </c>
      <c r="N299" s="194">
        <v>0</v>
      </c>
    </row>
    <row r="300" spans="1:14" s="114" customFormat="1" ht="18" hidden="1" customHeight="1">
      <c r="A300" s="326"/>
      <c r="B300" s="343"/>
      <c r="C300" s="326"/>
      <c r="D300" s="343"/>
      <c r="E300" s="216"/>
      <c r="F300" s="357"/>
      <c r="G300" s="167" t="s">
        <v>32</v>
      </c>
      <c r="H300" s="168">
        <f>I300+L300</f>
        <v>2122899</v>
      </c>
      <c r="I300" s="168">
        <f t="shared" si="112"/>
        <v>1778028</v>
      </c>
      <c r="J300" s="168">
        <f>J298+J299</f>
        <v>28028</v>
      </c>
      <c r="K300" s="168">
        <f>K298+K299</f>
        <v>1750000</v>
      </c>
      <c r="L300" s="168">
        <f>M300+N300</f>
        <v>344871</v>
      </c>
      <c r="M300" s="168">
        <f>M298+M299</f>
        <v>10000</v>
      </c>
      <c r="N300" s="168">
        <f>N298+N299</f>
        <v>334871</v>
      </c>
    </row>
    <row r="301" spans="1:14" s="114" customFormat="1" ht="18" hidden="1" customHeight="1">
      <c r="A301" s="321" t="s">
        <v>158</v>
      </c>
      <c r="B301" s="322"/>
      <c r="C301" s="321" t="s">
        <v>341</v>
      </c>
      <c r="D301" s="322"/>
      <c r="E301" s="215" t="s">
        <v>342</v>
      </c>
      <c r="F301" s="355" t="s">
        <v>343</v>
      </c>
      <c r="G301" s="167" t="s">
        <v>30</v>
      </c>
      <c r="H301" s="194">
        <f t="shared" si="111"/>
        <v>12699476</v>
      </c>
      <c r="I301" s="194">
        <f t="shared" si="112"/>
        <v>12611893</v>
      </c>
      <c r="J301" s="194">
        <v>12523493</v>
      </c>
      <c r="K301" s="194">
        <v>88400</v>
      </c>
      <c r="L301" s="194">
        <f t="shared" si="113"/>
        <v>87583</v>
      </c>
      <c r="M301" s="194">
        <v>36683</v>
      </c>
      <c r="N301" s="194">
        <v>50900</v>
      </c>
    </row>
    <row r="302" spans="1:14" s="114" customFormat="1" ht="18" hidden="1" customHeight="1">
      <c r="A302" s="318"/>
      <c r="B302" s="320"/>
      <c r="C302" s="318"/>
      <c r="D302" s="319"/>
      <c r="E302" s="216"/>
      <c r="F302" s="356"/>
      <c r="G302" s="167" t="s">
        <v>31</v>
      </c>
      <c r="H302" s="194">
        <f t="shared" si="111"/>
        <v>0</v>
      </c>
      <c r="I302" s="194">
        <f t="shared" si="112"/>
        <v>0</v>
      </c>
      <c r="J302" s="194">
        <v>0</v>
      </c>
      <c r="K302" s="194">
        <v>0</v>
      </c>
      <c r="L302" s="194">
        <f t="shared" si="113"/>
        <v>0</v>
      </c>
      <c r="M302" s="194">
        <v>0</v>
      </c>
      <c r="N302" s="194">
        <v>0</v>
      </c>
    </row>
    <row r="303" spans="1:14" s="114" customFormat="1" ht="18" hidden="1" customHeight="1">
      <c r="A303" s="318"/>
      <c r="B303" s="320"/>
      <c r="C303" s="326"/>
      <c r="D303" s="344"/>
      <c r="E303" s="217"/>
      <c r="F303" s="357"/>
      <c r="G303" s="167" t="s">
        <v>32</v>
      </c>
      <c r="H303" s="168">
        <f>I303+L303</f>
        <v>12699476</v>
      </c>
      <c r="I303" s="168">
        <f t="shared" si="112"/>
        <v>12611893</v>
      </c>
      <c r="J303" s="168">
        <f>J301+J302</f>
        <v>12523493</v>
      </c>
      <c r="K303" s="168">
        <f>K301+K302</f>
        <v>88400</v>
      </c>
      <c r="L303" s="168">
        <f>M303+N303</f>
        <v>87583</v>
      </c>
      <c r="M303" s="168">
        <f>M301+M302</f>
        <v>36683</v>
      </c>
      <c r="N303" s="168">
        <f>N301+N302</f>
        <v>50900</v>
      </c>
    </row>
    <row r="304" spans="1:14" s="114" customFormat="1" ht="18" hidden="1" customHeight="1">
      <c r="A304" s="318"/>
      <c r="B304" s="319"/>
      <c r="C304" s="321" t="s">
        <v>344</v>
      </c>
      <c r="D304" s="322"/>
      <c r="E304" s="215" t="s">
        <v>342</v>
      </c>
      <c r="F304" s="355" t="s">
        <v>343</v>
      </c>
      <c r="G304" s="167" t="s">
        <v>30</v>
      </c>
      <c r="H304" s="194">
        <f>I304+L304</f>
        <v>307158</v>
      </c>
      <c r="I304" s="194">
        <f>J304+K304</f>
        <v>0</v>
      </c>
      <c r="J304" s="194">
        <v>0</v>
      </c>
      <c r="K304" s="194">
        <v>0</v>
      </c>
      <c r="L304" s="194">
        <f>M304+N304</f>
        <v>307158</v>
      </c>
      <c r="M304" s="194">
        <v>307158</v>
      </c>
      <c r="N304" s="194">
        <v>0</v>
      </c>
    </row>
    <row r="305" spans="1:14" s="114" customFormat="1" ht="18" hidden="1" customHeight="1">
      <c r="A305" s="318"/>
      <c r="B305" s="320"/>
      <c r="C305" s="318"/>
      <c r="D305" s="320"/>
      <c r="E305" s="216"/>
      <c r="F305" s="356"/>
      <c r="G305" s="167" t="s">
        <v>31</v>
      </c>
      <c r="H305" s="194">
        <f t="shared" ref="H305" si="129">I305+L305</f>
        <v>0</v>
      </c>
      <c r="I305" s="194">
        <f t="shared" ref="I305:I306" si="130">J305+K305</f>
        <v>0</v>
      </c>
      <c r="J305" s="194">
        <v>0</v>
      </c>
      <c r="K305" s="194">
        <v>0</v>
      </c>
      <c r="L305" s="194">
        <f t="shared" ref="L305" si="131">M305+N305</f>
        <v>0</v>
      </c>
      <c r="M305" s="194">
        <v>0</v>
      </c>
      <c r="N305" s="194">
        <v>0</v>
      </c>
    </row>
    <row r="306" spans="1:14" s="114" customFormat="1" ht="18" hidden="1" customHeight="1">
      <c r="A306" s="318"/>
      <c r="B306" s="320"/>
      <c r="C306" s="326"/>
      <c r="D306" s="343"/>
      <c r="E306" s="217"/>
      <c r="F306" s="357"/>
      <c r="G306" s="167" t="s">
        <v>32</v>
      </c>
      <c r="H306" s="168">
        <f>I306+L306</f>
        <v>307158</v>
      </c>
      <c r="I306" s="168">
        <f t="shared" si="130"/>
        <v>0</v>
      </c>
      <c r="J306" s="168">
        <f>J304+J305</f>
        <v>0</v>
      </c>
      <c r="K306" s="168">
        <f>K304+K305</f>
        <v>0</v>
      </c>
      <c r="L306" s="168">
        <f>M306+N306</f>
        <v>307158</v>
      </c>
      <c r="M306" s="168">
        <f>M304+M305</f>
        <v>307158</v>
      </c>
      <c r="N306" s="168">
        <f>N304+N305</f>
        <v>0</v>
      </c>
    </row>
    <row r="307" spans="1:14" s="114" customFormat="1" ht="18" hidden="1" customHeight="1">
      <c r="A307" s="318"/>
      <c r="B307" s="319"/>
      <c r="C307" s="321" t="s">
        <v>345</v>
      </c>
      <c r="D307" s="322"/>
      <c r="E307" s="216" t="s">
        <v>346</v>
      </c>
      <c r="F307" s="355" t="s">
        <v>347</v>
      </c>
      <c r="G307" s="167" t="s">
        <v>30</v>
      </c>
      <c r="H307" s="168">
        <f t="shared" si="111"/>
        <v>1050000</v>
      </c>
      <c r="I307" s="168">
        <f t="shared" si="112"/>
        <v>250000</v>
      </c>
      <c r="J307" s="168">
        <v>0</v>
      </c>
      <c r="K307" s="168">
        <v>250000</v>
      </c>
      <c r="L307" s="168">
        <f t="shared" si="113"/>
        <v>800000</v>
      </c>
      <c r="M307" s="168">
        <v>0</v>
      </c>
      <c r="N307" s="168">
        <v>800000</v>
      </c>
    </row>
    <row r="308" spans="1:14" s="114" customFormat="1" ht="18" hidden="1" customHeight="1">
      <c r="A308" s="318"/>
      <c r="B308" s="320"/>
      <c r="C308" s="318"/>
      <c r="D308" s="320"/>
      <c r="E308" s="216"/>
      <c r="F308" s="356"/>
      <c r="G308" s="167" t="s">
        <v>31</v>
      </c>
      <c r="H308" s="168">
        <f t="shared" si="111"/>
        <v>0</v>
      </c>
      <c r="I308" s="168">
        <f t="shared" si="112"/>
        <v>0</v>
      </c>
      <c r="J308" s="168">
        <v>0</v>
      </c>
      <c r="K308" s="168">
        <v>0</v>
      </c>
      <c r="L308" s="168">
        <f t="shared" si="113"/>
        <v>0</v>
      </c>
      <c r="M308" s="168">
        <v>0</v>
      </c>
      <c r="N308" s="168">
        <v>0</v>
      </c>
    </row>
    <row r="309" spans="1:14" s="114" customFormat="1" ht="18" hidden="1" customHeight="1">
      <c r="A309" s="318"/>
      <c r="B309" s="320"/>
      <c r="C309" s="326"/>
      <c r="D309" s="343"/>
      <c r="E309" s="216"/>
      <c r="F309" s="357"/>
      <c r="G309" s="167" t="s">
        <v>32</v>
      </c>
      <c r="H309" s="168">
        <f>I309+L309</f>
        <v>1050000</v>
      </c>
      <c r="I309" s="168">
        <f t="shared" si="112"/>
        <v>250000</v>
      </c>
      <c r="J309" s="168">
        <f>J307+J308</f>
        <v>0</v>
      </c>
      <c r="K309" s="168">
        <f>K307+K308</f>
        <v>250000</v>
      </c>
      <c r="L309" s="168">
        <f>M309+N309</f>
        <v>800000</v>
      </c>
      <c r="M309" s="168">
        <f>M307+M308</f>
        <v>0</v>
      </c>
      <c r="N309" s="168">
        <f>N307+N308</f>
        <v>800000</v>
      </c>
    </row>
    <row r="310" spans="1:14" s="200" customFormat="1" ht="18" hidden="1" customHeight="1">
      <c r="A310" s="306"/>
      <c r="B310" s="308"/>
      <c r="C310" s="324" t="s">
        <v>348</v>
      </c>
      <c r="D310" s="325"/>
      <c r="E310" s="218" t="s">
        <v>342</v>
      </c>
      <c r="F310" s="355" t="s">
        <v>349</v>
      </c>
      <c r="G310" s="167" t="s">
        <v>30</v>
      </c>
      <c r="H310" s="194">
        <f t="shared" si="111"/>
        <v>26253730</v>
      </c>
      <c r="I310" s="194">
        <f t="shared" si="112"/>
        <v>22050533</v>
      </c>
      <c r="J310" s="194">
        <v>20563042</v>
      </c>
      <c r="K310" s="194">
        <v>1487491</v>
      </c>
      <c r="L310" s="194">
        <f t="shared" si="113"/>
        <v>4203197</v>
      </c>
      <c r="M310" s="194">
        <v>3429267</v>
      </c>
      <c r="N310" s="194">
        <v>773930</v>
      </c>
    </row>
    <row r="311" spans="1:14" s="200" customFormat="1" ht="18" hidden="1" customHeight="1">
      <c r="A311" s="306"/>
      <c r="B311" s="315"/>
      <c r="C311" s="306"/>
      <c r="D311" s="315"/>
      <c r="E311" s="219"/>
      <c r="F311" s="356"/>
      <c r="G311" s="167" t="s">
        <v>31</v>
      </c>
      <c r="H311" s="194">
        <f t="shared" si="111"/>
        <v>0</v>
      </c>
      <c r="I311" s="194">
        <f t="shared" si="112"/>
        <v>0</v>
      </c>
      <c r="J311" s="194">
        <v>0</v>
      </c>
      <c r="K311" s="194">
        <v>0</v>
      </c>
      <c r="L311" s="194">
        <f t="shared" si="113"/>
        <v>0</v>
      </c>
      <c r="M311" s="194">
        <v>0</v>
      </c>
      <c r="N311" s="194">
        <v>0</v>
      </c>
    </row>
    <row r="312" spans="1:14" s="200" customFormat="1" ht="18" hidden="1" customHeight="1">
      <c r="A312" s="306"/>
      <c r="B312" s="315"/>
      <c r="C312" s="306"/>
      <c r="D312" s="315"/>
      <c r="E312" s="219"/>
      <c r="F312" s="357"/>
      <c r="G312" s="167" t="s">
        <v>32</v>
      </c>
      <c r="H312" s="168">
        <f>I312+L312</f>
        <v>26253730</v>
      </c>
      <c r="I312" s="168">
        <f t="shared" si="112"/>
        <v>22050533</v>
      </c>
      <c r="J312" s="168">
        <f>J310+J311</f>
        <v>20563042</v>
      </c>
      <c r="K312" s="168">
        <f>K310+K311</f>
        <v>1487491</v>
      </c>
      <c r="L312" s="168">
        <f>M312+N312</f>
        <v>4203197</v>
      </c>
      <c r="M312" s="168">
        <f>M310+M311</f>
        <v>3429267</v>
      </c>
      <c r="N312" s="168">
        <f>N310+N311</f>
        <v>773930</v>
      </c>
    </row>
    <row r="313" spans="1:14" s="200" customFormat="1" ht="18.600000000000001" hidden="1" customHeight="1">
      <c r="A313" s="306"/>
      <c r="B313" s="308"/>
      <c r="C313" s="306"/>
      <c r="D313" s="308"/>
      <c r="E313" s="219"/>
      <c r="F313" s="356" t="s">
        <v>350</v>
      </c>
      <c r="G313" s="217" t="s">
        <v>30</v>
      </c>
      <c r="H313" s="221">
        <f t="shared" si="111"/>
        <v>25405932</v>
      </c>
      <c r="I313" s="221">
        <f t="shared" si="112"/>
        <v>17941684</v>
      </c>
      <c r="J313" s="221">
        <v>15836121</v>
      </c>
      <c r="K313" s="221">
        <v>2105563</v>
      </c>
      <c r="L313" s="221">
        <f t="shared" si="113"/>
        <v>7464248</v>
      </c>
      <c r="M313" s="221">
        <v>7421400</v>
      </c>
      <c r="N313" s="221">
        <v>42848</v>
      </c>
    </row>
    <row r="314" spans="1:14" s="200" customFormat="1" ht="18.600000000000001" hidden="1" customHeight="1">
      <c r="A314" s="306"/>
      <c r="B314" s="315"/>
      <c r="C314" s="306"/>
      <c r="D314" s="315"/>
      <c r="E314" s="219"/>
      <c r="F314" s="356"/>
      <c r="G314" s="167" t="s">
        <v>31</v>
      </c>
      <c r="H314" s="194">
        <f t="shared" si="111"/>
        <v>0</v>
      </c>
      <c r="I314" s="194">
        <f t="shared" si="112"/>
        <v>0</v>
      </c>
      <c r="J314" s="194">
        <v>0</v>
      </c>
      <c r="K314" s="194">
        <v>0</v>
      </c>
      <c r="L314" s="194">
        <f t="shared" si="113"/>
        <v>0</v>
      </c>
      <c r="M314" s="194">
        <v>0</v>
      </c>
      <c r="N314" s="194">
        <v>0</v>
      </c>
    </row>
    <row r="315" spans="1:14" s="200" customFormat="1" ht="18.600000000000001" hidden="1" customHeight="1">
      <c r="A315" s="306"/>
      <c r="B315" s="315"/>
      <c r="C315" s="306"/>
      <c r="D315" s="315"/>
      <c r="E315" s="220"/>
      <c r="F315" s="357"/>
      <c r="G315" s="167" t="s">
        <v>32</v>
      </c>
      <c r="H315" s="168">
        <f>I315+L315</f>
        <v>25405932</v>
      </c>
      <c r="I315" s="168">
        <f t="shared" si="112"/>
        <v>17941684</v>
      </c>
      <c r="J315" s="168">
        <f>J313+J314</f>
        <v>15836121</v>
      </c>
      <c r="K315" s="168">
        <f>K313+K314</f>
        <v>2105563</v>
      </c>
      <c r="L315" s="168">
        <f>M315+N315</f>
        <v>7464248</v>
      </c>
      <c r="M315" s="168">
        <f>M313+M314</f>
        <v>7421400</v>
      </c>
      <c r="N315" s="168">
        <f>N313+N314</f>
        <v>42848</v>
      </c>
    </row>
    <row r="316" spans="1:14" s="114" customFormat="1" ht="18" hidden="1" customHeight="1">
      <c r="A316" s="318"/>
      <c r="B316" s="319"/>
      <c r="C316" s="318"/>
      <c r="D316" s="319"/>
      <c r="E316" s="215" t="s">
        <v>351</v>
      </c>
      <c r="F316" s="355" t="s">
        <v>352</v>
      </c>
      <c r="G316" s="167" t="s">
        <v>30</v>
      </c>
      <c r="H316" s="194">
        <f t="shared" si="111"/>
        <v>364000</v>
      </c>
      <c r="I316" s="194">
        <f t="shared" si="112"/>
        <v>214000</v>
      </c>
      <c r="J316" s="194">
        <v>0</v>
      </c>
      <c r="K316" s="194">
        <f>200000+14000</f>
        <v>214000</v>
      </c>
      <c r="L316" s="194">
        <f>M316+N316</f>
        <v>150000</v>
      </c>
      <c r="M316" s="194">
        <v>0</v>
      </c>
      <c r="N316" s="194">
        <v>150000</v>
      </c>
    </row>
    <row r="317" spans="1:14" s="114" customFormat="1" ht="18" hidden="1" customHeight="1">
      <c r="A317" s="318"/>
      <c r="B317" s="320"/>
      <c r="C317" s="318"/>
      <c r="D317" s="320"/>
      <c r="E317" s="216"/>
      <c r="F317" s="356"/>
      <c r="G317" s="167" t="s">
        <v>31</v>
      </c>
      <c r="H317" s="194">
        <f t="shared" si="111"/>
        <v>0</v>
      </c>
      <c r="I317" s="194">
        <f t="shared" si="112"/>
        <v>0</v>
      </c>
      <c r="J317" s="194">
        <v>0</v>
      </c>
      <c r="K317" s="194">
        <v>0</v>
      </c>
      <c r="L317" s="194">
        <f t="shared" ref="L317" si="132">M317+N317</f>
        <v>0</v>
      </c>
      <c r="M317" s="194">
        <v>0</v>
      </c>
      <c r="N317" s="194">
        <v>0</v>
      </c>
    </row>
    <row r="318" spans="1:14" s="114" customFormat="1" ht="18" hidden="1" customHeight="1">
      <c r="A318" s="318"/>
      <c r="B318" s="320"/>
      <c r="C318" s="318"/>
      <c r="D318" s="320"/>
      <c r="E318" s="217"/>
      <c r="F318" s="357"/>
      <c r="G318" s="167" t="s">
        <v>32</v>
      </c>
      <c r="H318" s="168">
        <f>I318+L318</f>
        <v>364000</v>
      </c>
      <c r="I318" s="168">
        <f t="shared" si="112"/>
        <v>214000</v>
      </c>
      <c r="J318" s="168">
        <f>J316+J317</f>
        <v>0</v>
      </c>
      <c r="K318" s="168">
        <f>K316+K317</f>
        <v>214000</v>
      </c>
      <c r="L318" s="168">
        <f>M318+N318</f>
        <v>150000</v>
      </c>
      <c r="M318" s="168">
        <f>M316+M317</f>
        <v>0</v>
      </c>
      <c r="N318" s="168">
        <f>N316+N317</f>
        <v>150000</v>
      </c>
    </row>
    <row r="319" spans="1:14" s="114" customFormat="1" ht="18" hidden="1" customHeight="1">
      <c r="A319" s="318"/>
      <c r="B319" s="319"/>
      <c r="C319" s="318"/>
      <c r="D319" s="319"/>
      <c r="E319" s="216" t="s">
        <v>353</v>
      </c>
      <c r="F319" s="355" t="s">
        <v>354</v>
      </c>
      <c r="G319" s="167" t="s">
        <v>30</v>
      </c>
      <c r="H319" s="194">
        <f t="shared" si="111"/>
        <v>400000</v>
      </c>
      <c r="I319" s="194">
        <f t="shared" si="112"/>
        <v>0</v>
      </c>
      <c r="J319" s="194">
        <v>0</v>
      </c>
      <c r="K319" s="194">
        <v>0</v>
      </c>
      <c r="L319" s="194">
        <f t="shared" si="113"/>
        <v>400000</v>
      </c>
      <c r="M319" s="194">
        <v>0</v>
      </c>
      <c r="N319" s="194">
        <v>400000</v>
      </c>
    </row>
    <row r="320" spans="1:14" s="114" customFormat="1" ht="18" hidden="1" customHeight="1">
      <c r="A320" s="318"/>
      <c r="B320" s="320"/>
      <c r="C320" s="318"/>
      <c r="D320" s="320"/>
      <c r="E320" s="216"/>
      <c r="F320" s="356"/>
      <c r="G320" s="167" t="s">
        <v>31</v>
      </c>
      <c r="H320" s="194">
        <f t="shared" si="111"/>
        <v>0</v>
      </c>
      <c r="I320" s="194">
        <f t="shared" si="112"/>
        <v>0</v>
      </c>
      <c r="J320" s="194">
        <v>0</v>
      </c>
      <c r="K320" s="194">
        <v>0</v>
      </c>
      <c r="L320" s="194">
        <f t="shared" si="113"/>
        <v>0</v>
      </c>
      <c r="M320" s="194">
        <v>0</v>
      </c>
      <c r="N320" s="194">
        <v>0</v>
      </c>
    </row>
    <row r="321" spans="1:14" s="114" customFormat="1" ht="18" hidden="1" customHeight="1">
      <c r="A321" s="318"/>
      <c r="B321" s="320"/>
      <c r="C321" s="318"/>
      <c r="D321" s="320"/>
      <c r="E321" s="216"/>
      <c r="F321" s="356"/>
      <c r="G321" s="215" t="s">
        <v>32</v>
      </c>
      <c r="H321" s="194">
        <f>I321+L321</f>
        <v>400000</v>
      </c>
      <c r="I321" s="194">
        <f t="shared" si="112"/>
        <v>0</v>
      </c>
      <c r="J321" s="194">
        <f>J319+J320</f>
        <v>0</v>
      </c>
      <c r="K321" s="194">
        <f>K319+K320</f>
        <v>0</v>
      </c>
      <c r="L321" s="194">
        <f>M321+N321</f>
        <v>400000</v>
      </c>
      <c r="M321" s="194">
        <f>M319+M320</f>
        <v>0</v>
      </c>
      <c r="N321" s="194">
        <f>N319+N320</f>
        <v>400000</v>
      </c>
    </row>
    <row r="322" spans="1:14" s="114" customFormat="1" ht="18" hidden="1" customHeight="1">
      <c r="A322" s="318"/>
      <c r="B322" s="319"/>
      <c r="C322" s="318"/>
      <c r="D322" s="319"/>
      <c r="E322" s="216"/>
      <c r="F322" s="355" t="s">
        <v>355</v>
      </c>
      <c r="G322" s="167" t="s">
        <v>30</v>
      </c>
      <c r="H322" s="194">
        <f t="shared" ref="H322:H323" si="133">I322+L322</f>
        <v>497875</v>
      </c>
      <c r="I322" s="194">
        <f t="shared" si="112"/>
        <v>378737</v>
      </c>
      <c r="J322" s="194">
        <v>60138</v>
      </c>
      <c r="K322" s="194">
        <v>318599</v>
      </c>
      <c r="L322" s="194">
        <f t="shared" ref="L322:L323" si="134">M322+N322</f>
        <v>119138</v>
      </c>
      <c r="M322" s="194">
        <v>0</v>
      </c>
      <c r="N322" s="194">
        <v>119138</v>
      </c>
    </row>
    <row r="323" spans="1:14" s="114" customFormat="1" ht="18" hidden="1" customHeight="1">
      <c r="A323" s="318"/>
      <c r="B323" s="320"/>
      <c r="C323" s="318"/>
      <c r="D323" s="320"/>
      <c r="E323" s="216"/>
      <c r="F323" s="356"/>
      <c r="G323" s="167" t="s">
        <v>31</v>
      </c>
      <c r="H323" s="194">
        <f t="shared" si="133"/>
        <v>0</v>
      </c>
      <c r="I323" s="194">
        <f t="shared" si="112"/>
        <v>0</v>
      </c>
      <c r="J323" s="194">
        <v>0</v>
      </c>
      <c r="K323" s="194">
        <v>0</v>
      </c>
      <c r="L323" s="194">
        <f t="shared" si="134"/>
        <v>0</v>
      </c>
      <c r="M323" s="194">
        <v>0</v>
      </c>
      <c r="N323" s="194">
        <v>0</v>
      </c>
    </row>
    <row r="324" spans="1:14" s="114" customFormat="1" ht="18" hidden="1" customHeight="1">
      <c r="A324" s="326"/>
      <c r="B324" s="343"/>
      <c r="C324" s="326"/>
      <c r="D324" s="343"/>
      <c r="E324" s="217"/>
      <c r="F324" s="357"/>
      <c r="G324" s="167" t="s">
        <v>32</v>
      </c>
      <c r="H324" s="168">
        <f>I324+L324</f>
        <v>497875</v>
      </c>
      <c r="I324" s="168">
        <f t="shared" si="112"/>
        <v>378737</v>
      </c>
      <c r="J324" s="168">
        <f>J322+J323</f>
        <v>60138</v>
      </c>
      <c r="K324" s="168">
        <f>K322+K323</f>
        <v>318599</v>
      </c>
      <c r="L324" s="168">
        <f>M324+N324</f>
        <v>119138</v>
      </c>
      <c r="M324" s="168">
        <f>M322+M323</f>
        <v>0</v>
      </c>
      <c r="N324" s="168">
        <f>N322+N323</f>
        <v>119138</v>
      </c>
    </row>
    <row r="325" spans="1:14" s="114" customFormat="1" ht="18" hidden="1" customHeight="1">
      <c r="A325" s="321" t="s">
        <v>356</v>
      </c>
      <c r="B325" s="322"/>
      <c r="C325" s="321" t="s">
        <v>357</v>
      </c>
      <c r="D325" s="322"/>
      <c r="E325" s="215" t="s">
        <v>358</v>
      </c>
      <c r="F325" s="355" t="s">
        <v>359</v>
      </c>
      <c r="G325" s="167" t="s">
        <v>30</v>
      </c>
      <c r="H325" s="194">
        <f t="shared" si="111"/>
        <v>1000000</v>
      </c>
      <c r="I325" s="194">
        <f t="shared" si="112"/>
        <v>0</v>
      </c>
      <c r="J325" s="194">
        <v>0</v>
      </c>
      <c r="K325" s="194">
        <v>0</v>
      </c>
      <c r="L325" s="194">
        <f t="shared" si="113"/>
        <v>1000000</v>
      </c>
      <c r="M325" s="194">
        <v>0</v>
      </c>
      <c r="N325" s="194">
        <v>1000000</v>
      </c>
    </row>
    <row r="326" spans="1:14" s="114" customFormat="1" ht="18" hidden="1" customHeight="1">
      <c r="A326" s="318"/>
      <c r="B326" s="320"/>
      <c r="C326" s="318"/>
      <c r="D326" s="320"/>
      <c r="E326" s="216"/>
      <c r="F326" s="356"/>
      <c r="G326" s="167" t="s">
        <v>31</v>
      </c>
      <c r="H326" s="194">
        <f t="shared" si="111"/>
        <v>0</v>
      </c>
      <c r="I326" s="194">
        <f t="shared" si="112"/>
        <v>0</v>
      </c>
      <c r="J326" s="194">
        <v>0</v>
      </c>
      <c r="K326" s="194">
        <v>0</v>
      </c>
      <c r="L326" s="194">
        <f t="shared" si="113"/>
        <v>0</v>
      </c>
      <c r="M326" s="194">
        <v>0</v>
      </c>
      <c r="N326" s="194">
        <v>0</v>
      </c>
    </row>
    <row r="327" spans="1:14" s="114" customFormat="1" ht="18" hidden="1" customHeight="1">
      <c r="A327" s="318"/>
      <c r="B327" s="320"/>
      <c r="C327" s="326"/>
      <c r="D327" s="343"/>
      <c r="E327" s="216"/>
      <c r="F327" s="357"/>
      <c r="G327" s="167" t="s">
        <v>32</v>
      </c>
      <c r="H327" s="168">
        <f>I327+L327</f>
        <v>1000000</v>
      </c>
      <c r="I327" s="168">
        <f t="shared" si="112"/>
        <v>0</v>
      </c>
      <c r="J327" s="168">
        <f>J325+J326</f>
        <v>0</v>
      </c>
      <c r="K327" s="168">
        <f>K325+K326</f>
        <v>0</v>
      </c>
      <c r="L327" s="168">
        <f>M327+N327</f>
        <v>1000000</v>
      </c>
      <c r="M327" s="168">
        <f>M325+M326</f>
        <v>0</v>
      </c>
      <c r="N327" s="168">
        <f>N325+N326</f>
        <v>1000000</v>
      </c>
    </row>
    <row r="328" spans="1:14" s="114" customFormat="1" ht="18" hidden="1" customHeight="1">
      <c r="A328" s="318"/>
      <c r="B328" s="319"/>
      <c r="C328" s="321" t="s">
        <v>360</v>
      </c>
      <c r="D328" s="322"/>
      <c r="E328" s="215" t="s">
        <v>361</v>
      </c>
      <c r="F328" s="355" t="s">
        <v>362</v>
      </c>
      <c r="G328" s="167" t="s">
        <v>30</v>
      </c>
      <c r="H328" s="194">
        <f t="shared" si="111"/>
        <v>80000</v>
      </c>
      <c r="I328" s="194">
        <f t="shared" si="112"/>
        <v>80000</v>
      </c>
      <c r="J328" s="194">
        <v>0</v>
      </c>
      <c r="K328" s="194">
        <v>80000</v>
      </c>
      <c r="L328" s="194">
        <f t="shared" si="113"/>
        <v>0</v>
      </c>
      <c r="M328" s="194">
        <v>0</v>
      </c>
      <c r="N328" s="194">
        <v>0</v>
      </c>
    </row>
    <row r="329" spans="1:14" s="114" customFormat="1" ht="18" hidden="1" customHeight="1">
      <c r="A329" s="318"/>
      <c r="B329" s="320"/>
      <c r="C329" s="318"/>
      <c r="D329" s="320"/>
      <c r="E329" s="216"/>
      <c r="F329" s="356"/>
      <c r="G329" s="167" t="s">
        <v>31</v>
      </c>
      <c r="H329" s="194">
        <f t="shared" si="111"/>
        <v>0</v>
      </c>
      <c r="I329" s="194">
        <f t="shared" si="112"/>
        <v>0</v>
      </c>
      <c r="J329" s="194">
        <v>0</v>
      </c>
      <c r="K329" s="194">
        <v>0</v>
      </c>
      <c r="L329" s="194">
        <f t="shared" si="113"/>
        <v>0</v>
      </c>
      <c r="M329" s="194">
        <v>0</v>
      </c>
      <c r="N329" s="194">
        <v>0</v>
      </c>
    </row>
    <row r="330" spans="1:14" s="114" customFormat="1" ht="18" hidden="1" customHeight="1">
      <c r="A330" s="318"/>
      <c r="B330" s="320"/>
      <c r="C330" s="326"/>
      <c r="D330" s="343"/>
      <c r="E330" s="216"/>
      <c r="F330" s="357"/>
      <c r="G330" s="167" t="s">
        <v>32</v>
      </c>
      <c r="H330" s="168">
        <f>I330+L330</f>
        <v>80000</v>
      </c>
      <c r="I330" s="168">
        <f t="shared" si="112"/>
        <v>80000</v>
      </c>
      <c r="J330" s="168">
        <f>J328+J329</f>
        <v>0</v>
      </c>
      <c r="K330" s="168">
        <f>K328+K329</f>
        <v>80000</v>
      </c>
      <c r="L330" s="168">
        <f>M330+N330</f>
        <v>0</v>
      </c>
      <c r="M330" s="168">
        <f>M328+M329</f>
        <v>0</v>
      </c>
      <c r="N330" s="168">
        <f>N328+N329</f>
        <v>0</v>
      </c>
    </row>
    <row r="331" spans="1:14" s="114" customFormat="1" ht="18" hidden="1" customHeight="1">
      <c r="A331" s="318"/>
      <c r="B331" s="319"/>
      <c r="C331" s="321" t="s">
        <v>363</v>
      </c>
      <c r="D331" s="322"/>
      <c r="E331" s="215" t="s">
        <v>364</v>
      </c>
      <c r="F331" s="355" t="s">
        <v>365</v>
      </c>
      <c r="G331" s="167" t="s">
        <v>30</v>
      </c>
      <c r="H331" s="168">
        <f t="shared" si="111"/>
        <v>4259566</v>
      </c>
      <c r="I331" s="168">
        <f t="shared" si="112"/>
        <v>2300540</v>
      </c>
      <c r="J331" s="168">
        <v>2299290</v>
      </c>
      <c r="K331" s="168">
        <v>1250</v>
      </c>
      <c r="L331" s="168">
        <f t="shared" si="113"/>
        <v>1959026</v>
      </c>
      <c r="M331" s="168">
        <v>1946226</v>
      </c>
      <c r="N331" s="168">
        <v>12800</v>
      </c>
    </row>
    <row r="332" spans="1:14" s="114" customFormat="1" ht="18" hidden="1" customHeight="1">
      <c r="A332" s="318"/>
      <c r="B332" s="323"/>
      <c r="C332" s="318"/>
      <c r="D332" s="323"/>
      <c r="E332" s="216"/>
      <c r="F332" s="356"/>
      <c r="G332" s="167" t="s">
        <v>31</v>
      </c>
      <c r="H332" s="168">
        <f t="shared" si="111"/>
        <v>0</v>
      </c>
      <c r="I332" s="168">
        <f t="shared" si="112"/>
        <v>0</v>
      </c>
      <c r="J332" s="168">
        <v>0</v>
      </c>
      <c r="K332" s="168">
        <v>0</v>
      </c>
      <c r="L332" s="168">
        <f t="shared" si="113"/>
        <v>0</v>
      </c>
      <c r="M332" s="168">
        <v>0</v>
      </c>
      <c r="N332" s="168">
        <v>0</v>
      </c>
    </row>
    <row r="333" spans="1:14" s="114" customFormat="1" ht="18" hidden="1" customHeight="1">
      <c r="A333" s="318"/>
      <c r="B333" s="323"/>
      <c r="C333" s="318"/>
      <c r="D333" s="323"/>
      <c r="E333" s="217"/>
      <c r="F333" s="357"/>
      <c r="G333" s="167" t="s">
        <v>32</v>
      </c>
      <c r="H333" s="168">
        <f>I333+L333</f>
        <v>4259566</v>
      </c>
      <c r="I333" s="168">
        <f t="shared" si="112"/>
        <v>2300540</v>
      </c>
      <c r="J333" s="168">
        <f>J331+J332</f>
        <v>2299290</v>
      </c>
      <c r="K333" s="168">
        <f>K331+K332</f>
        <v>1250</v>
      </c>
      <c r="L333" s="168">
        <f>M333+N333</f>
        <v>1959026</v>
      </c>
      <c r="M333" s="168">
        <f>M331+M332</f>
        <v>1946226</v>
      </c>
      <c r="N333" s="168">
        <f>N331+N332</f>
        <v>12800</v>
      </c>
    </row>
    <row r="334" spans="1:14" s="114" customFormat="1" ht="18.600000000000001" hidden="1" customHeight="1">
      <c r="A334" s="318"/>
      <c r="B334" s="319"/>
      <c r="C334" s="318"/>
      <c r="D334" s="319"/>
      <c r="E334" s="215" t="s">
        <v>366</v>
      </c>
      <c r="F334" s="355" t="s">
        <v>367</v>
      </c>
      <c r="G334" s="167" t="s">
        <v>30</v>
      </c>
      <c r="H334" s="168">
        <f t="shared" si="111"/>
        <v>1348995</v>
      </c>
      <c r="I334" s="168">
        <f t="shared" si="112"/>
        <v>1348995</v>
      </c>
      <c r="J334" s="168">
        <v>0</v>
      </c>
      <c r="K334" s="168">
        <v>1348995</v>
      </c>
      <c r="L334" s="168">
        <f t="shared" si="113"/>
        <v>0</v>
      </c>
      <c r="M334" s="168">
        <v>0</v>
      </c>
      <c r="N334" s="168">
        <v>0</v>
      </c>
    </row>
    <row r="335" spans="1:14" s="114" customFormat="1" ht="18.600000000000001" hidden="1" customHeight="1">
      <c r="A335" s="318"/>
      <c r="B335" s="323"/>
      <c r="C335" s="318"/>
      <c r="D335" s="323"/>
      <c r="E335" s="216"/>
      <c r="F335" s="356"/>
      <c r="G335" s="167" t="s">
        <v>31</v>
      </c>
      <c r="H335" s="168">
        <f t="shared" si="111"/>
        <v>0</v>
      </c>
      <c r="I335" s="168">
        <f t="shared" si="112"/>
        <v>0</v>
      </c>
      <c r="J335" s="168">
        <v>0</v>
      </c>
      <c r="K335" s="168">
        <v>0</v>
      </c>
      <c r="L335" s="168">
        <f t="shared" si="113"/>
        <v>0</v>
      </c>
      <c r="M335" s="168">
        <v>0</v>
      </c>
      <c r="N335" s="168">
        <v>0</v>
      </c>
    </row>
    <row r="336" spans="1:14" s="114" customFormat="1" ht="18.600000000000001" hidden="1" customHeight="1">
      <c r="A336" s="318"/>
      <c r="B336" s="323"/>
      <c r="C336" s="318"/>
      <c r="D336" s="323"/>
      <c r="E336" s="216"/>
      <c r="F336" s="357"/>
      <c r="G336" s="167" t="s">
        <v>32</v>
      </c>
      <c r="H336" s="168">
        <f>I336+L336</f>
        <v>1348995</v>
      </c>
      <c r="I336" s="168">
        <f t="shared" si="112"/>
        <v>1348995</v>
      </c>
      <c r="J336" s="168">
        <f>J334+J335</f>
        <v>0</v>
      </c>
      <c r="K336" s="168">
        <f>K334+K335</f>
        <v>1348995</v>
      </c>
      <c r="L336" s="168">
        <f>M336+N336</f>
        <v>0</v>
      </c>
      <c r="M336" s="168">
        <f>M334+M335</f>
        <v>0</v>
      </c>
      <c r="N336" s="168">
        <f>N334+N335</f>
        <v>0</v>
      </c>
    </row>
    <row r="337" spans="1:14" s="114" customFormat="1" ht="18" hidden="1" customHeight="1">
      <c r="A337" s="318"/>
      <c r="B337" s="319"/>
      <c r="C337" s="318"/>
      <c r="D337" s="319"/>
      <c r="E337" s="215" t="s">
        <v>368</v>
      </c>
      <c r="F337" s="355" t="s">
        <v>369</v>
      </c>
      <c r="G337" s="167" t="s">
        <v>30</v>
      </c>
      <c r="H337" s="194">
        <f t="shared" si="111"/>
        <v>895000</v>
      </c>
      <c r="I337" s="194">
        <f t="shared" si="112"/>
        <v>385000</v>
      </c>
      <c r="J337" s="194">
        <v>10000</v>
      </c>
      <c r="K337" s="194">
        <f>250000+125000</f>
        <v>375000</v>
      </c>
      <c r="L337" s="194">
        <f t="shared" si="113"/>
        <v>510000</v>
      </c>
      <c r="M337" s="194">
        <v>10000</v>
      </c>
      <c r="N337" s="194">
        <v>500000</v>
      </c>
    </row>
    <row r="338" spans="1:14" s="114" customFormat="1" ht="18" hidden="1" customHeight="1">
      <c r="A338" s="318"/>
      <c r="B338" s="323"/>
      <c r="C338" s="318"/>
      <c r="D338" s="323"/>
      <c r="E338" s="216"/>
      <c r="F338" s="356"/>
      <c r="G338" s="167" t="s">
        <v>31</v>
      </c>
      <c r="H338" s="194">
        <f t="shared" si="111"/>
        <v>0</v>
      </c>
      <c r="I338" s="194">
        <f t="shared" si="112"/>
        <v>0</v>
      </c>
      <c r="J338" s="194">
        <v>0</v>
      </c>
      <c r="K338" s="194">
        <v>0</v>
      </c>
      <c r="L338" s="194">
        <f t="shared" si="113"/>
        <v>0</v>
      </c>
      <c r="M338" s="194">
        <v>0</v>
      </c>
      <c r="N338" s="194">
        <v>0</v>
      </c>
    </row>
    <row r="339" spans="1:14" s="114" customFormat="1" ht="18" hidden="1" customHeight="1">
      <c r="A339" s="318"/>
      <c r="B339" s="323"/>
      <c r="C339" s="318"/>
      <c r="D339" s="323"/>
      <c r="E339" s="216"/>
      <c r="F339" s="357"/>
      <c r="G339" s="167" t="s">
        <v>32</v>
      </c>
      <c r="H339" s="168">
        <f>I339+L339</f>
        <v>895000</v>
      </c>
      <c r="I339" s="168">
        <f t="shared" si="112"/>
        <v>385000</v>
      </c>
      <c r="J339" s="168">
        <f>J337+J338</f>
        <v>10000</v>
      </c>
      <c r="K339" s="168">
        <f>K337+K338</f>
        <v>375000</v>
      </c>
      <c r="L339" s="168">
        <f>M339+N339</f>
        <v>510000</v>
      </c>
      <c r="M339" s="168">
        <f>M337+M338</f>
        <v>10000</v>
      </c>
      <c r="N339" s="168">
        <f>N337+N338</f>
        <v>500000</v>
      </c>
    </row>
    <row r="340" spans="1:14" s="114" customFormat="1" ht="18.600000000000001" hidden="1" customHeight="1">
      <c r="A340" s="318"/>
      <c r="B340" s="319"/>
      <c r="C340" s="318"/>
      <c r="D340" s="319"/>
      <c r="E340" s="215" t="s">
        <v>370</v>
      </c>
      <c r="F340" s="355" t="s">
        <v>371</v>
      </c>
      <c r="G340" s="167" t="s">
        <v>30</v>
      </c>
      <c r="H340" s="194">
        <f t="shared" si="111"/>
        <v>1630220</v>
      </c>
      <c r="I340" s="194">
        <f t="shared" si="112"/>
        <v>0</v>
      </c>
      <c r="J340" s="194">
        <v>0</v>
      </c>
      <c r="K340" s="194">
        <v>0</v>
      </c>
      <c r="L340" s="194">
        <f t="shared" si="113"/>
        <v>1630220</v>
      </c>
      <c r="M340" s="194">
        <v>0</v>
      </c>
      <c r="N340" s="194">
        <v>1630220</v>
      </c>
    </row>
    <row r="341" spans="1:14" s="114" customFormat="1" ht="18.600000000000001" hidden="1" customHeight="1">
      <c r="A341" s="318"/>
      <c r="B341" s="323"/>
      <c r="C341" s="318"/>
      <c r="D341" s="323"/>
      <c r="E341" s="216"/>
      <c r="F341" s="356"/>
      <c r="G341" s="167" t="s">
        <v>31</v>
      </c>
      <c r="H341" s="194">
        <f t="shared" si="111"/>
        <v>0</v>
      </c>
      <c r="I341" s="194">
        <f t="shared" si="112"/>
        <v>0</v>
      </c>
      <c r="J341" s="194">
        <v>0</v>
      </c>
      <c r="K341" s="194">
        <v>0</v>
      </c>
      <c r="L341" s="194">
        <f t="shared" si="113"/>
        <v>0</v>
      </c>
      <c r="M341" s="194">
        <v>0</v>
      </c>
      <c r="N341" s="194">
        <v>0</v>
      </c>
    </row>
    <row r="342" spans="1:14" s="114" customFormat="1" ht="18.600000000000001" hidden="1" customHeight="1">
      <c r="A342" s="318"/>
      <c r="B342" s="323"/>
      <c r="C342" s="318"/>
      <c r="D342" s="323"/>
      <c r="E342" s="216"/>
      <c r="F342" s="357"/>
      <c r="G342" s="167" t="s">
        <v>32</v>
      </c>
      <c r="H342" s="168">
        <f>I342+L342</f>
        <v>1630220</v>
      </c>
      <c r="I342" s="168">
        <f t="shared" si="112"/>
        <v>0</v>
      </c>
      <c r="J342" s="168">
        <f>J340+J341</f>
        <v>0</v>
      </c>
      <c r="K342" s="168">
        <f>K340+K341</f>
        <v>0</v>
      </c>
      <c r="L342" s="168">
        <f>M342+N342</f>
        <v>1630220</v>
      </c>
      <c r="M342" s="168">
        <f>M340+M341</f>
        <v>0</v>
      </c>
      <c r="N342" s="168">
        <f>N340+N341</f>
        <v>1630220</v>
      </c>
    </row>
    <row r="343" spans="1:14" s="114" customFormat="1" ht="18" hidden="1" customHeight="1">
      <c r="A343" s="318"/>
      <c r="B343" s="319"/>
      <c r="C343" s="318"/>
      <c r="D343" s="319"/>
      <c r="E343" s="215" t="s">
        <v>372</v>
      </c>
      <c r="F343" s="355" t="s">
        <v>373</v>
      </c>
      <c r="G343" s="167" t="s">
        <v>30</v>
      </c>
      <c r="H343" s="194">
        <f t="shared" si="111"/>
        <v>3117215</v>
      </c>
      <c r="I343" s="194">
        <f t="shared" si="112"/>
        <v>1061754</v>
      </c>
      <c r="J343" s="194">
        <f>25000+10000</f>
        <v>35000</v>
      </c>
      <c r="K343" s="194">
        <v>1026754</v>
      </c>
      <c r="L343" s="194">
        <f t="shared" si="113"/>
        <v>2055461</v>
      </c>
      <c r="M343" s="194">
        <v>81509</v>
      </c>
      <c r="N343" s="194">
        <v>1973952</v>
      </c>
    </row>
    <row r="344" spans="1:14" s="114" customFormat="1" ht="18" hidden="1" customHeight="1">
      <c r="A344" s="318"/>
      <c r="B344" s="323"/>
      <c r="C344" s="318"/>
      <c r="D344" s="323"/>
      <c r="E344" s="216"/>
      <c r="F344" s="356"/>
      <c r="G344" s="167" t="s">
        <v>31</v>
      </c>
      <c r="H344" s="194">
        <f t="shared" si="111"/>
        <v>0</v>
      </c>
      <c r="I344" s="194">
        <f t="shared" si="112"/>
        <v>0</v>
      </c>
      <c r="J344" s="194">
        <v>0</v>
      </c>
      <c r="K344" s="194">
        <v>0</v>
      </c>
      <c r="L344" s="194">
        <f t="shared" si="113"/>
        <v>0</v>
      </c>
      <c r="M344" s="194">
        <v>0</v>
      </c>
      <c r="N344" s="194">
        <v>0</v>
      </c>
    </row>
    <row r="345" spans="1:14" s="114" customFormat="1" ht="18" hidden="1" customHeight="1">
      <c r="A345" s="318"/>
      <c r="B345" s="323"/>
      <c r="C345" s="318"/>
      <c r="D345" s="323"/>
      <c r="E345" s="216"/>
      <c r="F345" s="357"/>
      <c r="G345" s="167" t="s">
        <v>32</v>
      </c>
      <c r="H345" s="168">
        <f>I345+L345</f>
        <v>3117215</v>
      </c>
      <c r="I345" s="168">
        <f t="shared" si="112"/>
        <v>1061754</v>
      </c>
      <c r="J345" s="168">
        <f>J343+J344</f>
        <v>35000</v>
      </c>
      <c r="K345" s="168">
        <f>K343+K344</f>
        <v>1026754</v>
      </c>
      <c r="L345" s="168">
        <f>M345+N345</f>
        <v>2055461</v>
      </c>
      <c r="M345" s="168">
        <f>M343+M344</f>
        <v>81509</v>
      </c>
      <c r="N345" s="168">
        <f>N343+N344</f>
        <v>1973952</v>
      </c>
    </row>
    <row r="346" spans="1:14" s="114" customFormat="1" ht="18" hidden="1" customHeight="1">
      <c r="A346" s="318"/>
      <c r="B346" s="319"/>
      <c r="C346" s="318"/>
      <c r="D346" s="319"/>
      <c r="E346" s="216"/>
      <c r="F346" s="355" t="s">
        <v>374</v>
      </c>
      <c r="G346" s="167" t="s">
        <v>30</v>
      </c>
      <c r="H346" s="194">
        <f>I346+L346</f>
        <v>2650000</v>
      </c>
      <c r="I346" s="194">
        <f>J346+K346</f>
        <v>750000</v>
      </c>
      <c r="J346" s="194">
        <v>0</v>
      </c>
      <c r="K346" s="194">
        <v>750000</v>
      </c>
      <c r="L346" s="194">
        <f>M346+N346</f>
        <v>1900000</v>
      </c>
      <c r="M346" s="194">
        <v>0</v>
      </c>
      <c r="N346" s="194">
        <v>1900000</v>
      </c>
    </row>
    <row r="347" spans="1:14" s="114" customFormat="1" ht="18" hidden="1" customHeight="1">
      <c r="A347" s="318"/>
      <c r="B347" s="323"/>
      <c r="C347" s="318"/>
      <c r="D347" s="323"/>
      <c r="E347" s="216"/>
      <c r="F347" s="356"/>
      <c r="G347" s="167" t="s">
        <v>31</v>
      </c>
      <c r="H347" s="194">
        <f t="shared" ref="H347" si="135">I347+L347</f>
        <v>0</v>
      </c>
      <c r="I347" s="194">
        <f t="shared" ref="I347:I348" si="136">J347+K347</f>
        <v>0</v>
      </c>
      <c r="J347" s="194">
        <v>0</v>
      </c>
      <c r="K347" s="194">
        <v>0</v>
      </c>
      <c r="L347" s="194">
        <f t="shared" ref="L347" si="137">M347+N347</f>
        <v>0</v>
      </c>
      <c r="M347" s="194">
        <v>0</v>
      </c>
      <c r="N347" s="194">
        <v>0</v>
      </c>
    </row>
    <row r="348" spans="1:14" s="114" customFormat="1" ht="18" hidden="1" customHeight="1">
      <c r="A348" s="326"/>
      <c r="B348" s="327"/>
      <c r="C348" s="326"/>
      <c r="D348" s="327"/>
      <c r="E348" s="216"/>
      <c r="F348" s="357"/>
      <c r="G348" s="167" t="s">
        <v>32</v>
      </c>
      <c r="H348" s="168">
        <f>I348+L348</f>
        <v>2650000</v>
      </c>
      <c r="I348" s="168">
        <f t="shared" si="136"/>
        <v>750000</v>
      </c>
      <c r="J348" s="168">
        <f>J346+J347</f>
        <v>0</v>
      </c>
      <c r="K348" s="168">
        <f>K346+K347</f>
        <v>750000</v>
      </c>
      <c r="L348" s="168">
        <f>M348+N348</f>
        <v>1900000</v>
      </c>
      <c r="M348" s="168">
        <f>M346+M347</f>
        <v>0</v>
      </c>
      <c r="N348" s="168">
        <f>N346+N347</f>
        <v>1900000</v>
      </c>
    </row>
    <row r="349" spans="1:14" s="200" customFormat="1" ht="18" hidden="1" customHeight="1">
      <c r="A349" s="324" t="s">
        <v>375</v>
      </c>
      <c r="B349" s="325"/>
      <c r="C349" s="324" t="s">
        <v>376</v>
      </c>
      <c r="D349" s="325"/>
      <c r="E349" s="218" t="s">
        <v>377</v>
      </c>
      <c r="F349" s="355" t="s">
        <v>378</v>
      </c>
      <c r="G349" s="167" t="s">
        <v>30</v>
      </c>
      <c r="H349" s="194">
        <f t="shared" si="111"/>
        <v>44700</v>
      </c>
      <c r="I349" s="194">
        <f t="shared" si="112"/>
        <v>0</v>
      </c>
      <c r="J349" s="194">
        <v>0</v>
      </c>
      <c r="K349" s="194">
        <v>0</v>
      </c>
      <c r="L349" s="194">
        <f t="shared" si="113"/>
        <v>44700</v>
      </c>
      <c r="M349" s="194">
        <v>0</v>
      </c>
      <c r="N349" s="194">
        <v>44700</v>
      </c>
    </row>
    <row r="350" spans="1:14" s="200" customFormat="1" ht="18" hidden="1" customHeight="1">
      <c r="A350" s="306"/>
      <c r="B350" s="323"/>
      <c r="C350" s="306"/>
      <c r="D350" s="323"/>
      <c r="E350" s="219"/>
      <c r="F350" s="356"/>
      <c r="G350" s="167" t="s">
        <v>31</v>
      </c>
      <c r="H350" s="194">
        <f t="shared" si="111"/>
        <v>0</v>
      </c>
      <c r="I350" s="194">
        <f t="shared" si="112"/>
        <v>0</v>
      </c>
      <c r="J350" s="194">
        <v>0</v>
      </c>
      <c r="K350" s="194">
        <v>0</v>
      </c>
      <c r="L350" s="194">
        <f t="shared" si="113"/>
        <v>0</v>
      </c>
      <c r="M350" s="194">
        <v>0</v>
      </c>
      <c r="N350" s="194">
        <v>0</v>
      </c>
    </row>
    <row r="351" spans="1:14" s="200" customFormat="1" ht="18" hidden="1" customHeight="1">
      <c r="A351" s="306"/>
      <c r="B351" s="323"/>
      <c r="C351" s="306"/>
      <c r="D351" s="323"/>
      <c r="E351" s="220"/>
      <c r="F351" s="357"/>
      <c r="G351" s="167" t="s">
        <v>32</v>
      </c>
      <c r="H351" s="168">
        <f>I351+L351</f>
        <v>44700</v>
      </c>
      <c r="I351" s="168">
        <f t="shared" si="112"/>
        <v>0</v>
      </c>
      <c r="J351" s="168">
        <f>J349+J350</f>
        <v>0</v>
      </c>
      <c r="K351" s="168">
        <f>K349+K350</f>
        <v>0</v>
      </c>
      <c r="L351" s="168">
        <f>M351+N351</f>
        <v>44700</v>
      </c>
      <c r="M351" s="168">
        <f>M349+M350</f>
        <v>0</v>
      </c>
      <c r="N351" s="168">
        <f>N349+N350</f>
        <v>44700</v>
      </c>
    </row>
    <row r="352" spans="1:14" s="200" customFormat="1" ht="18" hidden="1" customHeight="1">
      <c r="A352" s="306"/>
      <c r="B352" s="308"/>
      <c r="C352" s="306"/>
      <c r="D352" s="308"/>
      <c r="E352" s="218" t="s">
        <v>379</v>
      </c>
      <c r="F352" s="355" t="s">
        <v>380</v>
      </c>
      <c r="G352" s="167" t="s">
        <v>30</v>
      </c>
      <c r="H352" s="194">
        <f t="shared" si="111"/>
        <v>170300</v>
      </c>
      <c r="I352" s="194">
        <f t="shared" si="112"/>
        <v>0</v>
      </c>
      <c r="J352" s="194">
        <v>0</v>
      </c>
      <c r="K352" s="194">
        <v>0</v>
      </c>
      <c r="L352" s="194">
        <f t="shared" si="113"/>
        <v>170300</v>
      </c>
      <c r="M352" s="194">
        <v>0</v>
      </c>
      <c r="N352" s="194">
        <v>170300</v>
      </c>
    </row>
    <row r="353" spans="1:14" s="200" customFormat="1" ht="18" hidden="1" customHeight="1">
      <c r="A353" s="306"/>
      <c r="B353" s="323"/>
      <c r="C353" s="306"/>
      <c r="D353" s="323"/>
      <c r="E353" s="219"/>
      <c r="F353" s="356"/>
      <c r="G353" s="167" t="s">
        <v>31</v>
      </c>
      <c r="H353" s="194">
        <f t="shared" si="111"/>
        <v>0</v>
      </c>
      <c r="I353" s="194">
        <f t="shared" si="112"/>
        <v>0</v>
      </c>
      <c r="J353" s="194">
        <v>0</v>
      </c>
      <c r="K353" s="194">
        <v>0</v>
      </c>
      <c r="L353" s="194">
        <f t="shared" si="113"/>
        <v>0</v>
      </c>
      <c r="M353" s="194">
        <v>0</v>
      </c>
      <c r="N353" s="194">
        <v>0</v>
      </c>
    </row>
    <row r="354" spans="1:14" s="200" customFormat="1" ht="18" hidden="1" customHeight="1">
      <c r="A354" s="306"/>
      <c r="B354" s="323"/>
      <c r="C354" s="306"/>
      <c r="D354" s="323"/>
      <c r="E354" s="219"/>
      <c r="F354" s="357"/>
      <c r="G354" s="167" t="s">
        <v>32</v>
      </c>
      <c r="H354" s="168">
        <f>I354+L354</f>
        <v>170300</v>
      </c>
      <c r="I354" s="168">
        <f t="shared" si="112"/>
        <v>0</v>
      </c>
      <c r="J354" s="168">
        <f>J352+J353</f>
        <v>0</v>
      </c>
      <c r="K354" s="168">
        <f>K352+K353</f>
        <v>0</v>
      </c>
      <c r="L354" s="168">
        <f>M354+N354</f>
        <v>170300</v>
      </c>
      <c r="M354" s="168">
        <f>M352+M353</f>
        <v>0</v>
      </c>
      <c r="N354" s="168">
        <f>N352+N353</f>
        <v>170300</v>
      </c>
    </row>
    <row r="355" spans="1:14" s="114" customFormat="1" ht="18" hidden="1" customHeight="1">
      <c r="A355" s="318"/>
      <c r="B355" s="319"/>
      <c r="C355" s="318"/>
      <c r="D355" s="319"/>
      <c r="E355" s="215" t="s">
        <v>381</v>
      </c>
      <c r="F355" s="355" t="s">
        <v>382</v>
      </c>
      <c r="G355" s="167" t="s">
        <v>30</v>
      </c>
      <c r="H355" s="194">
        <f t="shared" si="111"/>
        <v>425000</v>
      </c>
      <c r="I355" s="194">
        <f t="shared" si="112"/>
        <v>0</v>
      </c>
      <c r="J355" s="194">
        <v>0</v>
      </c>
      <c r="K355" s="194">
        <v>0</v>
      </c>
      <c r="L355" s="194">
        <f t="shared" si="113"/>
        <v>425000</v>
      </c>
      <c r="M355" s="194">
        <v>0</v>
      </c>
      <c r="N355" s="194">
        <v>425000</v>
      </c>
    </row>
    <row r="356" spans="1:14" s="114" customFormat="1" ht="18" hidden="1" customHeight="1">
      <c r="A356" s="318"/>
      <c r="B356" s="323"/>
      <c r="C356" s="318"/>
      <c r="D356" s="323"/>
      <c r="E356" s="216"/>
      <c r="F356" s="356"/>
      <c r="G356" s="167" t="s">
        <v>31</v>
      </c>
      <c r="H356" s="194">
        <f t="shared" si="111"/>
        <v>0</v>
      </c>
      <c r="I356" s="194">
        <f t="shared" si="112"/>
        <v>0</v>
      </c>
      <c r="J356" s="194">
        <v>0</v>
      </c>
      <c r="K356" s="194">
        <v>0</v>
      </c>
      <c r="L356" s="194">
        <f t="shared" si="113"/>
        <v>0</v>
      </c>
      <c r="M356" s="194">
        <v>0</v>
      </c>
      <c r="N356" s="194">
        <v>0</v>
      </c>
    </row>
    <row r="357" spans="1:14" s="114" customFormat="1" ht="18" hidden="1" customHeight="1">
      <c r="A357" s="318"/>
      <c r="B357" s="323"/>
      <c r="C357" s="318"/>
      <c r="D357" s="323"/>
      <c r="E357" s="216"/>
      <c r="F357" s="357"/>
      <c r="G357" s="167" t="s">
        <v>32</v>
      </c>
      <c r="H357" s="168">
        <f>I357+L357</f>
        <v>425000</v>
      </c>
      <c r="I357" s="168">
        <f t="shared" si="112"/>
        <v>0</v>
      </c>
      <c r="J357" s="168">
        <f>J355+J356</f>
        <v>0</v>
      </c>
      <c r="K357" s="168">
        <f>K355+K356</f>
        <v>0</v>
      </c>
      <c r="L357" s="168">
        <f>M357+N357</f>
        <v>425000</v>
      </c>
      <c r="M357" s="168">
        <f>M355+M356</f>
        <v>0</v>
      </c>
      <c r="N357" s="168">
        <f>N355+N356</f>
        <v>425000</v>
      </c>
    </row>
    <row r="358" spans="1:14" s="200" customFormat="1" ht="18.600000000000001" hidden="1" customHeight="1">
      <c r="A358" s="306"/>
      <c r="B358" s="308"/>
      <c r="C358" s="306"/>
      <c r="D358" s="308"/>
      <c r="E358" s="218" t="s">
        <v>372</v>
      </c>
      <c r="F358" s="355" t="s">
        <v>383</v>
      </c>
      <c r="G358" s="167" t="s">
        <v>30</v>
      </c>
      <c r="H358" s="194">
        <f t="shared" si="111"/>
        <v>5927287</v>
      </c>
      <c r="I358" s="194">
        <f t="shared" si="112"/>
        <v>1465238</v>
      </c>
      <c r="J358" s="194">
        <v>0</v>
      </c>
      <c r="K358" s="194">
        <v>1465238</v>
      </c>
      <c r="L358" s="194">
        <f t="shared" si="113"/>
        <v>4462049</v>
      </c>
      <c r="M358" s="194">
        <v>0</v>
      </c>
      <c r="N358" s="194">
        <v>4462049</v>
      </c>
    </row>
    <row r="359" spans="1:14" s="200" customFormat="1" ht="18.600000000000001" hidden="1" customHeight="1">
      <c r="A359" s="306"/>
      <c r="B359" s="323"/>
      <c r="C359" s="306"/>
      <c r="D359" s="323"/>
      <c r="E359" s="219"/>
      <c r="F359" s="356"/>
      <c r="G359" s="167" t="s">
        <v>31</v>
      </c>
      <c r="H359" s="194">
        <f t="shared" si="111"/>
        <v>0</v>
      </c>
      <c r="I359" s="194">
        <f t="shared" si="112"/>
        <v>0</v>
      </c>
      <c r="J359" s="194">
        <v>0</v>
      </c>
      <c r="K359" s="194">
        <v>0</v>
      </c>
      <c r="L359" s="194">
        <f t="shared" si="113"/>
        <v>0</v>
      </c>
      <c r="M359" s="194">
        <v>0</v>
      </c>
      <c r="N359" s="194">
        <v>0</v>
      </c>
    </row>
    <row r="360" spans="1:14" s="200" customFormat="1" ht="18.600000000000001" hidden="1" customHeight="1">
      <c r="A360" s="306"/>
      <c r="B360" s="323"/>
      <c r="C360" s="306"/>
      <c r="D360" s="323"/>
      <c r="E360" s="219"/>
      <c r="F360" s="357"/>
      <c r="G360" s="167" t="s">
        <v>32</v>
      </c>
      <c r="H360" s="168">
        <f>I360+L360</f>
        <v>5927287</v>
      </c>
      <c r="I360" s="168">
        <f t="shared" si="112"/>
        <v>1465238</v>
      </c>
      <c r="J360" s="168">
        <f>J358+J359</f>
        <v>0</v>
      </c>
      <c r="K360" s="168">
        <f>K358+K359</f>
        <v>1465238</v>
      </c>
      <c r="L360" s="168">
        <f>M360+N360</f>
        <v>4462049</v>
      </c>
      <c r="M360" s="168">
        <f>M358+M359</f>
        <v>0</v>
      </c>
      <c r="N360" s="168">
        <f>N358+N359</f>
        <v>4462049</v>
      </c>
    </row>
    <row r="361" spans="1:14" s="114" customFormat="1" ht="18.600000000000001" hidden="1" customHeight="1">
      <c r="A361" s="318"/>
      <c r="B361" s="319"/>
      <c r="C361" s="318"/>
      <c r="D361" s="319"/>
      <c r="E361" s="216"/>
      <c r="F361" s="355" t="s">
        <v>384</v>
      </c>
      <c r="G361" s="167" t="s">
        <v>30</v>
      </c>
      <c r="H361" s="194">
        <f t="shared" si="111"/>
        <v>5618000</v>
      </c>
      <c r="I361" s="194">
        <f t="shared" si="112"/>
        <v>0</v>
      </c>
      <c r="J361" s="194">
        <v>0</v>
      </c>
      <c r="K361" s="194">
        <v>0</v>
      </c>
      <c r="L361" s="194">
        <f t="shared" si="113"/>
        <v>5618000</v>
      </c>
      <c r="M361" s="194">
        <v>0</v>
      </c>
      <c r="N361" s="194">
        <v>5618000</v>
      </c>
    </row>
    <row r="362" spans="1:14" s="114" customFormat="1" ht="18.600000000000001" hidden="1" customHeight="1">
      <c r="A362" s="318"/>
      <c r="B362" s="323"/>
      <c r="C362" s="318"/>
      <c r="D362" s="323"/>
      <c r="E362" s="216"/>
      <c r="F362" s="356"/>
      <c r="G362" s="167" t="s">
        <v>31</v>
      </c>
      <c r="H362" s="194">
        <f t="shared" si="111"/>
        <v>0</v>
      </c>
      <c r="I362" s="194">
        <f t="shared" si="112"/>
        <v>0</v>
      </c>
      <c r="J362" s="194">
        <v>0</v>
      </c>
      <c r="K362" s="194">
        <v>0</v>
      </c>
      <c r="L362" s="194">
        <f t="shared" si="113"/>
        <v>0</v>
      </c>
      <c r="M362" s="194">
        <v>0</v>
      </c>
      <c r="N362" s="194">
        <v>0</v>
      </c>
    </row>
    <row r="363" spans="1:14" s="114" customFormat="1" ht="18.600000000000001" hidden="1" customHeight="1">
      <c r="A363" s="326"/>
      <c r="B363" s="327"/>
      <c r="C363" s="326"/>
      <c r="D363" s="327"/>
      <c r="E363" s="217"/>
      <c r="F363" s="357"/>
      <c r="G363" s="167" t="s">
        <v>32</v>
      </c>
      <c r="H363" s="168">
        <f>I363+L363</f>
        <v>5618000</v>
      </c>
      <c r="I363" s="168">
        <f t="shared" si="112"/>
        <v>0</v>
      </c>
      <c r="J363" s="168">
        <f>J361+J362</f>
        <v>0</v>
      </c>
      <c r="K363" s="168">
        <f>K361+K362</f>
        <v>0</v>
      </c>
      <c r="L363" s="168">
        <f>M363+N363</f>
        <v>5618000</v>
      </c>
      <c r="M363" s="168">
        <f>M361+M362</f>
        <v>0</v>
      </c>
      <c r="N363" s="168">
        <f>N361+N362</f>
        <v>5618000</v>
      </c>
    </row>
    <row r="364" spans="1:14" s="114" customFormat="1" ht="18.600000000000001" hidden="1" customHeight="1">
      <c r="A364" s="321" t="s">
        <v>385</v>
      </c>
      <c r="B364" s="322"/>
      <c r="C364" s="321" t="s">
        <v>386</v>
      </c>
      <c r="D364" s="322"/>
      <c r="E364" s="215" t="s">
        <v>372</v>
      </c>
      <c r="F364" s="355" t="s">
        <v>387</v>
      </c>
      <c r="G364" s="167" t="s">
        <v>30</v>
      </c>
      <c r="H364" s="168">
        <f t="shared" si="111"/>
        <v>5933474</v>
      </c>
      <c r="I364" s="168">
        <f t="shared" si="112"/>
        <v>5750344</v>
      </c>
      <c r="J364" s="168">
        <v>0</v>
      </c>
      <c r="K364" s="168">
        <v>5750344</v>
      </c>
      <c r="L364" s="168">
        <f t="shared" si="113"/>
        <v>183130</v>
      </c>
      <c r="M364" s="168">
        <v>0</v>
      </c>
      <c r="N364" s="168">
        <v>183130</v>
      </c>
    </row>
    <row r="365" spans="1:14" s="114" customFormat="1" ht="18.600000000000001" hidden="1" customHeight="1">
      <c r="A365" s="318"/>
      <c r="B365" s="320"/>
      <c r="C365" s="318"/>
      <c r="D365" s="320"/>
      <c r="E365" s="216"/>
      <c r="F365" s="356"/>
      <c r="G365" s="167" t="s">
        <v>31</v>
      </c>
      <c r="H365" s="168">
        <f t="shared" si="111"/>
        <v>0</v>
      </c>
      <c r="I365" s="168">
        <f t="shared" si="112"/>
        <v>0</v>
      </c>
      <c r="J365" s="168">
        <v>0</v>
      </c>
      <c r="K365" s="168">
        <v>0</v>
      </c>
      <c r="L365" s="168">
        <f t="shared" si="113"/>
        <v>0</v>
      </c>
      <c r="M365" s="168">
        <v>0</v>
      </c>
      <c r="N365" s="168">
        <v>0</v>
      </c>
    </row>
    <row r="366" spans="1:14" s="114" customFormat="1" ht="18.600000000000001" hidden="1" customHeight="1">
      <c r="A366" s="326"/>
      <c r="B366" s="343"/>
      <c r="C366" s="326"/>
      <c r="D366" s="343"/>
      <c r="E366" s="217"/>
      <c r="F366" s="357"/>
      <c r="G366" s="167" t="s">
        <v>32</v>
      </c>
      <c r="H366" s="168">
        <f>I366+L366</f>
        <v>5933474</v>
      </c>
      <c r="I366" s="168">
        <f t="shared" si="112"/>
        <v>5750344</v>
      </c>
      <c r="J366" s="168">
        <f>J364+J365</f>
        <v>0</v>
      </c>
      <c r="K366" s="168">
        <f>K364+K365</f>
        <v>5750344</v>
      </c>
      <c r="L366" s="168">
        <f>M366+N366</f>
        <v>183130</v>
      </c>
      <c r="M366" s="168">
        <f>M364+M365</f>
        <v>0</v>
      </c>
      <c r="N366" s="168">
        <f>N364+N365</f>
        <v>183130</v>
      </c>
    </row>
    <row r="367" spans="1:14" s="114" customFormat="1" ht="18" hidden="1" customHeight="1">
      <c r="A367" s="321" t="s">
        <v>388</v>
      </c>
      <c r="B367" s="322"/>
      <c r="C367" s="321" t="s">
        <v>389</v>
      </c>
      <c r="D367" s="322"/>
      <c r="E367" s="215" t="s">
        <v>390</v>
      </c>
      <c r="F367" s="355" t="s">
        <v>391</v>
      </c>
      <c r="G367" s="167" t="s">
        <v>30</v>
      </c>
      <c r="H367" s="168">
        <f>I367+L367</f>
        <v>476427</v>
      </c>
      <c r="I367" s="168">
        <f>J367+K367</f>
        <v>476427</v>
      </c>
      <c r="J367" s="168">
        <v>476327</v>
      </c>
      <c r="K367" s="168">
        <v>100</v>
      </c>
      <c r="L367" s="168">
        <f>M367+N367</f>
        <v>0</v>
      </c>
      <c r="M367" s="168">
        <v>0</v>
      </c>
      <c r="N367" s="168">
        <v>0</v>
      </c>
    </row>
    <row r="368" spans="1:14" s="114" customFormat="1" ht="18" hidden="1" customHeight="1">
      <c r="A368" s="318"/>
      <c r="B368" s="320"/>
      <c r="C368" s="318"/>
      <c r="D368" s="320"/>
      <c r="E368" s="216"/>
      <c r="F368" s="356"/>
      <c r="G368" s="167" t="s">
        <v>31</v>
      </c>
      <c r="H368" s="168">
        <f t="shared" ref="H368" si="138">I368+L368</f>
        <v>0</v>
      </c>
      <c r="I368" s="168">
        <f t="shared" ref="I368:I369" si="139">J368+K368</f>
        <v>0</v>
      </c>
      <c r="J368" s="168">
        <v>0</v>
      </c>
      <c r="K368" s="168">
        <v>0</v>
      </c>
      <c r="L368" s="168">
        <f t="shared" ref="L368" si="140">M368+N368</f>
        <v>0</v>
      </c>
      <c r="M368" s="168">
        <v>0</v>
      </c>
      <c r="N368" s="168">
        <v>0</v>
      </c>
    </row>
    <row r="369" spans="1:14" s="114" customFormat="1" ht="18" hidden="1" customHeight="1">
      <c r="A369" s="318"/>
      <c r="B369" s="320"/>
      <c r="C369" s="326"/>
      <c r="D369" s="343"/>
      <c r="E369" s="217"/>
      <c r="F369" s="357"/>
      <c r="G369" s="167" t="s">
        <v>32</v>
      </c>
      <c r="H369" s="168">
        <f>I369+L369</f>
        <v>476427</v>
      </c>
      <c r="I369" s="168">
        <f t="shared" si="139"/>
        <v>476427</v>
      </c>
      <c r="J369" s="168">
        <f>J367+J368</f>
        <v>476327</v>
      </c>
      <c r="K369" s="168">
        <f>K367+K368</f>
        <v>100</v>
      </c>
      <c r="L369" s="168">
        <f>M369+N369</f>
        <v>0</v>
      </c>
      <c r="M369" s="168">
        <f>M367+M368</f>
        <v>0</v>
      </c>
      <c r="N369" s="168">
        <f>N367+N368</f>
        <v>0</v>
      </c>
    </row>
    <row r="370" spans="1:14" s="200" customFormat="1" ht="18" hidden="1" customHeight="1">
      <c r="A370" s="306"/>
      <c r="B370" s="308"/>
      <c r="C370" s="324" t="s">
        <v>392</v>
      </c>
      <c r="D370" s="325"/>
      <c r="E370" s="218" t="s">
        <v>307</v>
      </c>
      <c r="F370" s="355" t="s">
        <v>308</v>
      </c>
      <c r="G370" s="167" t="s">
        <v>30</v>
      </c>
      <c r="H370" s="168">
        <f>I370+L370</f>
        <v>1429445</v>
      </c>
      <c r="I370" s="168">
        <f>J370+K370</f>
        <v>1429445</v>
      </c>
      <c r="J370" s="168">
        <v>1426645</v>
      </c>
      <c r="K370" s="168">
        <v>2800</v>
      </c>
      <c r="L370" s="168">
        <f>M370+N370</f>
        <v>0</v>
      </c>
      <c r="M370" s="168">
        <v>0</v>
      </c>
      <c r="N370" s="168">
        <v>0</v>
      </c>
    </row>
    <row r="371" spans="1:14" s="200" customFormat="1" ht="18" hidden="1" customHeight="1">
      <c r="A371" s="306"/>
      <c r="B371" s="315"/>
      <c r="C371" s="306"/>
      <c r="D371" s="315"/>
      <c r="E371" s="219"/>
      <c r="F371" s="356"/>
      <c r="G371" s="167" t="s">
        <v>31</v>
      </c>
      <c r="H371" s="168">
        <f t="shared" ref="H371" si="141">I371+L371</f>
        <v>0</v>
      </c>
      <c r="I371" s="168">
        <f t="shared" ref="I371:I372" si="142">J371+K371</f>
        <v>0</v>
      </c>
      <c r="J371" s="168">
        <v>0</v>
      </c>
      <c r="K371" s="168">
        <v>0</v>
      </c>
      <c r="L371" s="168">
        <f t="shared" ref="L371" si="143">M371+N371</f>
        <v>0</v>
      </c>
      <c r="M371" s="168">
        <v>0</v>
      </c>
      <c r="N371" s="168">
        <v>0</v>
      </c>
    </row>
    <row r="372" spans="1:14" s="200" customFormat="1" ht="18" hidden="1" customHeight="1">
      <c r="A372" s="306"/>
      <c r="B372" s="315"/>
      <c r="C372" s="316"/>
      <c r="D372" s="317"/>
      <c r="E372" s="220"/>
      <c r="F372" s="357"/>
      <c r="G372" s="167" t="s">
        <v>32</v>
      </c>
      <c r="H372" s="168">
        <f>I372+L372</f>
        <v>1429445</v>
      </c>
      <c r="I372" s="168">
        <f t="shared" si="142"/>
        <v>1429445</v>
      </c>
      <c r="J372" s="168">
        <f>J370+J371</f>
        <v>1426645</v>
      </c>
      <c r="K372" s="168">
        <f>K370+K371</f>
        <v>2800</v>
      </c>
      <c r="L372" s="168">
        <f>M372+N372</f>
        <v>0</v>
      </c>
      <c r="M372" s="168">
        <f>M370+M371</f>
        <v>0</v>
      </c>
      <c r="N372" s="168">
        <f>N370+N371</f>
        <v>0</v>
      </c>
    </row>
    <row r="373" spans="1:14" s="200" customFormat="1" ht="17.25" hidden="1" customHeight="1">
      <c r="A373" s="306"/>
      <c r="B373" s="308"/>
      <c r="C373" s="324" t="s">
        <v>393</v>
      </c>
      <c r="D373" s="325"/>
      <c r="E373" s="218" t="s">
        <v>394</v>
      </c>
      <c r="F373" s="355" t="s">
        <v>395</v>
      </c>
      <c r="G373" s="167" t="s">
        <v>30</v>
      </c>
      <c r="H373" s="168">
        <f t="shared" si="111"/>
        <v>5824695</v>
      </c>
      <c r="I373" s="168">
        <f t="shared" si="112"/>
        <v>5824695</v>
      </c>
      <c r="J373" s="168">
        <v>5824695</v>
      </c>
      <c r="K373" s="168">
        <v>0</v>
      </c>
      <c r="L373" s="168">
        <f t="shared" si="113"/>
        <v>0</v>
      </c>
      <c r="M373" s="168">
        <v>0</v>
      </c>
      <c r="N373" s="168">
        <v>0</v>
      </c>
    </row>
    <row r="374" spans="1:14" s="200" customFormat="1" ht="17.25" hidden="1" customHeight="1">
      <c r="A374" s="306"/>
      <c r="B374" s="315"/>
      <c r="C374" s="306"/>
      <c r="D374" s="315"/>
      <c r="E374" s="219"/>
      <c r="F374" s="356"/>
      <c r="G374" s="167" t="s">
        <v>31</v>
      </c>
      <c r="H374" s="168">
        <f t="shared" si="111"/>
        <v>0</v>
      </c>
      <c r="I374" s="168">
        <f t="shared" si="112"/>
        <v>0</v>
      </c>
      <c r="J374" s="168">
        <v>0</v>
      </c>
      <c r="K374" s="168">
        <v>0</v>
      </c>
      <c r="L374" s="168">
        <f t="shared" si="113"/>
        <v>0</v>
      </c>
      <c r="M374" s="168">
        <v>0</v>
      </c>
      <c r="N374" s="168">
        <v>0</v>
      </c>
    </row>
    <row r="375" spans="1:14" s="200" customFormat="1" ht="17.25" hidden="1" customHeight="1">
      <c r="A375" s="306"/>
      <c r="B375" s="315"/>
      <c r="C375" s="316"/>
      <c r="D375" s="317"/>
      <c r="E375" s="220"/>
      <c r="F375" s="357"/>
      <c r="G375" s="167" t="s">
        <v>32</v>
      </c>
      <c r="H375" s="168">
        <f>I375+L375</f>
        <v>5824695</v>
      </c>
      <c r="I375" s="168">
        <f t="shared" si="112"/>
        <v>5824695</v>
      </c>
      <c r="J375" s="168">
        <f>J373+J374</f>
        <v>5824695</v>
      </c>
      <c r="K375" s="168">
        <f>K373+K374</f>
        <v>0</v>
      </c>
      <c r="L375" s="168">
        <f>M375+N375</f>
        <v>0</v>
      </c>
      <c r="M375" s="168">
        <f>M373+M374</f>
        <v>0</v>
      </c>
      <c r="N375" s="168">
        <f>N373+N374</f>
        <v>0</v>
      </c>
    </row>
    <row r="376" spans="1:14" s="200" customFormat="1" ht="18" hidden="1" customHeight="1">
      <c r="A376" s="306"/>
      <c r="B376" s="308"/>
      <c r="C376" s="324" t="s">
        <v>396</v>
      </c>
      <c r="D376" s="325"/>
      <c r="E376" s="218" t="s">
        <v>397</v>
      </c>
      <c r="F376" s="355" t="s">
        <v>398</v>
      </c>
      <c r="G376" s="167" t="s">
        <v>30</v>
      </c>
      <c r="H376" s="168">
        <f t="shared" si="111"/>
        <v>428521</v>
      </c>
      <c r="I376" s="168">
        <f t="shared" si="112"/>
        <v>428521</v>
      </c>
      <c r="J376" s="168">
        <f>399682+28339</f>
        <v>428021</v>
      </c>
      <c r="K376" s="168">
        <f>120+380</f>
        <v>500</v>
      </c>
      <c r="L376" s="168">
        <f t="shared" si="113"/>
        <v>0</v>
      </c>
      <c r="M376" s="168">
        <v>0</v>
      </c>
      <c r="N376" s="168">
        <v>0</v>
      </c>
    </row>
    <row r="377" spans="1:14" s="200" customFormat="1" ht="18" hidden="1" customHeight="1">
      <c r="A377" s="306"/>
      <c r="B377" s="315"/>
      <c r="C377" s="306"/>
      <c r="D377" s="315"/>
      <c r="E377" s="219"/>
      <c r="F377" s="356"/>
      <c r="G377" s="167" t="s">
        <v>31</v>
      </c>
      <c r="H377" s="168">
        <f t="shared" si="111"/>
        <v>0</v>
      </c>
      <c r="I377" s="168">
        <f t="shared" si="112"/>
        <v>0</v>
      </c>
      <c r="J377" s="168">
        <v>0</v>
      </c>
      <c r="K377" s="168">
        <v>0</v>
      </c>
      <c r="L377" s="168">
        <f t="shared" si="113"/>
        <v>0</v>
      </c>
      <c r="M377" s="168">
        <v>0</v>
      </c>
      <c r="N377" s="168">
        <v>0</v>
      </c>
    </row>
    <row r="378" spans="1:14" s="200" customFormat="1" ht="18" hidden="1" customHeight="1">
      <c r="A378" s="306"/>
      <c r="B378" s="315"/>
      <c r="C378" s="306"/>
      <c r="D378" s="315"/>
      <c r="E378" s="220"/>
      <c r="F378" s="357"/>
      <c r="G378" s="167" t="s">
        <v>32</v>
      </c>
      <c r="H378" s="168">
        <f>I378+L378</f>
        <v>428521</v>
      </c>
      <c r="I378" s="168">
        <f t="shared" si="112"/>
        <v>428521</v>
      </c>
      <c r="J378" s="168">
        <f>J376+J377</f>
        <v>428021</v>
      </c>
      <c r="K378" s="168">
        <f>K376+K377</f>
        <v>500</v>
      </c>
      <c r="L378" s="168">
        <f>M378+N378</f>
        <v>0</v>
      </c>
      <c r="M378" s="168">
        <f>M376+M377</f>
        <v>0</v>
      </c>
      <c r="N378" s="168">
        <f>N376+N377</f>
        <v>0</v>
      </c>
    </row>
    <row r="379" spans="1:14" s="114" customFormat="1" ht="18" hidden="1" customHeight="1">
      <c r="A379" s="318"/>
      <c r="B379" s="319"/>
      <c r="C379" s="318"/>
      <c r="D379" s="319"/>
      <c r="E379" s="215" t="s">
        <v>399</v>
      </c>
      <c r="F379" s="355" t="s">
        <v>400</v>
      </c>
      <c r="G379" s="167" t="s">
        <v>30</v>
      </c>
      <c r="H379" s="168">
        <f t="shared" si="111"/>
        <v>7185751</v>
      </c>
      <c r="I379" s="168">
        <f t="shared" si="112"/>
        <v>6975078</v>
      </c>
      <c r="J379" s="168">
        <f>6656116+300962</f>
        <v>6957078</v>
      </c>
      <c r="K379" s="168">
        <v>18000</v>
      </c>
      <c r="L379" s="168">
        <f t="shared" si="113"/>
        <v>210673</v>
      </c>
      <c r="M379" s="168">
        <v>210673</v>
      </c>
      <c r="N379" s="168">
        <v>0</v>
      </c>
    </row>
    <row r="380" spans="1:14" s="114" customFormat="1" ht="18" hidden="1" customHeight="1">
      <c r="A380" s="318"/>
      <c r="B380" s="319"/>
      <c r="C380" s="318"/>
      <c r="D380" s="319"/>
      <c r="E380" s="216"/>
      <c r="F380" s="356"/>
      <c r="G380" s="167" t="s">
        <v>31</v>
      </c>
      <c r="H380" s="168">
        <f t="shared" si="111"/>
        <v>0</v>
      </c>
      <c r="I380" s="168">
        <f t="shared" si="112"/>
        <v>0</v>
      </c>
      <c r="J380" s="168">
        <v>0</v>
      </c>
      <c r="K380" s="168">
        <v>0</v>
      </c>
      <c r="L380" s="168">
        <f t="shared" si="113"/>
        <v>0</v>
      </c>
      <c r="M380" s="168">
        <v>0</v>
      </c>
      <c r="N380" s="168">
        <v>0</v>
      </c>
    </row>
    <row r="381" spans="1:14" s="114" customFormat="1" ht="18" hidden="1" customHeight="1">
      <c r="A381" s="318"/>
      <c r="B381" s="319"/>
      <c r="C381" s="318"/>
      <c r="D381" s="319"/>
      <c r="E381" s="217"/>
      <c r="F381" s="357"/>
      <c r="G381" s="167" t="s">
        <v>32</v>
      </c>
      <c r="H381" s="168">
        <f>I381+L381</f>
        <v>7185751</v>
      </c>
      <c r="I381" s="168">
        <f t="shared" si="112"/>
        <v>6975078</v>
      </c>
      <c r="J381" s="168">
        <f>J379+J380</f>
        <v>6957078</v>
      </c>
      <c r="K381" s="168">
        <f>K379+K380</f>
        <v>18000</v>
      </c>
      <c r="L381" s="168">
        <f>M381+N381</f>
        <v>210673</v>
      </c>
      <c r="M381" s="168">
        <f>M379+M380</f>
        <v>210673</v>
      </c>
      <c r="N381" s="168">
        <f>N379+N380</f>
        <v>0</v>
      </c>
    </row>
    <row r="382" spans="1:14" s="200" customFormat="1" ht="18" hidden="1" customHeight="1">
      <c r="A382" s="306"/>
      <c r="B382" s="308"/>
      <c r="C382" s="306"/>
      <c r="D382" s="308"/>
      <c r="E382" s="218" t="s">
        <v>401</v>
      </c>
      <c r="F382" s="355" t="s">
        <v>402</v>
      </c>
      <c r="G382" s="167" t="s">
        <v>30</v>
      </c>
      <c r="H382" s="168">
        <f t="shared" si="111"/>
        <v>9092749</v>
      </c>
      <c r="I382" s="168">
        <f t="shared" si="112"/>
        <v>8895352</v>
      </c>
      <c r="J382" s="168">
        <f>8283125+589227</f>
        <v>8872352</v>
      </c>
      <c r="K382" s="168">
        <f>20000+3000</f>
        <v>23000</v>
      </c>
      <c r="L382" s="168">
        <f t="shared" si="113"/>
        <v>197397</v>
      </c>
      <c r="M382" s="168">
        <v>196397</v>
      </c>
      <c r="N382" s="168">
        <v>1000</v>
      </c>
    </row>
    <row r="383" spans="1:14" s="200" customFormat="1" ht="18" hidden="1" customHeight="1">
      <c r="A383" s="306"/>
      <c r="B383" s="308"/>
      <c r="C383" s="306"/>
      <c r="D383" s="308"/>
      <c r="E383" s="219"/>
      <c r="F383" s="356"/>
      <c r="G383" s="167" t="s">
        <v>31</v>
      </c>
      <c r="H383" s="168">
        <f t="shared" ref="H383" si="144">I383+L383</f>
        <v>0</v>
      </c>
      <c r="I383" s="168">
        <f t="shared" ref="I383:I384" si="145">J383+K383</f>
        <v>0</v>
      </c>
      <c r="J383" s="168">
        <v>0</v>
      </c>
      <c r="K383" s="168">
        <v>0</v>
      </c>
      <c r="L383" s="168">
        <f t="shared" ref="L383" si="146">M383+N383</f>
        <v>0</v>
      </c>
      <c r="M383" s="168">
        <v>0</v>
      </c>
      <c r="N383" s="168">
        <v>0</v>
      </c>
    </row>
    <row r="384" spans="1:14" s="200" customFormat="1" ht="18" hidden="1" customHeight="1">
      <c r="A384" s="306"/>
      <c r="B384" s="308"/>
      <c r="C384" s="306"/>
      <c r="D384" s="308"/>
      <c r="E384" s="220"/>
      <c r="F384" s="357"/>
      <c r="G384" s="167" t="s">
        <v>32</v>
      </c>
      <c r="H384" s="168">
        <f>I384+L384</f>
        <v>9092749</v>
      </c>
      <c r="I384" s="168">
        <f t="shared" si="145"/>
        <v>8895352</v>
      </c>
      <c r="J384" s="168">
        <f>J382+J383</f>
        <v>8872352</v>
      </c>
      <c r="K384" s="168">
        <f>K382+K383</f>
        <v>23000</v>
      </c>
      <c r="L384" s="168">
        <f>M384+N384</f>
        <v>197397</v>
      </c>
      <c r="M384" s="168">
        <f>M382+M383</f>
        <v>196397</v>
      </c>
      <c r="N384" s="168">
        <f>N382+N383</f>
        <v>1000</v>
      </c>
    </row>
    <row r="385" spans="1:14" s="114" customFormat="1" ht="18" hidden="1" customHeight="1">
      <c r="A385" s="318"/>
      <c r="B385" s="319"/>
      <c r="C385" s="318"/>
      <c r="D385" s="319"/>
      <c r="E385" s="215" t="s">
        <v>403</v>
      </c>
      <c r="F385" s="355" t="s">
        <v>404</v>
      </c>
      <c r="G385" s="167" t="s">
        <v>30</v>
      </c>
      <c r="H385" s="168">
        <f>I385+L385</f>
        <v>2569315</v>
      </c>
      <c r="I385" s="168">
        <f>J385+K385</f>
        <v>2569315</v>
      </c>
      <c r="J385" s="168">
        <v>2516315</v>
      </c>
      <c r="K385" s="168">
        <v>53000</v>
      </c>
      <c r="L385" s="168">
        <f>M385+N385</f>
        <v>0</v>
      </c>
      <c r="M385" s="168">
        <v>0</v>
      </c>
      <c r="N385" s="168">
        <v>0</v>
      </c>
    </row>
    <row r="386" spans="1:14" s="114" customFormat="1" ht="18" hidden="1" customHeight="1">
      <c r="A386" s="318"/>
      <c r="B386" s="319"/>
      <c r="C386" s="318"/>
      <c r="D386" s="319"/>
      <c r="E386" s="216"/>
      <c r="F386" s="356"/>
      <c r="G386" s="167" t="s">
        <v>31</v>
      </c>
      <c r="H386" s="168">
        <f t="shared" ref="H386" si="147">I386+L386</f>
        <v>0</v>
      </c>
      <c r="I386" s="168">
        <f t="shared" ref="I386:I396" si="148">J386+K386</f>
        <v>0</v>
      </c>
      <c r="J386" s="168">
        <v>0</v>
      </c>
      <c r="K386" s="168">
        <v>0</v>
      </c>
      <c r="L386" s="168">
        <f t="shared" ref="L386" si="149">M386+N386</f>
        <v>0</v>
      </c>
      <c r="M386" s="168">
        <v>0</v>
      </c>
      <c r="N386" s="168">
        <v>0</v>
      </c>
    </row>
    <row r="387" spans="1:14" s="114" customFormat="1" ht="18" hidden="1" customHeight="1">
      <c r="A387" s="318"/>
      <c r="B387" s="319"/>
      <c r="C387" s="326"/>
      <c r="D387" s="344"/>
      <c r="E387" s="217"/>
      <c r="F387" s="357"/>
      <c r="G387" s="167" t="s">
        <v>32</v>
      </c>
      <c r="H387" s="168">
        <f>I387+L387</f>
        <v>2569315</v>
      </c>
      <c r="I387" s="168">
        <f t="shared" si="148"/>
        <v>2569315</v>
      </c>
      <c r="J387" s="168">
        <f>J385+J386</f>
        <v>2516315</v>
      </c>
      <c r="K387" s="168">
        <f>K385+K386</f>
        <v>53000</v>
      </c>
      <c r="L387" s="168">
        <f>M387+N387</f>
        <v>0</v>
      </c>
      <c r="M387" s="168">
        <f>M385+M386</f>
        <v>0</v>
      </c>
      <c r="N387" s="168">
        <f>N385+N386</f>
        <v>0</v>
      </c>
    </row>
    <row r="388" spans="1:14" s="200" customFormat="1" ht="18" hidden="1" customHeight="1">
      <c r="A388" s="324" t="s">
        <v>260</v>
      </c>
      <c r="B388" s="325"/>
      <c r="C388" s="324" t="s">
        <v>405</v>
      </c>
      <c r="D388" s="325"/>
      <c r="E388" s="218" t="s">
        <v>406</v>
      </c>
      <c r="F388" s="355" t="s">
        <v>407</v>
      </c>
      <c r="G388" s="167" t="s">
        <v>30</v>
      </c>
      <c r="H388" s="168">
        <f t="shared" ref="H388:H389" si="150">I388+L388</f>
        <v>1390983</v>
      </c>
      <c r="I388" s="168">
        <f t="shared" si="148"/>
        <v>0</v>
      </c>
      <c r="J388" s="168">
        <v>0</v>
      </c>
      <c r="K388" s="168">
        <v>0</v>
      </c>
      <c r="L388" s="168">
        <f t="shared" ref="L388:L389" si="151">M388+N388</f>
        <v>1390983</v>
      </c>
      <c r="M388" s="168">
        <v>0</v>
      </c>
      <c r="N388" s="168">
        <v>1390983</v>
      </c>
    </row>
    <row r="389" spans="1:14" s="200" customFormat="1" ht="18" hidden="1" customHeight="1">
      <c r="A389" s="306"/>
      <c r="B389" s="308"/>
      <c r="C389" s="306"/>
      <c r="D389" s="308"/>
      <c r="E389" s="219"/>
      <c r="F389" s="356"/>
      <c r="G389" s="167" t="s">
        <v>31</v>
      </c>
      <c r="H389" s="168">
        <f t="shared" si="150"/>
        <v>0</v>
      </c>
      <c r="I389" s="168">
        <f t="shared" si="148"/>
        <v>0</v>
      </c>
      <c r="J389" s="168">
        <v>0</v>
      </c>
      <c r="K389" s="168">
        <v>0</v>
      </c>
      <c r="L389" s="168">
        <f t="shared" si="151"/>
        <v>0</v>
      </c>
      <c r="M389" s="168">
        <v>0</v>
      </c>
      <c r="N389" s="168">
        <v>0</v>
      </c>
    </row>
    <row r="390" spans="1:14" s="200" customFormat="1" ht="18" hidden="1" customHeight="1">
      <c r="A390" s="306"/>
      <c r="B390" s="308"/>
      <c r="C390" s="316"/>
      <c r="D390" s="345"/>
      <c r="E390" s="220"/>
      <c r="F390" s="357"/>
      <c r="G390" s="167" t="s">
        <v>32</v>
      </c>
      <c r="H390" s="168">
        <f>I390+L390</f>
        <v>1390983</v>
      </c>
      <c r="I390" s="168">
        <f t="shared" si="148"/>
        <v>0</v>
      </c>
      <c r="J390" s="168">
        <f>J388+J389</f>
        <v>0</v>
      </c>
      <c r="K390" s="168">
        <f>K388+K389</f>
        <v>0</v>
      </c>
      <c r="L390" s="168">
        <f>M390+N390</f>
        <v>1390983</v>
      </c>
      <c r="M390" s="168">
        <f>M388+M389</f>
        <v>0</v>
      </c>
      <c r="N390" s="168">
        <f>N388+N389</f>
        <v>1390983</v>
      </c>
    </row>
    <row r="391" spans="1:14" s="200" customFormat="1" ht="18" hidden="1" customHeight="1">
      <c r="A391" s="306"/>
      <c r="B391" s="308"/>
      <c r="C391" s="324" t="s">
        <v>408</v>
      </c>
      <c r="D391" s="325"/>
      <c r="E391" s="218" t="s">
        <v>406</v>
      </c>
      <c r="F391" s="355" t="s">
        <v>409</v>
      </c>
      <c r="G391" s="167" t="s">
        <v>30</v>
      </c>
      <c r="H391" s="168">
        <f t="shared" ref="H391:H392" si="152">I391+L391</f>
        <v>246221</v>
      </c>
      <c r="I391" s="168">
        <f t="shared" si="148"/>
        <v>246221</v>
      </c>
      <c r="J391" s="168">
        <v>0</v>
      </c>
      <c r="K391" s="168">
        <v>246221</v>
      </c>
      <c r="L391" s="168">
        <f t="shared" ref="L391:L392" si="153">M391+N391</f>
        <v>0</v>
      </c>
      <c r="M391" s="168">
        <v>0</v>
      </c>
      <c r="N391" s="168">
        <v>0</v>
      </c>
    </row>
    <row r="392" spans="1:14" s="200" customFormat="1" ht="18" hidden="1" customHeight="1">
      <c r="A392" s="306"/>
      <c r="B392" s="308"/>
      <c r="C392" s="306"/>
      <c r="D392" s="308"/>
      <c r="E392" s="219"/>
      <c r="F392" s="356"/>
      <c r="G392" s="167" t="s">
        <v>31</v>
      </c>
      <c r="H392" s="168">
        <f t="shared" si="152"/>
        <v>0</v>
      </c>
      <c r="I392" s="168">
        <f t="shared" si="148"/>
        <v>0</v>
      </c>
      <c r="J392" s="168">
        <v>0</v>
      </c>
      <c r="K392" s="168">
        <v>0</v>
      </c>
      <c r="L392" s="168">
        <f t="shared" si="153"/>
        <v>0</v>
      </c>
      <c r="M392" s="168">
        <v>0</v>
      </c>
      <c r="N392" s="168">
        <v>0</v>
      </c>
    </row>
    <row r="393" spans="1:14" s="200" customFormat="1" ht="18" hidden="1" customHeight="1">
      <c r="A393" s="306"/>
      <c r="B393" s="308"/>
      <c r="C393" s="306"/>
      <c r="D393" s="308"/>
      <c r="E393" s="219"/>
      <c r="F393" s="357"/>
      <c r="G393" s="167" t="s">
        <v>32</v>
      </c>
      <c r="H393" s="168">
        <f>I393+L393</f>
        <v>246221</v>
      </c>
      <c r="I393" s="168">
        <f t="shared" si="148"/>
        <v>246221</v>
      </c>
      <c r="J393" s="168">
        <f>J391+J392</f>
        <v>0</v>
      </c>
      <c r="K393" s="168">
        <f>K391+K392</f>
        <v>246221</v>
      </c>
      <c r="L393" s="168">
        <f>M393+N393</f>
        <v>0</v>
      </c>
      <c r="M393" s="168">
        <f>M391+M392</f>
        <v>0</v>
      </c>
      <c r="N393" s="168">
        <f>N391+N392</f>
        <v>0</v>
      </c>
    </row>
    <row r="394" spans="1:14" s="200" customFormat="1" ht="17.25" hidden="1" customHeight="1">
      <c r="A394" s="306"/>
      <c r="B394" s="308"/>
      <c r="C394" s="306"/>
      <c r="D394" s="308"/>
      <c r="E394" s="219"/>
      <c r="F394" s="355" t="s">
        <v>410</v>
      </c>
      <c r="G394" s="167" t="s">
        <v>30</v>
      </c>
      <c r="H394" s="168">
        <f t="shared" ref="H394:H395" si="154">I394+L394</f>
        <v>71215</v>
      </c>
      <c r="I394" s="168">
        <f t="shared" si="148"/>
        <v>71215</v>
      </c>
      <c r="J394" s="168">
        <v>0</v>
      </c>
      <c r="K394" s="168">
        <v>71215</v>
      </c>
      <c r="L394" s="168">
        <f t="shared" ref="L394:L395" si="155">M394+N394</f>
        <v>0</v>
      </c>
      <c r="M394" s="168">
        <v>0</v>
      </c>
      <c r="N394" s="168">
        <v>0</v>
      </c>
    </row>
    <row r="395" spans="1:14" s="200" customFormat="1" ht="17.25" hidden="1" customHeight="1">
      <c r="A395" s="306"/>
      <c r="B395" s="308"/>
      <c r="C395" s="306"/>
      <c r="D395" s="308"/>
      <c r="E395" s="219"/>
      <c r="F395" s="356"/>
      <c r="G395" s="167" t="s">
        <v>31</v>
      </c>
      <c r="H395" s="168">
        <f t="shared" si="154"/>
        <v>0</v>
      </c>
      <c r="I395" s="168">
        <f t="shared" si="148"/>
        <v>0</v>
      </c>
      <c r="J395" s="168">
        <v>0</v>
      </c>
      <c r="K395" s="168">
        <v>0</v>
      </c>
      <c r="L395" s="168">
        <f t="shared" si="155"/>
        <v>0</v>
      </c>
      <c r="M395" s="168">
        <v>0</v>
      </c>
      <c r="N395" s="168">
        <v>0</v>
      </c>
    </row>
    <row r="396" spans="1:14" s="200" customFormat="1" ht="17.25" hidden="1" customHeight="1">
      <c r="A396" s="316"/>
      <c r="B396" s="345"/>
      <c r="C396" s="316"/>
      <c r="D396" s="345"/>
      <c r="E396" s="220"/>
      <c r="F396" s="357"/>
      <c r="G396" s="167" t="s">
        <v>32</v>
      </c>
      <c r="H396" s="168">
        <f>I396+L396</f>
        <v>71215</v>
      </c>
      <c r="I396" s="168">
        <f t="shared" si="148"/>
        <v>71215</v>
      </c>
      <c r="J396" s="168">
        <f>J394+J395</f>
        <v>0</v>
      </c>
      <c r="K396" s="168">
        <f>K394+K395</f>
        <v>71215</v>
      </c>
      <c r="L396" s="168">
        <f>M396+N396</f>
        <v>0</v>
      </c>
      <c r="M396" s="168">
        <f>M394+M395</f>
        <v>0</v>
      </c>
      <c r="N396" s="168">
        <f>N394+N395</f>
        <v>0</v>
      </c>
    </row>
    <row r="397" spans="1:14" s="190" customFormat="1" ht="5.25" hidden="1" customHeight="1">
      <c r="A397" s="184"/>
      <c r="B397" s="185"/>
      <c r="C397" s="185"/>
      <c r="D397" s="185"/>
      <c r="E397" s="185"/>
      <c r="F397" s="185"/>
      <c r="G397" s="186"/>
      <c r="H397" s="187"/>
      <c r="I397" s="188"/>
      <c r="J397" s="188"/>
      <c r="K397" s="188"/>
      <c r="L397" s="188"/>
      <c r="M397" s="188"/>
      <c r="N397" s="189"/>
    </row>
    <row r="398" spans="1:14" s="210" customFormat="1" ht="17.25" hidden="1" customHeight="1">
      <c r="A398" s="346" t="s">
        <v>411</v>
      </c>
      <c r="B398" s="347"/>
      <c r="C398" s="347"/>
      <c r="D398" s="347"/>
      <c r="E398" s="347"/>
      <c r="F398" s="348"/>
      <c r="G398" s="208" t="s">
        <v>30</v>
      </c>
      <c r="H398" s="209">
        <f>I398+L398</f>
        <v>9783721</v>
      </c>
      <c r="I398" s="209">
        <f>J398+K398</f>
        <v>6812721</v>
      </c>
      <c r="J398" s="209">
        <f>J402+J405</f>
        <v>0</v>
      </c>
      <c r="K398" s="209">
        <f>K402+K405</f>
        <v>6812721</v>
      </c>
      <c r="L398" s="209">
        <f>M398+N398</f>
        <v>2971000</v>
      </c>
      <c r="M398" s="209">
        <f>M402+M405</f>
        <v>0</v>
      </c>
      <c r="N398" s="209">
        <f>N402+N405</f>
        <v>2971000</v>
      </c>
    </row>
    <row r="399" spans="1:14" s="210" customFormat="1" ht="17.25" hidden="1" customHeight="1">
      <c r="A399" s="349"/>
      <c r="B399" s="350"/>
      <c r="C399" s="350"/>
      <c r="D399" s="350"/>
      <c r="E399" s="350"/>
      <c r="F399" s="351"/>
      <c r="G399" s="211" t="s">
        <v>31</v>
      </c>
      <c r="H399" s="209">
        <f t="shared" ref="H399:H400" si="156">I399+L399</f>
        <v>0</v>
      </c>
      <c r="I399" s="209">
        <f t="shared" ref="I399:I400" si="157">J399+K399</f>
        <v>0</v>
      </c>
      <c r="J399" s="209">
        <f t="shared" ref="J399:K400" si="158">J403+J406</f>
        <v>0</v>
      </c>
      <c r="K399" s="209">
        <f t="shared" si="158"/>
        <v>0</v>
      </c>
      <c r="L399" s="209">
        <f t="shared" ref="L399:L400" si="159">M399+N399</f>
        <v>0</v>
      </c>
      <c r="M399" s="209">
        <f t="shared" ref="M399:N400" si="160">M403+M406</f>
        <v>0</v>
      </c>
      <c r="N399" s="209">
        <f t="shared" si="160"/>
        <v>0</v>
      </c>
    </row>
    <row r="400" spans="1:14" s="210" customFormat="1" ht="17.25" hidden="1" customHeight="1">
      <c r="A400" s="352"/>
      <c r="B400" s="353"/>
      <c r="C400" s="353"/>
      <c r="D400" s="353"/>
      <c r="E400" s="353"/>
      <c r="F400" s="354"/>
      <c r="G400" s="212" t="s">
        <v>32</v>
      </c>
      <c r="H400" s="209">
        <f t="shared" si="156"/>
        <v>9783721</v>
      </c>
      <c r="I400" s="209">
        <f t="shared" si="157"/>
        <v>6812721</v>
      </c>
      <c r="J400" s="209">
        <f t="shared" si="158"/>
        <v>0</v>
      </c>
      <c r="K400" s="209">
        <f t="shared" si="158"/>
        <v>6812721</v>
      </c>
      <c r="L400" s="209">
        <f t="shared" si="159"/>
        <v>2971000</v>
      </c>
      <c r="M400" s="209">
        <f t="shared" si="160"/>
        <v>0</v>
      </c>
      <c r="N400" s="209">
        <f t="shared" si="160"/>
        <v>2971000</v>
      </c>
    </row>
    <row r="401" spans="1:14" s="190" customFormat="1" ht="5.25" hidden="1" customHeight="1">
      <c r="A401" s="213"/>
      <c r="B401" s="185"/>
      <c r="C401" s="185"/>
      <c r="D401" s="185"/>
      <c r="E401" s="185"/>
      <c r="F401" s="185"/>
      <c r="G401" s="186"/>
      <c r="H401" s="187"/>
      <c r="I401" s="188"/>
      <c r="J401" s="188"/>
      <c r="K401" s="188"/>
      <c r="L401" s="188"/>
      <c r="M401" s="188"/>
      <c r="N401" s="189"/>
    </row>
    <row r="402" spans="1:14" s="114" customFormat="1" ht="17.25" hidden="1" customHeight="1">
      <c r="A402" s="321" t="s">
        <v>356</v>
      </c>
      <c r="B402" s="322"/>
      <c r="C402" s="321" t="s">
        <v>363</v>
      </c>
      <c r="D402" s="322"/>
      <c r="E402" s="215" t="s">
        <v>412</v>
      </c>
      <c r="F402" s="355" t="s">
        <v>413</v>
      </c>
      <c r="G402" s="218" t="s">
        <v>30</v>
      </c>
      <c r="H402" s="194">
        <f>I402+L402</f>
        <v>5702721</v>
      </c>
      <c r="I402" s="194">
        <f>J402+K402</f>
        <v>5702721</v>
      </c>
      <c r="J402" s="194">
        <v>0</v>
      </c>
      <c r="K402" s="194">
        <v>5702721</v>
      </c>
      <c r="L402" s="194">
        <f>M402+N402</f>
        <v>0</v>
      </c>
      <c r="M402" s="194">
        <v>0</v>
      </c>
      <c r="N402" s="194">
        <v>0</v>
      </c>
    </row>
    <row r="403" spans="1:14" s="114" customFormat="1" ht="17.25" hidden="1" customHeight="1">
      <c r="A403" s="318"/>
      <c r="B403" s="319"/>
      <c r="C403" s="318"/>
      <c r="D403" s="319"/>
      <c r="E403" s="216"/>
      <c r="F403" s="356"/>
      <c r="G403" s="193" t="s">
        <v>31</v>
      </c>
      <c r="H403" s="194">
        <f t="shared" ref="H403" si="161">I403+L403</f>
        <v>0</v>
      </c>
      <c r="I403" s="194">
        <f t="shared" ref="I403:I404" si="162">J403+K403</f>
        <v>0</v>
      </c>
      <c r="J403" s="194">
        <v>0</v>
      </c>
      <c r="K403" s="194">
        <v>0</v>
      </c>
      <c r="L403" s="194">
        <f t="shared" ref="L403" si="163">M403+N403</f>
        <v>0</v>
      </c>
      <c r="M403" s="194">
        <v>0</v>
      </c>
      <c r="N403" s="194">
        <v>0</v>
      </c>
    </row>
    <row r="404" spans="1:14" s="114" customFormat="1" ht="17.25" hidden="1" customHeight="1">
      <c r="A404" s="318"/>
      <c r="B404" s="319"/>
      <c r="C404" s="318"/>
      <c r="D404" s="319"/>
      <c r="E404" s="217"/>
      <c r="F404" s="357"/>
      <c r="G404" s="219" t="s">
        <v>32</v>
      </c>
      <c r="H404" s="168">
        <f>I404+L404</f>
        <v>5702721</v>
      </c>
      <c r="I404" s="168">
        <f t="shared" si="162"/>
        <v>5702721</v>
      </c>
      <c r="J404" s="168">
        <f>J402+J403</f>
        <v>0</v>
      </c>
      <c r="K404" s="168">
        <f>K402+K403</f>
        <v>5702721</v>
      </c>
      <c r="L404" s="168">
        <f>M404+N404</f>
        <v>0</v>
      </c>
      <c r="M404" s="168">
        <f>M402+M403</f>
        <v>0</v>
      </c>
      <c r="N404" s="168">
        <f>N402+N403</f>
        <v>0</v>
      </c>
    </row>
    <row r="405" spans="1:14" s="114" customFormat="1" ht="18" hidden="1" customHeight="1">
      <c r="A405" s="321" t="s">
        <v>375</v>
      </c>
      <c r="B405" s="322"/>
      <c r="C405" s="321" t="s">
        <v>414</v>
      </c>
      <c r="D405" s="322"/>
      <c r="E405" s="215" t="s">
        <v>415</v>
      </c>
      <c r="F405" s="355" t="s">
        <v>416</v>
      </c>
      <c r="G405" s="218" t="s">
        <v>30</v>
      </c>
      <c r="H405" s="194">
        <f>I405+L405</f>
        <v>4081000</v>
      </c>
      <c r="I405" s="194">
        <f>J405+K405</f>
        <v>1110000</v>
      </c>
      <c r="J405" s="194">
        <v>0</v>
      </c>
      <c r="K405" s="194">
        <v>1110000</v>
      </c>
      <c r="L405" s="194">
        <f>M405+N405</f>
        <v>2971000</v>
      </c>
      <c r="M405" s="194">
        <v>0</v>
      </c>
      <c r="N405" s="194">
        <v>2971000</v>
      </c>
    </row>
    <row r="406" spans="1:14" s="114" customFormat="1" ht="18" hidden="1" customHeight="1">
      <c r="A406" s="318"/>
      <c r="B406" s="319"/>
      <c r="C406" s="318"/>
      <c r="D406" s="319"/>
      <c r="E406" s="216"/>
      <c r="F406" s="356"/>
      <c r="G406" s="193" t="s">
        <v>31</v>
      </c>
      <c r="H406" s="194">
        <f t="shared" ref="H406" si="164">I406+L406</f>
        <v>0</v>
      </c>
      <c r="I406" s="194">
        <f t="shared" ref="I406:I407" si="165">J406+K406</f>
        <v>0</v>
      </c>
      <c r="J406" s="194">
        <v>0</v>
      </c>
      <c r="K406" s="194">
        <v>0</v>
      </c>
      <c r="L406" s="194">
        <f t="shared" ref="L406" si="166">M406+N406</f>
        <v>0</v>
      </c>
      <c r="M406" s="194">
        <v>0</v>
      </c>
      <c r="N406" s="194">
        <v>0</v>
      </c>
    </row>
    <row r="407" spans="1:14" s="114" customFormat="1" ht="18" hidden="1" customHeight="1">
      <c r="A407" s="318"/>
      <c r="B407" s="319"/>
      <c r="C407" s="318"/>
      <c r="D407" s="319"/>
      <c r="E407" s="217"/>
      <c r="F407" s="357"/>
      <c r="G407" s="219" t="s">
        <v>32</v>
      </c>
      <c r="H407" s="168">
        <f>I407+L407</f>
        <v>4081000</v>
      </c>
      <c r="I407" s="168">
        <f t="shared" si="165"/>
        <v>1110000</v>
      </c>
      <c r="J407" s="168">
        <f>J405+J406</f>
        <v>0</v>
      </c>
      <c r="K407" s="168">
        <f>K405+K406</f>
        <v>1110000</v>
      </c>
      <c r="L407" s="168">
        <f>M407+N407</f>
        <v>2971000</v>
      </c>
      <c r="M407" s="168">
        <f>M405+M406</f>
        <v>0</v>
      </c>
      <c r="N407" s="168">
        <f>N405+N406</f>
        <v>2971000</v>
      </c>
    </row>
    <row r="408" spans="1:14" s="190" customFormat="1" ht="5.25" hidden="1" customHeight="1">
      <c r="A408" s="184"/>
      <c r="B408" s="185"/>
      <c r="C408" s="185"/>
      <c r="D408" s="185"/>
      <c r="E408" s="185"/>
      <c r="F408" s="185"/>
      <c r="G408" s="186"/>
      <c r="H408" s="187"/>
      <c r="I408" s="188"/>
      <c r="J408" s="188"/>
      <c r="K408" s="188"/>
      <c r="L408" s="188"/>
      <c r="M408" s="188"/>
      <c r="N408" s="189"/>
    </row>
    <row r="409" spans="1:14" s="210" customFormat="1" ht="18" hidden="1" customHeight="1">
      <c r="A409" s="346" t="s">
        <v>417</v>
      </c>
      <c r="B409" s="347"/>
      <c r="C409" s="347"/>
      <c r="D409" s="347"/>
      <c r="E409" s="347"/>
      <c r="F409" s="348"/>
      <c r="G409" s="208" t="s">
        <v>30</v>
      </c>
      <c r="H409" s="209">
        <f>I409+L409</f>
        <v>500000</v>
      </c>
      <c r="I409" s="209">
        <f>J409+K409</f>
        <v>100000</v>
      </c>
      <c r="J409" s="209">
        <f>J413</f>
        <v>0</v>
      </c>
      <c r="K409" s="209">
        <f>K413</f>
        <v>100000</v>
      </c>
      <c r="L409" s="209">
        <f>M409+N409</f>
        <v>400000</v>
      </c>
      <c r="M409" s="209">
        <f>M413</f>
        <v>0</v>
      </c>
      <c r="N409" s="209">
        <f>N413</f>
        <v>400000</v>
      </c>
    </row>
    <row r="410" spans="1:14" s="210" customFormat="1" ht="18" hidden="1" customHeight="1">
      <c r="A410" s="349"/>
      <c r="B410" s="350"/>
      <c r="C410" s="350"/>
      <c r="D410" s="350"/>
      <c r="E410" s="350"/>
      <c r="F410" s="351"/>
      <c r="G410" s="211" t="s">
        <v>31</v>
      </c>
      <c r="H410" s="209">
        <f t="shared" ref="H410:H411" si="167">I410+L410</f>
        <v>0</v>
      </c>
      <c r="I410" s="209">
        <f t="shared" ref="I410:I411" si="168">J410+K410</f>
        <v>0</v>
      </c>
      <c r="J410" s="209">
        <f t="shared" ref="J410:K411" si="169">J414</f>
        <v>0</v>
      </c>
      <c r="K410" s="209">
        <f t="shared" si="169"/>
        <v>0</v>
      </c>
      <c r="L410" s="209">
        <f t="shared" ref="L410:L411" si="170">M410+N410</f>
        <v>0</v>
      </c>
      <c r="M410" s="209">
        <f t="shared" ref="M410:N411" si="171">M414</f>
        <v>0</v>
      </c>
      <c r="N410" s="209">
        <f t="shared" si="171"/>
        <v>0</v>
      </c>
    </row>
    <row r="411" spans="1:14" s="210" customFormat="1" ht="18" hidden="1" customHeight="1">
      <c r="A411" s="352"/>
      <c r="B411" s="353"/>
      <c r="C411" s="353"/>
      <c r="D411" s="353"/>
      <c r="E411" s="353"/>
      <c r="F411" s="354"/>
      <c r="G411" s="212" t="s">
        <v>32</v>
      </c>
      <c r="H411" s="209">
        <f t="shared" si="167"/>
        <v>500000</v>
      </c>
      <c r="I411" s="209">
        <f t="shared" si="168"/>
        <v>100000</v>
      </c>
      <c r="J411" s="209">
        <f t="shared" si="169"/>
        <v>0</v>
      </c>
      <c r="K411" s="209">
        <f t="shared" si="169"/>
        <v>100000</v>
      </c>
      <c r="L411" s="209">
        <f t="shared" si="170"/>
        <v>400000</v>
      </c>
      <c r="M411" s="209">
        <f t="shared" si="171"/>
        <v>0</v>
      </c>
      <c r="N411" s="209">
        <f t="shared" si="171"/>
        <v>400000</v>
      </c>
    </row>
    <row r="412" spans="1:14" s="190" customFormat="1" ht="5.25" hidden="1" customHeight="1">
      <c r="A412" s="184"/>
      <c r="B412" s="185"/>
      <c r="C412" s="185"/>
      <c r="D412" s="185"/>
      <c r="E412" s="185"/>
      <c r="F412" s="185"/>
      <c r="G412" s="186"/>
      <c r="H412" s="187"/>
      <c r="I412" s="188"/>
      <c r="J412" s="188"/>
      <c r="K412" s="188"/>
      <c r="L412" s="188"/>
      <c r="M412" s="188"/>
      <c r="N412" s="189"/>
    </row>
    <row r="413" spans="1:14" s="200" customFormat="1" ht="18" hidden="1" customHeight="1">
      <c r="A413" s="324" t="s">
        <v>33</v>
      </c>
      <c r="B413" s="325"/>
      <c r="C413" s="324" t="s">
        <v>37</v>
      </c>
      <c r="D413" s="325"/>
      <c r="E413" s="309" t="s">
        <v>418</v>
      </c>
      <c r="F413" s="310"/>
      <c r="G413" s="222" t="s">
        <v>30</v>
      </c>
      <c r="H413" s="168">
        <f>I413+L413</f>
        <v>500000</v>
      </c>
      <c r="I413" s="168">
        <f>J413+K413</f>
        <v>100000</v>
      </c>
      <c r="J413" s="168">
        <v>0</v>
      </c>
      <c r="K413" s="168">
        <v>100000</v>
      </c>
      <c r="L413" s="168">
        <f>M413+N413</f>
        <v>400000</v>
      </c>
      <c r="M413" s="168">
        <v>0</v>
      </c>
      <c r="N413" s="168">
        <v>400000</v>
      </c>
    </row>
    <row r="414" spans="1:14" s="200" customFormat="1" ht="18" hidden="1" customHeight="1">
      <c r="A414" s="306"/>
      <c r="B414" s="308"/>
      <c r="C414" s="306"/>
      <c r="D414" s="308"/>
      <c r="E414" s="311"/>
      <c r="F414" s="312"/>
      <c r="G414" s="167" t="s">
        <v>31</v>
      </c>
      <c r="H414" s="168">
        <f t="shared" ref="H414" si="172">I414+L414</f>
        <v>0</v>
      </c>
      <c r="I414" s="168">
        <f t="shared" ref="I414:I415" si="173">J414+K414</f>
        <v>0</v>
      </c>
      <c r="J414" s="168">
        <v>0</v>
      </c>
      <c r="K414" s="168">
        <v>0</v>
      </c>
      <c r="L414" s="168">
        <f t="shared" ref="L414" si="174">M414+N414</f>
        <v>0</v>
      </c>
      <c r="M414" s="168">
        <v>0</v>
      </c>
      <c r="N414" s="168">
        <v>0</v>
      </c>
    </row>
    <row r="415" spans="1:14" s="200" customFormat="1" ht="18" hidden="1" customHeight="1">
      <c r="A415" s="316"/>
      <c r="B415" s="345"/>
      <c r="C415" s="316"/>
      <c r="D415" s="345"/>
      <c r="E415" s="313"/>
      <c r="F415" s="314"/>
      <c r="G415" s="223" t="s">
        <v>32</v>
      </c>
      <c r="H415" s="168">
        <f>I415+L415</f>
        <v>500000</v>
      </c>
      <c r="I415" s="168">
        <f t="shared" si="173"/>
        <v>100000</v>
      </c>
      <c r="J415" s="168">
        <f>J413+J414</f>
        <v>0</v>
      </c>
      <c r="K415" s="168">
        <f>K413+K414</f>
        <v>100000</v>
      </c>
      <c r="L415" s="168">
        <f>M415+N415</f>
        <v>400000</v>
      </c>
      <c r="M415" s="168">
        <f>M413+M414</f>
        <v>0</v>
      </c>
      <c r="N415" s="168">
        <f>N413+N414</f>
        <v>400000</v>
      </c>
    </row>
    <row r="416" spans="1:14" s="190" customFormat="1" ht="5.25" hidden="1" customHeight="1">
      <c r="A416" s="184"/>
      <c r="B416" s="185"/>
      <c r="C416" s="185"/>
      <c r="D416" s="185"/>
      <c r="E416" s="185"/>
      <c r="F416" s="185"/>
      <c r="G416" s="186"/>
      <c r="H416" s="187"/>
      <c r="I416" s="188"/>
      <c r="J416" s="188"/>
      <c r="K416" s="188"/>
      <c r="L416" s="188"/>
      <c r="M416" s="188"/>
      <c r="N416" s="189"/>
    </row>
    <row r="417" spans="1:14" s="210" customFormat="1" ht="17.45" hidden="1" customHeight="1">
      <c r="A417" s="346" t="s">
        <v>419</v>
      </c>
      <c r="B417" s="347"/>
      <c r="C417" s="347"/>
      <c r="D417" s="347"/>
      <c r="E417" s="347"/>
      <c r="F417" s="348"/>
      <c r="G417" s="208" t="s">
        <v>30</v>
      </c>
      <c r="H417" s="209">
        <f>I417+L417</f>
        <v>161827210</v>
      </c>
      <c r="I417" s="209">
        <f>J417+K417</f>
        <v>95109650</v>
      </c>
      <c r="J417" s="209">
        <f>J421+J424+J427+J430+J433+J436+J439+J442+J445+J448+J451+J454+J457+J460+J463+J466+J469+J472+J475+J532+J478+J481+J484+J487+J490+J493+J496+J499+J502+J505+J508+J511+J514+J517+J520+J523+J526+J529+J535+J538+J541+J544+J547+J550+J553+J556+J559+J562+J565+J568+J571+J574+J577+J580+J583+J586+J589+J592+J595+J598+J601+J604+J607+J610+J613+J616+J619+J622+J625+J628+J631+J634+J637+J640+J643+J646+J649+J652+J655+J658+J661+J664+J667+J670+J673+J676+J679+J682+J685+J688+J691+J694+J697+J700+J703+J706+J709+J712+J715+J718+J721</f>
        <v>82788554</v>
      </c>
      <c r="K417" s="209">
        <f>K421+K424+K427+K430+K433+K436+K439+K442+K445+K448+K451+K454+K457+K460+K463+K466+K469+K472+K475+K532+K478+K481+K484+K487+K490+K493+K496+K499+K502+K505+K508+K511+K514+K517+K520+K523+K526+K529+K535+K538+K541+K544+K547+K550+K553+K556+K559+K562+K565+K568+K571+K574+K577+K580+K583+K586+K589+K592+K595+K598+K601+K604+K607+K610+K613+K616+K619+K622+K625+K628+K631+K634+K637+K640+K643+K646+K649+K652+K655+K658+K661+K664+K667+K670+K673+K676+K679+K682+K685+K688+K691+K694+K697+K700+K703+K706+K709+K712+K715+K718+K721</f>
        <v>12321096</v>
      </c>
      <c r="L417" s="209">
        <f>M417+N417</f>
        <v>66717560</v>
      </c>
      <c r="M417" s="209">
        <f>M421+M424+M427+M430+M433+M436+M439+M442+M445+M448+M451+M454+M457+M460+M463+M466+M469+M472+M475+M532+M478+M481+M484+M487+M490+M493+M496+M499+M502+M505+M508+M511+M514+M517+M520+M523+M526+M529+M535+M538+M541+M544+M547+M550+M553+M556+M559+M562+M565+M568+M571+M574+M577+M580+M583+M586+M589+M592+M595+M598+M601+M604+M607+M610+M613+M616+M619+M622+M625+M628+M631+M634+M637+M640+M643+M646+M649+M652+M655+M658+M661+M664+M667+M670+M673+M676+M679+M682+M685+M688+M691+M694+M697+M700+M703+M706+M709+M712+M715+M718+M721</f>
        <v>605000</v>
      </c>
      <c r="N417" s="209">
        <f>N421+N424+N427+N430+N433+N436+N439+N442+N445+N448+N451+N454+N457+N460+N463+N466+N469+N472+N475+N532+N478+N481+N484+N487+N490+N493+N496+N499+N502+N505+N508+N511+N514+N517+N520+N523+N526+N529+N535+N538+N541+N544+N547+N550+N553+N556+N559+N562+N565+N568+N571+N574+N577+N580+N583+N586+N589+N592+N595+N598+N601+N604+N607+N610+N613+N616+N619+N622+N625+N628+N631+N634+N637+N640+N643+N646+N649+N652+N655+N658+N661+N664+N667+N670+N673+N676+N679+N682+N685+N688+N691+N694+N697+N700+N703+N706+N709+N712+N715+N718+N721</f>
        <v>66112560</v>
      </c>
    </row>
    <row r="418" spans="1:14" s="210" customFormat="1" ht="17.45" hidden="1" customHeight="1">
      <c r="A418" s="349"/>
      <c r="B418" s="350"/>
      <c r="C418" s="350"/>
      <c r="D418" s="350"/>
      <c r="E418" s="350"/>
      <c r="F418" s="351"/>
      <c r="G418" s="211" t="s">
        <v>31</v>
      </c>
      <c r="H418" s="209">
        <f t="shared" ref="H418:H419" si="175">I418+L418</f>
        <v>0</v>
      </c>
      <c r="I418" s="209">
        <f t="shared" ref="I418:I419" si="176">J418+K418</f>
        <v>0</v>
      </c>
      <c r="J418" s="209">
        <f t="shared" ref="J418:K419" si="177">J422+J425+J428+J431+J434+J437+J440+J443+J446+J449+J452+J455+J458+J461+J464+J467+J470+J473+J476+J533+J479+J482+J485+J488+J491+J494+J497+J500+J503+J506+J509+J512+J515+J518+J521+J524+J527+J530+J536+J539+J542+J545+J548+J551+J554+J557+J560+J563+J566+J569+J572+J575+J578+J581+J584+J587+J590+J593+J596+J599+J602+J605+J608+J611+J614+J617+J620+J623+J626+J629+J632+J635+J638+J641+J644+J647+J650+J653+J656+J659+J662+J665+J668+J671+J674+J677+J680+J683+J686+J689+J692+J695+J698+J701+J704+J707+J710+J713+J716+J719+J722</f>
        <v>0</v>
      </c>
      <c r="K418" s="209">
        <f t="shared" si="177"/>
        <v>0</v>
      </c>
      <c r="L418" s="209">
        <f t="shared" ref="L418:L419" si="178">M418+N418</f>
        <v>0</v>
      </c>
      <c r="M418" s="209">
        <f t="shared" ref="M418:N419" si="179">M422+M425+M428+M431+M434+M437+M440+M443+M446+M449+M452+M455+M458+M461+M464+M467+M470+M473+M476+M533+M479+M482+M485+M488+M491+M494+M497+M500+M503+M506+M509+M512+M515+M518+M521+M524+M527+M530+M536+M539+M542+M545+M548+M551+M554+M557+M560+M563+M566+M569+M572+M575+M578+M581+M584+M587+M590+M593+M596+M599+M602+M605+M608+M611+M614+M617+M620+M623+M626+M629+M632+M635+M638+M641+M644+M647+M650+M653+M656+M659+M662+M665+M668+M671+M674+M677+M680+M683+M686+M689+M692+M695+M698+M701+M704+M707+M710+M713+M716+M719+M722</f>
        <v>0</v>
      </c>
      <c r="N418" s="209">
        <f t="shared" si="179"/>
        <v>0</v>
      </c>
    </row>
    <row r="419" spans="1:14" s="210" customFormat="1" ht="17.45" hidden="1" customHeight="1">
      <c r="A419" s="352"/>
      <c r="B419" s="353"/>
      <c r="C419" s="353"/>
      <c r="D419" s="353"/>
      <c r="E419" s="353"/>
      <c r="F419" s="354"/>
      <c r="G419" s="212" t="s">
        <v>32</v>
      </c>
      <c r="H419" s="209">
        <f t="shared" si="175"/>
        <v>161827210</v>
      </c>
      <c r="I419" s="209">
        <f t="shared" si="176"/>
        <v>95109650</v>
      </c>
      <c r="J419" s="209">
        <f t="shared" si="177"/>
        <v>82788554</v>
      </c>
      <c r="K419" s="209">
        <f t="shared" si="177"/>
        <v>12321096</v>
      </c>
      <c r="L419" s="209">
        <f t="shared" si="178"/>
        <v>66717560</v>
      </c>
      <c r="M419" s="209">
        <f t="shared" si="179"/>
        <v>605000</v>
      </c>
      <c r="N419" s="209">
        <f t="shared" si="179"/>
        <v>66112560</v>
      </c>
    </row>
    <row r="420" spans="1:14" s="190" customFormat="1" ht="5.25" hidden="1" customHeight="1">
      <c r="A420" s="184"/>
      <c r="B420" s="185"/>
      <c r="C420" s="185"/>
      <c r="D420" s="185"/>
      <c r="E420" s="185"/>
      <c r="F420" s="185"/>
      <c r="G420" s="186"/>
      <c r="H420" s="187"/>
      <c r="I420" s="188"/>
      <c r="J420" s="188"/>
      <c r="K420" s="188"/>
      <c r="L420" s="188"/>
      <c r="M420" s="188"/>
      <c r="N420" s="189"/>
    </row>
    <row r="421" spans="1:14" s="114" customFormat="1" ht="18" hidden="1" customHeight="1">
      <c r="A421" s="321" t="s">
        <v>33</v>
      </c>
      <c r="B421" s="322"/>
      <c r="C421" s="321" t="s">
        <v>35</v>
      </c>
      <c r="D421" s="322"/>
      <c r="E421" s="309" t="s">
        <v>420</v>
      </c>
      <c r="F421" s="310"/>
      <c r="G421" s="222" t="s">
        <v>30</v>
      </c>
      <c r="H421" s="194">
        <f t="shared" ref="H421:H691" si="180">I421+L421</f>
        <v>1300000</v>
      </c>
      <c r="I421" s="194">
        <f t="shared" ref="I421:I691" si="181">J421+K421</f>
        <v>1300000</v>
      </c>
      <c r="J421" s="194">
        <v>0</v>
      </c>
      <c r="K421" s="194">
        <v>1300000</v>
      </c>
      <c r="L421" s="194">
        <f t="shared" ref="L421:L691" si="182">M421+N421</f>
        <v>0</v>
      </c>
      <c r="M421" s="194">
        <v>0</v>
      </c>
      <c r="N421" s="194">
        <v>0</v>
      </c>
    </row>
    <row r="422" spans="1:14" s="114" customFormat="1" ht="18" hidden="1" customHeight="1">
      <c r="A422" s="318"/>
      <c r="B422" s="323"/>
      <c r="C422" s="318"/>
      <c r="D422" s="323"/>
      <c r="E422" s="311"/>
      <c r="F422" s="312"/>
      <c r="G422" s="167" t="s">
        <v>31</v>
      </c>
      <c r="H422" s="194">
        <f t="shared" si="180"/>
        <v>0</v>
      </c>
      <c r="I422" s="194">
        <f t="shared" si="181"/>
        <v>0</v>
      </c>
      <c r="J422" s="194">
        <v>0</v>
      </c>
      <c r="K422" s="194">
        <v>0</v>
      </c>
      <c r="L422" s="194">
        <f t="shared" si="182"/>
        <v>0</v>
      </c>
      <c r="M422" s="194">
        <v>0</v>
      </c>
      <c r="N422" s="194">
        <v>0</v>
      </c>
    </row>
    <row r="423" spans="1:14" s="114" customFormat="1" ht="18" hidden="1" customHeight="1">
      <c r="A423" s="318"/>
      <c r="B423" s="323"/>
      <c r="C423" s="326"/>
      <c r="D423" s="327"/>
      <c r="E423" s="313"/>
      <c r="F423" s="314"/>
      <c r="G423" s="167" t="s">
        <v>32</v>
      </c>
      <c r="H423" s="168">
        <f>I423+L423</f>
        <v>1300000</v>
      </c>
      <c r="I423" s="168">
        <f t="shared" si="181"/>
        <v>1300000</v>
      </c>
      <c r="J423" s="168">
        <f>J421+J422</f>
        <v>0</v>
      </c>
      <c r="K423" s="168">
        <f>K421+K422</f>
        <v>1300000</v>
      </c>
      <c r="L423" s="168">
        <f>M423+N423</f>
        <v>0</v>
      </c>
      <c r="M423" s="168">
        <f>M421+M422</f>
        <v>0</v>
      </c>
      <c r="N423" s="168">
        <f>N421+N422</f>
        <v>0</v>
      </c>
    </row>
    <row r="424" spans="1:14" s="114" customFormat="1" ht="18" hidden="1" customHeight="1">
      <c r="A424" s="318"/>
      <c r="B424" s="319"/>
      <c r="C424" s="321" t="s">
        <v>39</v>
      </c>
      <c r="D424" s="322"/>
      <c r="E424" s="309" t="s">
        <v>421</v>
      </c>
      <c r="F424" s="310"/>
      <c r="G424" s="167" t="s">
        <v>30</v>
      </c>
      <c r="H424" s="194">
        <f t="shared" si="180"/>
        <v>7776000</v>
      </c>
      <c r="I424" s="194">
        <f t="shared" si="181"/>
        <v>7276000</v>
      </c>
      <c r="J424" s="194">
        <v>7276000</v>
      </c>
      <c r="K424" s="194">
        <v>0</v>
      </c>
      <c r="L424" s="194">
        <f t="shared" si="182"/>
        <v>500000</v>
      </c>
      <c r="M424" s="194">
        <v>500000</v>
      </c>
      <c r="N424" s="194">
        <v>0</v>
      </c>
    </row>
    <row r="425" spans="1:14" s="114" customFormat="1" ht="18" hidden="1" customHeight="1">
      <c r="A425" s="318"/>
      <c r="B425" s="323"/>
      <c r="C425" s="318"/>
      <c r="D425" s="323"/>
      <c r="E425" s="311"/>
      <c r="F425" s="312"/>
      <c r="G425" s="167" t="s">
        <v>31</v>
      </c>
      <c r="H425" s="194">
        <f t="shared" si="180"/>
        <v>0</v>
      </c>
      <c r="I425" s="194">
        <f t="shared" si="181"/>
        <v>0</v>
      </c>
      <c r="J425" s="194">
        <v>0</v>
      </c>
      <c r="K425" s="194">
        <v>0</v>
      </c>
      <c r="L425" s="194">
        <f t="shared" si="182"/>
        <v>0</v>
      </c>
      <c r="M425" s="194">
        <v>0</v>
      </c>
      <c r="N425" s="194">
        <v>0</v>
      </c>
    </row>
    <row r="426" spans="1:14" s="114" customFormat="1" ht="18" hidden="1" customHeight="1">
      <c r="A426" s="318"/>
      <c r="B426" s="323"/>
      <c r="C426" s="326"/>
      <c r="D426" s="327"/>
      <c r="E426" s="313"/>
      <c r="F426" s="314"/>
      <c r="G426" s="167" t="s">
        <v>32</v>
      </c>
      <c r="H426" s="168">
        <f>I426+L426</f>
        <v>7776000</v>
      </c>
      <c r="I426" s="168">
        <f t="shared" si="181"/>
        <v>7276000</v>
      </c>
      <c r="J426" s="168">
        <f>J424+J425</f>
        <v>7276000</v>
      </c>
      <c r="K426" s="168">
        <f>K424+K425</f>
        <v>0</v>
      </c>
      <c r="L426" s="168">
        <f>M426+N426</f>
        <v>500000</v>
      </c>
      <c r="M426" s="168">
        <f>M424+M425</f>
        <v>500000</v>
      </c>
      <c r="N426" s="168">
        <f>N424+N425</f>
        <v>0</v>
      </c>
    </row>
    <row r="427" spans="1:14" s="114" customFormat="1" ht="18" hidden="1" customHeight="1">
      <c r="A427" s="318"/>
      <c r="B427" s="319"/>
      <c r="C427" s="321" t="s">
        <v>41</v>
      </c>
      <c r="D427" s="322"/>
      <c r="E427" s="309" t="s">
        <v>422</v>
      </c>
      <c r="F427" s="310"/>
      <c r="G427" s="167" t="s">
        <v>30</v>
      </c>
      <c r="H427" s="168">
        <f t="shared" si="180"/>
        <v>60000</v>
      </c>
      <c r="I427" s="168">
        <f t="shared" si="181"/>
        <v>60000</v>
      </c>
      <c r="J427" s="168">
        <v>0</v>
      </c>
      <c r="K427" s="168">
        <v>60000</v>
      </c>
      <c r="L427" s="168">
        <f t="shared" si="182"/>
        <v>0</v>
      </c>
      <c r="M427" s="168">
        <v>0</v>
      </c>
      <c r="N427" s="168">
        <v>0</v>
      </c>
    </row>
    <row r="428" spans="1:14" s="114" customFormat="1" ht="18" hidden="1" customHeight="1">
      <c r="A428" s="318"/>
      <c r="B428" s="323"/>
      <c r="C428" s="318"/>
      <c r="D428" s="323"/>
      <c r="E428" s="311"/>
      <c r="F428" s="312"/>
      <c r="G428" s="167" t="s">
        <v>31</v>
      </c>
      <c r="H428" s="168">
        <f t="shared" si="180"/>
        <v>0</v>
      </c>
      <c r="I428" s="168">
        <f t="shared" si="181"/>
        <v>0</v>
      </c>
      <c r="J428" s="168">
        <v>0</v>
      </c>
      <c r="K428" s="168">
        <v>0</v>
      </c>
      <c r="L428" s="168">
        <f t="shared" si="182"/>
        <v>0</v>
      </c>
      <c r="M428" s="168">
        <v>0</v>
      </c>
      <c r="N428" s="168">
        <v>0</v>
      </c>
    </row>
    <row r="429" spans="1:14" s="114" customFormat="1" ht="18" hidden="1" customHeight="1">
      <c r="A429" s="318"/>
      <c r="B429" s="323"/>
      <c r="C429" s="318"/>
      <c r="D429" s="323"/>
      <c r="E429" s="313"/>
      <c r="F429" s="314"/>
      <c r="G429" s="167" t="s">
        <v>32</v>
      </c>
      <c r="H429" s="168">
        <f>I429+L429</f>
        <v>60000</v>
      </c>
      <c r="I429" s="168">
        <f t="shared" si="181"/>
        <v>60000</v>
      </c>
      <c r="J429" s="168">
        <f>J427+J428</f>
        <v>0</v>
      </c>
      <c r="K429" s="168">
        <f>K427+K428</f>
        <v>60000</v>
      </c>
      <c r="L429" s="168">
        <f>M429+N429</f>
        <v>0</v>
      </c>
      <c r="M429" s="168">
        <f>M427+M428</f>
        <v>0</v>
      </c>
      <c r="N429" s="168">
        <f>N427+N428</f>
        <v>0</v>
      </c>
    </row>
    <row r="430" spans="1:14" s="114" customFormat="1" ht="18" hidden="1" customHeight="1">
      <c r="A430" s="318"/>
      <c r="B430" s="319"/>
      <c r="C430" s="318"/>
      <c r="D430" s="319"/>
      <c r="E430" s="309" t="s">
        <v>423</v>
      </c>
      <c r="F430" s="310"/>
      <c r="G430" s="167" t="s">
        <v>30</v>
      </c>
      <c r="H430" s="168">
        <f t="shared" si="180"/>
        <v>0</v>
      </c>
      <c r="I430" s="168">
        <f t="shared" si="181"/>
        <v>0</v>
      </c>
      <c r="J430" s="168">
        <v>0</v>
      </c>
      <c r="K430" s="168">
        <v>0</v>
      </c>
      <c r="L430" s="168">
        <f t="shared" si="182"/>
        <v>0</v>
      </c>
      <c r="M430" s="168">
        <v>0</v>
      </c>
      <c r="N430" s="168">
        <v>0</v>
      </c>
    </row>
    <row r="431" spans="1:14" s="114" customFormat="1" ht="18" hidden="1" customHeight="1">
      <c r="A431" s="318"/>
      <c r="B431" s="323"/>
      <c r="C431" s="318"/>
      <c r="D431" s="323"/>
      <c r="E431" s="311"/>
      <c r="F431" s="312"/>
      <c r="G431" s="167" t="s">
        <v>31</v>
      </c>
      <c r="H431" s="168">
        <f t="shared" si="180"/>
        <v>0</v>
      </c>
      <c r="I431" s="168">
        <f t="shared" si="181"/>
        <v>0</v>
      </c>
      <c r="J431" s="168">
        <v>0</v>
      </c>
      <c r="K431" s="168">
        <v>0</v>
      </c>
      <c r="L431" s="168">
        <f t="shared" si="182"/>
        <v>0</v>
      </c>
      <c r="M431" s="168">
        <v>0</v>
      </c>
      <c r="N431" s="168">
        <v>0</v>
      </c>
    </row>
    <row r="432" spans="1:14" s="114" customFormat="1" ht="18" hidden="1" customHeight="1">
      <c r="A432" s="318"/>
      <c r="B432" s="323"/>
      <c r="C432" s="326"/>
      <c r="D432" s="327"/>
      <c r="E432" s="313"/>
      <c r="F432" s="314"/>
      <c r="G432" s="167" t="s">
        <v>32</v>
      </c>
      <c r="H432" s="168">
        <f>I432+L432</f>
        <v>0</v>
      </c>
      <c r="I432" s="168">
        <f t="shared" si="181"/>
        <v>0</v>
      </c>
      <c r="J432" s="168">
        <f>J430+J431</f>
        <v>0</v>
      </c>
      <c r="K432" s="168">
        <f>K430+K431</f>
        <v>0</v>
      </c>
      <c r="L432" s="168">
        <f>M432+N432</f>
        <v>0</v>
      </c>
      <c r="M432" s="168">
        <f>M430+M431</f>
        <v>0</v>
      </c>
      <c r="N432" s="168">
        <f>N430+N431</f>
        <v>0</v>
      </c>
    </row>
    <row r="433" spans="1:14" s="200" customFormat="1" ht="18" hidden="1" customHeight="1">
      <c r="A433" s="324" t="s">
        <v>58</v>
      </c>
      <c r="B433" s="325"/>
      <c r="C433" s="324" t="s">
        <v>64</v>
      </c>
      <c r="D433" s="325"/>
      <c r="E433" s="309" t="s">
        <v>424</v>
      </c>
      <c r="F433" s="310"/>
      <c r="G433" s="167" t="s">
        <v>30</v>
      </c>
      <c r="H433" s="168">
        <f t="shared" si="180"/>
        <v>36443000</v>
      </c>
      <c r="I433" s="168">
        <f t="shared" si="181"/>
        <v>4343000</v>
      </c>
      <c r="J433" s="168">
        <v>0</v>
      </c>
      <c r="K433" s="168">
        <v>4343000</v>
      </c>
      <c r="L433" s="168">
        <f t="shared" si="182"/>
        <v>32100000</v>
      </c>
      <c r="M433" s="168">
        <v>0</v>
      </c>
      <c r="N433" s="168">
        <v>32100000</v>
      </c>
    </row>
    <row r="434" spans="1:14" s="200" customFormat="1" ht="18" hidden="1" customHeight="1">
      <c r="A434" s="306"/>
      <c r="B434" s="323"/>
      <c r="C434" s="306"/>
      <c r="D434" s="323"/>
      <c r="E434" s="311"/>
      <c r="F434" s="312"/>
      <c r="G434" s="167" t="s">
        <v>31</v>
      </c>
      <c r="H434" s="168">
        <f t="shared" si="180"/>
        <v>0</v>
      </c>
      <c r="I434" s="168">
        <f t="shared" si="181"/>
        <v>0</v>
      </c>
      <c r="J434" s="168">
        <v>0</v>
      </c>
      <c r="K434" s="168">
        <v>0</v>
      </c>
      <c r="L434" s="168">
        <f t="shared" si="182"/>
        <v>0</v>
      </c>
      <c r="M434" s="168">
        <v>0</v>
      </c>
      <c r="N434" s="168">
        <v>0</v>
      </c>
    </row>
    <row r="435" spans="1:14" s="200" customFormat="1" ht="18" hidden="1" customHeight="1">
      <c r="A435" s="306"/>
      <c r="B435" s="323"/>
      <c r="C435" s="316"/>
      <c r="D435" s="327"/>
      <c r="E435" s="313"/>
      <c r="F435" s="314"/>
      <c r="G435" s="167" t="s">
        <v>32</v>
      </c>
      <c r="H435" s="168">
        <f>I435+L435</f>
        <v>36443000</v>
      </c>
      <c r="I435" s="168">
        <f t="shared" si="181"/>
        <v>4343000</v>
      </c>
      <c r="J435" s="168">
        <f>J433+J434</f>
        <v>0</v>
      </c>
      <c r="K435" s="168">
        <f>K433+K434</f>
        <v>4343000</v>
      </c>
      <c r="L435" s="168">
        <f>M435+N435</f>
        <v>32100000</v>
      </c>
      <c r="M435" s="168">
        <f>M433+M434</f>
        <v>0</v>
      </c>
      <c r="N435" s="168">
        <f>N433+N434</f>
        <v>32100000</v>
      </c>
    </row>
    <row r="436" spans="1:14" s="200" customFormat="1" ht="18" hidden="1" customHeight="1">
      <c r="A436" s="306"/>
      <c r="B436" s="308"/>
      <c r="C436" s="324" t="s">
        <v>425</v>
      </c>
      <c r="D436" s="325"/>
      <c r="E436" s="309" t="s">
        <v>426</v>
      </c>
      <c r="F436" s="310"/>
      <c r="G436" s="167" t="s">
        <v>30</v>
      </c>
      <c r="H436" s="168">
        <f t="shared" si="180"/>
        <v>21885889</v>
      </c>
      <c r="I436" s="168">
        <f t="shared" si="181"/>
        <v>0</v>
      </c>
      <c r="J436" s="168">
        <v>0</v>
      </c>
      <c r="K436" s="168">
        <v>0</v>
      </c>
      <c r="L436" s="168">
        <f t="shared" si="182"/>
        <v>21885889</v>
      </c>
      <c r="M436" s="168">
        <v>0</v>
      </c>
      <c r="N436" s="168">
        <v>21885889</v>
      </c>
    </row>
    <row r="437" spans="1:14" s="200" customFormat="1" ht="18" hidden="1" customHeight="1">
      <c r="A437" s="306"/>
      <c r="B437" s="315"/>
      <c r="C437" s="306"/>
      <c r="D437" s="315"/>
      <c r="E437" s="311"/>
      <c r="F437" s="312"/>
      <c r="G437" s="167" t="s">
        <v>31</v>
      </c>
      <c r="H437" s="168">
        <f t="shared" si="180"/>
        <v>0</v>
      </c>
      <c r="I437" s="168">
        <f t="shared" si="181"/>
        <v>0</v>
      </c>
      <c r="J437" s="168">
        <v>0</v>
      </c>
      <c r="K437" s="168">
        <v>0</v>
      </c>
      <c r="L437" s="168">
        <f t="shared" si="182"/>
        <v>0</v>
      </c>
      <c r="M437" s="168">
        <v>0</v>
      </c>
      <c r="N437" s="168">
        <v>0</v>
      </c>
    </row>
    <row r="438" spans="1:14" s="200" customFormat="1" ht="18" hidden="1" customHeight="1">
      <c r="A438" s="306"/>
      <c r="B438" s="315"/>
      <c r="C438" s="306"/>
      <c r="D438" s="315"/>
      <c r="E438" s="313"/>
      <c r="F438" s="314"/>
      <c r="G438" s="167" t="s">
        <v>32</v>
      </c>
      <c r="H438" s="168">
        <f>I438+L438</f>
        <v>21885889</v>
      </c>
      <c r="I438" s="168">
        <f t="shared" si="181"/>
        <v>0</v>
      </c>
      <c r="J438" s="168">
        <f>J436+J437</f>
        <v>0</v>
      </c>
      <c r="K438" s="168">
        <f>K436+K437</f>
        <v>0</v>
      </c>
      <c r="L438" s="168">
        <f>M438+N438</f>
        <v>21885889</v>
      </c>
      <c r="M438" s="168">
        <f>M436+M437</f>
        <v>0</v>
      </c>
      <c r="N438" s="168">
        <f>N436+N437</f>
        <v>21885889</v>
      </c>
    </row>
    <row r="439" spans="1:14" s="200" customFormat="1" ht="18" hidden="1" customHeight="1">
      <c r="A439" s="306"/>
      <c r="B439" s="308"/>
      <c r="C439" s="324" t="s">
        <v>67</v>
      </c>
      <c r="D439" s="325"/>
      <c r="E439" s="309" t="s">
        <v>427</v>
      </c>
      <c r="F439" s="310"/>
      <c r="G439" s="167" t="s">
        <v>30</v>
      </c>
      <c r="H439" s="168">
        <f>I439+L439</f>
        <v>875000</v>
      </c>
      <c r="I439" s="168">
        <f>J439+K439</f>
        <v>875000</v>
      </c>
      <c r="J439" s="168">
        <v>875000</v>
      </c>
      <c r="K439" s="168">
        <v>0</v>
      </c>
      <c r="L439" s="168">
        <f>M439+N439</f>
        <v>0</v>
      </c>
      <c r="M439" s="168">
        <v>0</v>
      </c>
      <c r="N439" s="168">
        <v>0</v>
      </c>
    </row>
    <row r="440" spans="1:14" s="200" customFormat="1" ht="18" hidden="1" customHeight="1">
      <c r="A440" s="306"/>
      <c r="B440" s="315"/>
      <c r="C440" s="306"/>
      <c r="D440" s="315"/>
      <c r="E440" s="311"/>
      <c r="F440" s="312"/>
      <c r="G440" s="167" t="s">
        <v>31</v>
      </c>
      <c r="H440" s="168">
        <f t="shared" ref="H440" si="183">I440+L440</f>
        <v>0</v>
      </c>
      <c r="I440" s="168">
        <f t="shared" ref="I440:I441" si="184">J440+K440</f>
        <v>0</v>
      </c>
      <c r="J440" s="168">
        <v>0</v>
      </c>
      <c r="K440" s="168">
        <v>0</v>
      </c>
      <c r="L440" s="168">
        <f t="shared" ref="L440" si="185">M440+N440</f>
        <v>0</v>
      </c>
      <c r="M440" s="168">
        <v>0</v>
      </c>
      <c r="N440" s="168">
        <v>0</v>
      </c>
    </row>
    <row r="441" spans="1:14" s="200" customFormat="1" ht="18" hidden="1" customHeight="1">
      <c r="A441" s="306"/>
      <c r="B441" s="315"/>
      <c r="C441" s="306"/>
      <c r="D441" s="315"/>
      <c r="E441" s="313"/>
      <c r="F441" s="314"/>
      <c r="G441" s="167" t="s">
        <v>32</v>
      </c>
      <c r="H441" s="168">
        <f>I441+L441</f>
        <v>875000</v>
      </c>
      <c r="I441" s="168">
        <f t="shared" si="184"/>
        <v>875000</v>
      </c>
      <c r="J441" s="168">
        <f>J439+J440</f>
        <v>875000</v>
      </c>
      <c r="K441" s="168">
        <f>K439+K440</f>
        <v>0</v>
      </c>
      <c r="L441" s="168">
        <f>M441+N441</f>
        <v>0</v>
      </c>
      <c r="M441" s="168">
        <f>M439+M440</f>
        <v>0</v>
      </c>
      <c r="N441" s="168">
        <f>N439+N440</f>
        <v>0</v>
      </c>
    </row>
    <row r="442" spans="1:14" s="200" customFormat="1" ht="18" hidden="1" customHeight="1">
      <c r="A442" s="306"/>
      <c r="B442" s="308"/>
      <c r="C442" s="306"/>
      <c r="D442" s="308"/>
      <c r="E442" s="309" t="s">
        <v>428</v>
      </c>
      <c r="F442" s="310"/>
      <c r="G442" s="167" t="s">
        <v>30</v>
      </c>
      <c r="H442" s="168">
        <f>I442+L442</f>
        <v>20544</v>
      </c>
      <c r="I442" s="168">
        <f>J442+K442</f>
        <v>20544</v>
      </c>
      <c r="J442" s="168">
        <v>20544</v>
      </c>
      <c r="K442" s="168">
        <v>0</v>
      </c>
      <c r="L442" s="168">
        <f>M442+N442</f>
        <v>0</v>
      </c>
      <c r="M442" s="168">
        <v>0</v>
      </c>
      <c r="N442" s="168">
        <v>0</v>
      </c>
    </row>
    <row r="443" spans="1:14" s="200" customFormat="1" ht="18" hidden="1" customHeight="1">
      <c r="A443" s="306"/>
      <c r="B443" s="315"/>
      <c r="C443" s="306"/>
      <c r="D443" s="315"/>
      <c r="E443" s="311"/>
      <c r="F443" s="312"/>
      <c r="G443" s="167" t="s">
        <v>31</v>
      </c>
      <c r="H443" s="168">
        <f t="shared" ref="H443" si="186">I443+L443</f>
        <v>0</v>
      </c>
      <c r="I443" s="168">
        <f t="shared" ref="I443:I444" si="187">J443+K443</f>
        <v>0</v>
      </c>
      <c r="J443" s="168">
        <v>0</v>
      </c>
      <c r="K443" s="168">
        <v>0</v>
      </c>
      <c r="L443" s="168">
        <f t="shared" ref="L443" si="188">M443+N443</f>
        <v>0</v>
      </c>
      <c r="M443" s="168">
        <v>0</v>
      </c>
      <c r="N443" s="168">
        <v>0</v>
      </c>
    </row>
    <row r="444" spans="1:14" s="200" customFormat="1" ht="18" hidden="1" customHeight="1">
      <c r="A444" s="306"/>
      <c r="B444" s="315"/>
      <c r="C444" s="306"/>
      <c r="D444" s="315"/>
      <c r="E444" s="313"/>
      <c r="F444" s="314"/>
      <c r="G444" s="167" t="s">
        <v>32</v>
      </c>
      <c r="H444" s="168">
        <f>I444+L444</f>
        <v>20544</v>
      </c>
      <c r="I444" s="168">
        <f t="shared" si="187"/>
        <v>20544</v>
      </c>
      <c r="J444" s="168">
        <f>J442+J443</f>
        <v>20544</v>
      </c>
      <c r="K444" s="168">
        <f>K442+K443</f>
        <v>0</v>
      </c>
      <c r="L444" s="168">
        <f>M444+N444</f>
        <v>0</v>
      </c>
      <c r="M444" s="168">
        <f>M442+M443</f>
        <v>0</v>
      </c>
      <c r="N444" s="168">
        <f>N442+N443</f>
        <v>0</v>
      </c>
    </row>
    <row r="445" spans="1:14" s="200" customFormat="1" ht="18" hidden="1" customHeight="1">
      <c r="A445" s="306"/>
      <c r="B445" s="308"/>
      <c r="C445" s="306"/>
      <c r="D445" s="308"/>
      <c r="E445" s="309" t="s">
        <v>429</v>
      </c>
      <c r="F445" s="310"/>
      <c r="G445" s="167" t="s">
        <v>30</v>
      </c>
      <c r="H445" s="168">
        <f>I445+L445</f>
        <v>340000</v>
      </c>
      <c r="I445" s="168">
        <f>J445+K445</f>
        <v>340000</v>
      </c>
      <c r="J445" s="168">
        <v>340000</v>
      </c>
      <c r="K445" s="168">
        <v>0</v>
      </c>
      <c r="L445" s="168">
        <f>M445+N445</f>
        <v>0</v>
      </c>
      <c r="M445" s="168">
        <v>0</v>
      </c>
      <c r="N445" s="168">
        <v>0</v>
      </c>
    </row>
    <row r="446" spans="1:14" s="200" customFormat="1" ht="18" hidden="1" customHeight="1">
      <c r="A446" s="306"/>
      <c r="B446" s="315"/>
      <c r="C446" s="306"/>
      <c r="D446" s="315"/>
      <c r="E446" s="311"/>
      <c r="F446" s="312"/>
      <c r="G446" s="167" t="s">
        <v>31</v>
      </c>
      <c r="H446" s="168">
        <f t="shared" ref="H446" si="189">I446+L446</f>
        <v>0</v>
      </c>
      <c r="I446" s="168">
        <f t="shared" ref="I446:I447" si="190">J446+K446</f>
        <v>0</v>
      </c>
      <c r="J446" s="168">
        <v>0</v>
      </c>
      <c r="K446" s="168">
        <v>0</v>
      </c>
      <c r="L446" s="168">
        <f t="shared" ref="L446" si="191">M446+N446</f>
        <v>0</v>
      </c>
      <c r="M446" s="168">
        <v>0</v>
      </c>
      <c r="N446" s="168">
        <v>0</v>
      </c>
    </row>
    <row r="447" spans="1:14" s="200" customFormat="1" ht="18" hidden="1" customHeight="1">
      <c r="A447" s="306"/>
      <c r="B447" s="315"/>
      <c r="C447" s="306"/>
      <c r="D447" s="315"/>
      <c r="E447" s="313"/>
      <c r="F447" s="314"/>
      <c r="G447" s="167" t="s">
        <v>32</v>
      </c>
      <c r="H447" s="168">
        <f>I447+L447</f>
        <v>340000</v>
      </c>
      <c r="I447" s="168">
        <f t="shared" si="190"/>
        <v>340000</v>
      </c>
      <c r="J447" s="168">
        <f>J445+J446</f>
        <v>340000</v>
      </c>
      <c r="K447" s="168">
        <f>K445+K446</f>
        <v>0</v>
      </c>
      <c r="L447" s="168">
        <f>M447+N447</f>
        <v>0</v>
      </c>
      <c r="M447" s="168">
        <f>M445+M446</f>
        <v>0</v>
      </c>
      <c r="N447" s="168">
        <f>N445+N446</f>
        <v>0</v>
      </c>
    </row>
    <row r="448" spans="1:14" s="200" customFormat="1" ht="27.95" hidden="1" customHeight="1">
      <c r="A448" s="306"/>
      <c r="B448" s="308"/>
      <c r="C448" s="306"/>
      <c r="D448" s="308"/>
      <c r="E448" s="309" t="s">
        <v>430</v>
      </c>
      <c r="F448" s="310"/>
      <c r="G448" s="167" t="s">
        <v>30</v>
      </c>
      <c r="H448" s="168">
        <f>I448+L448</f>
        <v>260000</v>
      </c>
      <c r="I448" s="168">
        <f>J448+K448</f>
        <v>260000</v>
      </c>
      <c r="J448" s="168">
        <v>260000</v>
      </c>
      <c r="K448" s="168">
        <v>0</v>
      </c>
      <c r="L448" s="168">
        <f>M448+N448</f>
        <v>0</v>
      </c>
      <c r="M448" s="168">
        <v>0</v>
      </c>
      <c r="N448" s="168">
        <v>0</v>
      </c>
    </row>
    <row r="449" spans="1:14" s="200" customFormat="1" ht="27.95" hidden="1" customHeight="1">
      <c r="A449" s="306"/>
      <c r="B449" s="315"/>
      <c r="C449" s="306"/>
      <c r="D449" s="315"/>
      <c r="E449" s="311"/>
      <c r="F449" s="312"/>
      <c r="G449" s="167" t="s">
        <v>31</v>
      </c>
      <c r="H449" s="168">
        <f t="shared" ref="H449" si="192">I449+L449</f>
        <v>0</v>
      </c>
      <c r="I449" s="168">
        <f t="shared" ref="I449:I450" si="193">J449+K449</f>
        <v>0</v>
      </c>
      <c r="J449" s="168">
        <v>0</v>
      </c>
      <c r="K449" s="168">
        <v>0</v>
      </c>
      <c r="L449" s="168">
        <f t="shared" ref="L449" si="194">M449+N449</f>
        <v>0</v>
      </c>
      <c r="M449" s="168">
        <v>0</v>
      </c>
      <c r="N449" s="168">
        <v>0</v>
      </c>
    </row>
    <row r="450" spans="1:14" s="200" customFormat="1" ht="27.95" hidden="1" customHeight="1">
      <c r="A450" s="306"/>
      <c r="B450" s="315"/>
      <c r="C450" s="316"/>
      <c r="D450" s="317"/>
      <c r="E450" s="313"/>
      <c r="F450" s="314"/>
      <c r="G450" s="167" t="s">
        <v>32</v>
      </c>
      <c r="H450" s="168">
        <f>I450+L450</f>
        <v>260000</v>
      </c>
      <c r="I450" s="168">
        <f t="shared" si="193"/>
        <v>260000</v>
      </c>
      <c r="J450" s="168">
        <f>J448+J449</f>
        <v>260000</v>
      </c>
      <c r="K450" s="168">
        <f>K448+K449</f>
        <v>0</v>
      </c>
      <c r="L450" s="168">
        <f>M450+N450</f>
        <v>0</v>
      </c>
      <c r="M450" s="168">
        <f>M448+M449</f>
        <v>0</v>
      </c>
      <c r="N450" s="168">
        <f>N448+N449</f>
        <v>0</v>
      </c>
    </row>
    <row r="451" spans="1:14" s="200" customFormat="1" ht="18" hidden="1" customHeight="1">
      <c r="A451" s="306"/>
      <c r="B451" s="308"/>
      <c r="C451" s="324" t="s">
        <v>69</v>
      </c>
      <c r="D451" s="325"/>
      <c r="E451" s="309" t="s">
        <v>431</v>
      </c>
      <c r="F451" s="310"/>
      <c r="G451" s="167" t="s">
        <v>30</v>
      </c>
      <c r="H451" s="168">
        <f t="shared" si="180"/>
        <v>3600000</v>
      </c>
      <c r="I451" s="168">
        <f t="shared" si="181"/>
        <v>3600000</v>
      </c>
      <c r="J451" s="168">
        <v>3600000</v>
      </c>
      <c r="K451" s="168">
        <v>0</v>
      </c>
      <c r="L451" s="168">
        <f t="shared" si="182"/>
        <v>0</v>
      </c>
      <c r="M451" s="168">
        <v>0</v>
      </c>
      <c r="N451" s="168">
        <v>0</v>
      </c>
    </row>
    <row r="452" spans="1:14" s="200" customFormat="1" ht="18" hidden="1" customHeight="1">
      <c r="A452" s="306"/>
      <c r="B452" s="315"/>
      <c r="C452" s="306"/>
      <c r="D452" s="315"/>
      <c r="E452" s="311"/>
      <c r="F452" s="312"/>
      <c r="G452" s="167" t="s">
        <v>31</v>
      </c>
      <c r="H452" s="168">
        <f t="shared" si="180"/>
        <v>0</v>
      </c>
      <c r="I452" s="168">
        <f t="shared" si="181"/>
        <v>0</v>
      </c>
      <c r="J452" s="168">
        <v>0</v>
      </c>
      <c r="K452" s="168">
        <v>0</v>
      </c>
      <c r="L452" s="168">
        <f t="shared" si="182"/>
        <v>0</v>
      </c>
      <c r="M452" s="168">
        <v>0</v>
      </c>
      <c r="N452" s="168">
        <v>0</v>
      </c>
    </row>
    <row r="453" spans="1:14" s="200" customFormat="1" ht="18" hidden="1" customHeight="1">
      <c r="A453" s="306"/>
      <c r="B453" s="315"/>
      <c r="C453" s="316"/>
      <c r="D453" s="317"/>
      <c r="E453" s="313"/>
      <c r="F453" s="314"/>
      <c r="G453" s="167" t="s">
        <v>32</v>
      </c>
      <c r="H453" s="168">
        <f>I453+L453</f>
        <v>3600000</v>
      </c>
      <c r="I453" s="168">
        <f t="shared" si="181"/>
        <v>3600000</v>
      </c>
      <c r="J453" s="168">
        <f>J451+J452</f>
        <v>3600000</v>
      </c>
      <c r="K453" s="168">
        <f>K451+K452</f>
        <v>0</v>
      </c>
      <c r="L453" s="168">
        <f>M453+N453</f>
        <v>0</v>
      </c>
      <c r="M453" s="168">
        <f>M451+M452</f>
        <v>0</v>
      </c>
      <c r="N453" s="168">
        <f>N451+N452</f>
        <v>0</v>
      </c>
    </row>
    <row r="454" spans="1:14" s="200" customFormat="1" ht="18" hidden="1" customHeight="1">
      <c r="A454" s="306"/>
      <c r="B454" s="308"/>
      <c r="C454" s="324" t="s">
        <v>309</v>
      </c>
      <c r="D454" s="325"/>
      <c r="E454" s="309" t="s">
        <v>432</v>
      </c>
      <c r="F454" s="310"/>
      <c r="G454" s="167" t="s">
        <v>30</v>
      </c>
      <c r="H454" s="168">
        <f t="shared" si="180"/>
        <v>75000</v>
      </c>
      <c r="I454" s="168">
        <f t="shared" si="181"/>
        <v>75000</v>
      </c>
      <c r="J454" s="168">
        <v>75000</v>
      </c>
      <c r="K454" s="168">
        <v>0</v>
      </c>
      <c r="L454" s="168">
        <f t="shared" si="182"/>
        <v>0</v>
      </c>
      <c r="M454" s="168">
        <v>0</v>
      </c>
      <c r="N454" s="168">
        <v>0</v>
      </c>
    </row>
    <row r="455" spans="1:14" s="200" customFormat="1" ht="18" hidden="1" customHeight="1">
      <c r="A455" s="306"/>
      <c r="B455" s="315"/>
      <c r="C455" s="306"/>
      <c r="D455" s="315"/>
      <c r="E455" s="311"/>
      <c r="F455" s="312"/>
      <c r="G455" s="167" t="s">
        <v>31</v>
      </c>
      <c r="H455" s="168">
        <f t="shared" si="180"/>
        <v>0</v>
      </c>
      <c r="I455" s="168">
        <f t="shared" si="181"/>
        <v>0</v>
      </c>
      <c r="J455" s="168">
        <v>0</v>
      </c>
      <c r="K455" s="168">
        <v>0</v>
      </c>
      <c r="L455" s="168">
        <f t="shared" si="182"/>
        <v>0</v>
      </c>
      <c r="M455" s="168">
        <v>0</v>
      </c>
      <c r="N455" s="168">
        <v>0</v>
      </c>
    </row>
    <row r="456" spans="1:14" s="200" customFormat="1" ht="18" hidden="1" customHeight="1">
      <c r="A456" s="306"/>
      <c r="B456" s="315"/>
      <c r="C456" s="306"/>
      <c r="D456" s="315"/>
      <c r="E456" s="313"/>
      <c r="F456" s="314"/>
      <c r="G456" s="167" t="s">
        <v>32</v>
      </c>
      <c r="H456" s="168">
        <f>I456+L456</f>
        <v>75000</v>
      </c>
      <c r="I456" s="168">
        <f t="shared" si="181"/>
        <v>75000</v>
      </c>
      <c r="J456" s="168">
        <f>J454+J455</f>
        <v>75000</v>
      </c>
      <c r="K456" s="168">
        <f>K454+K455</f>
        <v>0</v>
      </c>
      <c r="L456" s="168">
        <f>M456+N456</f>
        <v>0</v>
      </c>
      <c r="M456" s="168">
        <f>M454+M455</f>
        <v>0</v>
      </c>
      <c r="N456" s="168">
        <f>N454+N455</f>
        <v>0</v>
      </c>
    </row>
    <row r="457" spans="1:14" s="200" customFormat="1" ht="18" hidden="1" customHeight="1">
      <c r="A457" s="306"/>
      <c r="B457" s="308"/>
      <c r="C457" s="306"/>
      <c r="D457" s="308"/>
      <c r="E457" s="309" t="s">
        <v>433</v>
      </c>
      <c r="F457" s="310"/>
      <c r="G457" s="167" t="s">
        <v>30</v>
      </c>
      <c r="H457" s="168">
        <f>I457+L457</f>
        <v>214984</v>
      </c>
      <c r="I457" s="168">
        <f>J457+K457</f>
        <v>214984</v>
      </c>
      <c r="J457" s="168">
        <v>214984</v>
      </c>
      <c r="K457" s="168">
        <v>0</v>
      </c>
      <c r="L457" s="168">
        <f>M457+N457</f>
        <v>0</v>
      </c>
      <c r="M457" s="168">
        <v>0</v>
      </c>
      <c r="N457" s="168">
        <v>0</v>
      </c>
    </row>
    <row r="458" spans="1:14" s="200" customFormat="1" ht="18" hidden="1" customHeight="1">
      <c r="A458" s="306"/>
      <c r="B458" s="315"/>
      <c r="C458" s="306"/>
      <c r="D458" s="315"/>
      <c r="E458" s="311"/>
      <c r="F458" s="312"/>
      <c r="G458" s="167" t="s">
        <v>31</v>
      </c>
      <c r="H458" s="168">
        <f t="shared" ref="H458" si="195">I458+L458</f>
        <v>0</v>
      </c>
      <c r="I458" s="168">
        <f t="shared" ref="I458:I462" si="196">J458+K458</f>
        <v>0</v>
      </c>
      <c r="J458" s="168">
        <v>0</v>
      </c>
      <c r="K458" s="168">
        <v>0</v>
      </c>
      <c r="L458" s="168">
        <f t="shared" ref="L458" si="197">M458+N458</f>
        <v>0</v>
      </c>
      <c r="M458" s="168">
        <v>0</v>
      </c>
      <c r="N458" s="168">
        <v>0</v>
      </c>
    </row>
    <row r="459" spans="1:14" s="200" customFormat="1" ht="18" hidden="1" customHeight="1">
      <c r="A459" s="306"/>
      <c r="B459" s="315"/>
      <c r="C459" s="316"/>
      <c r="D459" s="317"/>
      <c r="E459" s="313"/>
      <c r="F459" s="314"/>
      <c r="G459" s="167" t="s">
        <v>32</v>
      </c>
      <c r="H459" s="168">
        <f>I459+L459</f>
        <v>214984</v>
      </c>
      <c r="I459" s="168">
        <f t="shared" si="196"/>
        <v>214984</v>
      </c>
      <c r="J459" s="168">
        <f>J457+J458</f>
        <v>214984</v>
      </c>
      <c r="K459" s="168">
        <f>K457+K458</f>
        <v>0</v>
      </c>
      <c r="L459" s="168">
        <f>M459+N459</f>
        <v>0</v>
      </c>
      <c r="M459" s="168">
        <f>M457+M458</f>
        <v>0</v>
      </c>
      <c r="N459" s="168">
        <f>N457+N458</f>
        <v>0</v>
      </c>
    </row>
    <row r="460" spans="1:14" s="200" customFormat="1" ht="18" hidden="1" customHeight="1">
      <c r="A460" s="306"/>
      <c r="B460" s="308"/>
      <c r="C460" s="324" t="s">
        <v>72</v>
      </c>
      <c r="D460" s="325"/>
      <c r="E460" s="309" t="s">
        <v>434</v>
      </c>
      <c r="F460" s="310"/>
      <c r="G460" s="167" t="s">
        <v>30</v>
      </c>
      <c r="H460" s="168">
        <f t="shared" ref="H460:H461" si="198">I460+L460</f>
        <v>3749599</v>
      </c>
      <c r="I460" s="168">
        <f t="shared" si="196"/>
        <v>3749599</v>
      </c>
      <c r="J460" s="168">
        <v>3749599</v>
      </c>
      <c r="K460" s="168">
        <v>0</v>
      </c>
      <c r="L460" s="168">
        <f t="shared" ref="L460:L461" si="199">M460+N460</f>
        <v>0</v>
      </c>
      <c r="M460" s="168">
        <v>0</v>
      </c>
      <c r="N460" s="168">
        <v>0</v>
      </c>
    </row>
    <row r="461" spans="1:14" s="200" customFormat="1" ht="18" hidden="1" customHeight="1">
      <c r="A461" s="306"/>
      <c r="B461" s="315"/>
      <c r="C461" s="306"/>
      <c r="D461" s="315"/>
      <c r="E461" s="311"/>
      <c r="F461" s="312"/>
      <c r="G461" s="167" t="s">
        <v>31</v>
      </c>
      <c r="H461" s="168">
        <f t="shared" si="198"/>
        <v>0</v>
      </c>
      <c r="I461" s="168">
        <f t="shared" si="196"/>
        <v>0</v>
      </c>
      <c r="J461" s="168">
        <v>0</v>
      </c>
      <c r="K461" s="168">
        <v>0</v>
      </c>
      <c r="L461" s="168">
        <f t="shared" si="199"/>
        <v>0</v>
      </c>
      <c r="M461" s="168">
        <v>0</v>
      </c>
      <c r="N461" s="168">
        <v>0</v>
      </c>
    </row>
    <row r="462" spans="1:14" s="200" customFormat="1" ht="18" hidden="1" customHeight="1">
      <c r="A462" s="306"/>
      <c r="B462" s="315"/>
      <c r="C462" s="316"/>
      <c r="D462" s="317"/>
      <c r="E462" s="313"/>
      <c r="F462" s="314"/>
      <c r="G462" s="167" t="s">
        <v>32</v>
      </c>
      <c r="H462" s="168">
        <f>I462+L462</f>
        <v>3749599</v>
      </c>
      <c r="I462" s="168">
        <f t="shared" si="196"/>
        <v>3749599</v>
      </c>
      <c r="J462" s="168">
        <f>J460+J461</f>
        <v>3749599</v>
      </c>
      <c r="K462" s="168">
        <f>K460+K461</f>
        <v>0</v>
      </c>
      <c r="L462" s="168">
        <f>M462+N462</f>
        <v>0</v>
      </c>
      <c r="M462" s="168">
        <f>M460+M461</f>
        <v>0</v>
      </c>
      <c r="N462" s="168">
        <f>N460+N461</f>
        <v>0</v>
      </c>
    </row>
    <row r="463" spans="1:14" s="200" customFormat="1" ht="18" hidden="1" customHeight="1">
      <c r="A463" s="306"/>
      <c r="B463" s="308"/>
      <c r="C463" s="324" t="s">
        <v>75</v>
      </c>
      <c r="D463" s="325"/>
      <c r="E463" s="309" t="s">
        <v>435</v>
      </c>
      <c r="F463" s="310"/>
      <c r="G463" s="167" t="s">
        <v>30</v>
      </c>
      <c r="H463" s="168">
        <f t="shared" si="180"/>
        <v>50000</v>
      </c>
      <c r="I463" s="168">
        <f t="shared" si="181"/>
        <v>50000</v>
      </c>
      <c r="J463" s="168">
        <v>0</v>
      </c>
      <c r="K463" s="168">
        <v>50000</v>
      </c>
      <c r="L463" s="168">
        <f t="shared" si="182"/>
        <v>0</v>
      </c>
      <c r="M463" s="168">
        <v>0</v>
      </c>
      <c r="N463" s="168">
        <v>0</v>
      </c>
    </row>
    <row r="464" spans="1:14" s="200" customFormat="1" ht="18" hidden="1" customHeight="1">
      <c r="A464" s="306"/>
      <c r="B464" s="315"/>
      <c r="C464" s="306"/>
      <c r="D464" s="315"/>
      <c r="E464" s="311"/>
      <c r="F464" s="312"/>
      <c r="G464" s="167" t="s">
        <v>31</v>
      </c>
      <c r="H464" s="168">
        <f t="shared" si="180"/>
        <v>0</v>
      </c>
      <c r="I464" s="168">
        <f t="shared" si="181"/>
        <v>0</v>
      </c>
      <c r="J464" s="168">
        <v>0</v>
      </c>
      <c r="K464" s="168">
        <v>0</v>
      </c>
      <c r="L464" s="168">
        <f t="shared" si="182"/>
        <v>0</v>
      </c>
      <c r="M464" s="168">
        <v>0</v>
      </c>
      <c r="N464" s="168">
        <v>0</v>
      </c>
    </row>
    <row r="465" spans="1:14" s="200" customFormat="1" ht="18" hidden="1" customHeight="1">
      <c r="A465" s="316"/>
      <c r="B465" s="317"/>
      <c r="C465" s="316"/>
      <c r="D465" s="317"/>
      <c r="E465" s="313"/>
      <c r="F465" s="314"/>
      <c r="G465" s="167" t="s">
        <v>32</v>
      </c>
      <c r="H465" s="168">
        <f>I465+L465</f>
        <v>50000</v>
      </c>
      <c r="I465" s="168">
        <f t="shared" si="181"/>
        <v>50000</v>
      </c>
      <c r="J465" s="168">
        <f>J463+J464</f>
        <v>0</v>
      </c>
      <c r="K465" s="168">
        <f>K463+K464</f>
        <v>50000</v>
      </c>
      <c r="L465" s="168">
        <f>M465+N465</f>
        <v>0</v>
      </c>
      <c r="M465" s="168">
        <f>M463+M464</f>
        <v>0</v>
      </c>
      <c r="N465" s="168">
        <f>N463+N464</f>
        <v>0</v>
      </c>
    </row>
    <row r="466" spans="1:14" s="114" customFormat="1" ht="18" hidden="1" customHeight="1">
      <c r="A466" s="321" t="s">
        <v>76</v>
      </c>
      <c r="B466" s="322"/>
      <c r="C466" s="321" t="s">
        <v>78</v>
      </c>
      <c r="D466" s="322"/>
      <c r="E466" s="309" t="s">
        <v>436</v>
      </c>
      <c r="F466" s="310"/>
      <c r="G466" s="167" t="s">
        <v>30</v>
      </c>
      <c r="H466" s="194">
        <f t="shared" si="180"/>
        <v>150000</v>
      </c>
      <c r="I466" s="194">
        <f t="shared" si="181"/>
        <v>0</v>
      </c>
      <c r="J466" s="194">
        <v>0</v>
      </c>
      <c r="K466" s="194">
        <v>0</v>
      </c>
      <c r="L466" s="194">
        <f t="shared" si="182"/>
        <v>150000</v>
      </c>
      <c r="M466" s="194">
        <v>0</v>
      </c>
      <c r="N466" s="194">
        <v>150000</v>
      </c>
    </row>
    <row r="467" spans="1:14" s="114" customFormat="1" ht="18" hidden="1" customHeight="1">
      <c r="A467" s="318"/>
      <c r="B467" s="320"/>
      <c r="C467" s="318"/>
      <c r="D467" s="320"/>
      <c r="E467" s="311"/>
      <c r="F467" s="312"/>
      <c r="G467" s="167" t="s">
        <v>31</v>
      </c>
      <c r="H467" s="194">
        <f t="shared" si="180"/>
        <v>0</v>
      </c>
      <c r="I467" s="194">
        <f t="shared" si="181"/>
        <v>0</v>
      </c>
      <c r="J467" s="194">
        <v>0</v>
      </c>
      <c r="K467" s="194">
        <v>0</v>
      </c>
      <c r="L467" s="194">
        <f t="shared" si="182"/>
        <v>0</v>
      </c>
      <c r="M467" s="194">
        <v>0</v>
      </c>
      <c r="N467" s="194">
        <v>0</v>
      </c>
    </row>
    <row r="468" spans="1:14" s="114" customFormat="1" ht="18" hidden="1" customHeight="1">
      <c r="A468" s="326"/>
      <c r="B468" s="343"/>
      <c r="C468" s="326"/>
      <c r="D468" s="343"/>
      <c r="E468" s="313"/>
      <c r="F468" s="314"/>
      <c r="G468" s="167" t="s">
        <v>32</v>
      </c>
      <c r="H468" s="168">
        <f>I468+L468</f>
        <v>150000</v>
      </c>
      <c r="I468" s="168">
        <f t="shared" si="181"/>
        <v>0</v>
      </c>
      <c r="J468" s="168">
        <f>J466+J467</f>
        <v>0</v>
      </c>
      <c r="K468" s="168">
        <f>K466+K467</f>
        <v>0</v>
      </c>
      <c r="L468" s="168">
        <f>M468+N468</f>
        <v>150000</v>
      </c>
      <c r="M468" s="168">
        <f>M466+M467</f>
        <v>0</v>
      </c>
      <c r="N468" s="168">
        <f>N466+N467</f>
        <v>150000</v>
      </c>
    </row>
    <row r="469" spans="1:14" s="200" customFormat="1" ht="18" hidden="1" customHeight="1">
      <c r="A469" s="324" t="s">
        <v>79</v>
      </c>
      <c r="B469" s="325"/>
      <c r="C469" s="324" t="s">
        <v>437</v>
      </c>
      <c r="D469" s="325"/>
      <c r="E469" s="309" t="s">
        <v>438</v>
      </c>
      <c r="F469" s="310"/>
      <c r="G469" s="167" t="s">
        <v>30</v>
      </c>
      <c r="H469" s="168">
        <f t="shared" si="180"/>
        <v>150000</v>
      </c>
      <c r="I469" s="168">
        <f t="shared" si="181"/>
        <v>150000</v>
      </c>
      <c r="J469" s="168">
        <v>150000</v>
      </c>
      <c r="K469" s="168">
        <v>0</v>
      </c>
      <c r="L469" s="168">
        <f t="shared" si="182"/>
        <v>0</v>
      </c>
      <c r="M469" s="168">
        <v>0</v>
      </c>
      <c r="N469" s="168">
        <v>0</v>
      </c>
    </row>
    <row r="470" spans="1:14" s="200" customFormat="1" ht="18" hidden="1" customHeight="1">
      <c r="A470" s="306"/>
      <c r="B470" s="315"/>
      <c r="C470" s="306"/>
      <c r="D470" s="315"/>
      <c r="E470" s="311"/>
      <c r="F470" s="312"/>
      <c r="G470" s="167" t="s">
        <v>31</v>
      </c>
      <c r="H470" s="168">
        <f t="shared" si="180"/>
        <v>0</v>
      </c>
      <c r="I470" s="168">
        <f t="shared" si="181"/>
        <v>0</v>
      </c>
      <c r="J470" s="168">
        <v>0</v>
      </c>
      <c r="K470" s="168">
        <v>0</v>
      </c>
      <c r="L470" s="168">
        <f t="shared" si="182"/>
        <v>0</v>
      </c>
      <c r="M470" s="168">
        <v>0</v>
      </c>
      <c r="N470" s="168">
        <v>0</v>
      </c>
    </row>
    <row r="471" spans="1:14" s="200" customFormat="1" ht="18" hidden="1" customHeight="1">
      <c r="A471" s="316"/>
      <c r="B471" s="317"/>
      <c r="C471" s="316"/>
      <c r="D471" s="317"/>
      <c r="E471" s="313"/>
      <c r="F471" s="314"/>
      <c r="G471" s="167" t="s">
        <v>32</v>
      </c>
      <c r="H471" s="168">
        <f>I471+L471</f>
        <v>150000</v>
      </c>
      <c r="I471" s="168">
        <f t="shared" si="181"/>
        <v>150000</v>
      </c>
      <c r="J471" s="168">
        <f>J469+J470</f>
        <v>150000</v>
      </c>
      <c r="K471" s="168">
        <f>K469+K470</f>
        <v>0</v>
      </c>
      <c r="L471" s="168">
        <f>M471+N471</f>
        <v>0</v>
      </c>
      <c r="M471" s="168">
        <f>M469+M470</f>
        <v>0</v>
      </c>
      <c r="N471" s="168">
        <f>N469+N470</f>
        <v>0</v>
      </c>
    </row>
    <row r="472" spans="1:14" s="114" customFormat="1" ht="17.45" hidden="1" customHeight="1">
      <c r="A472" s="321" t="s">
        <v>94</v>
      </c>
      <c r="B472" s="322"/>
      <c r="C472" s="321" t="s">
        <v>96</v>
      </c>
      <c r="D472" s="322"/>
      <c r="E472" s="309" t="s">
        <v>439</v>
      </c>
      <c r="F472" s="310"/>
      <c r="G472" s="167" t="s">
        <v>30</v>
      </c>
      <c r="H472" s="168">
        <f t="shared" si="180"/>
        <v>393282</v>
      </c>
      <c r="I472" s="168">
        <f t="shared" si="181"/>
        <v>393282</v>
      </c>
      <c r="J472" s="168">
        <v>393282</v>
      </c>
      <c r="K472" s="168">
        <v>0</v>
      </c>
      <c r="L472" s="168">
        <f t="shared" si="182"/>
        <v>0</v>
      </c>
      <c r="M472" s="168">
        <v>0</v>
      </c>
      <c r="N472" s="168">
        <v>0</v>
      </c>
    </row>
    <row r="473" spans="1:14" s="114" customFormat="1" ht="17.45" hidden="1" customHeight="1">
      <c r="A473" s="318"/>
      <c r="B473" s="320"/>
      <c r="C473" s="318"/>
      <c r="D473" s="320"/>
      <c r="E473" s="311"/>
      <c r="F473" s="312"/>
      <c r="G473" s="167" t="s">
        <v>31</v>
      </c>
      <c r="H473" s="168">
        <f t="shared" si="180"/>
        <v>0</v>
      </c>
      <c r="I473" s="168">
        <f t="shared" si="181"/>
        <v>0</v>
      </c>
      <c r="J473" s="168">
        <v>0</v>
      </c>
      <c r="K473" s="168">
        <v>0</v>
      </c>
      <c r="L473" s="168">
        <f t="shared" si="182"/>
        <v>0</v>
      </c>
      <c r="M473" s="168">
        <v>0</v>
      </c>
      <c r="N473" s="168">
        <v>0</v>
      </c>
    </row>
    <row r="474" spans="1:14" s="114" customFormat="1" ht="17.45" hidden="1" customHeight="1">
      <c r="A474" s="326"/>
      <c r="B474" s="343"/>
      <c r="C474" s="326"/>
      <c r="D474" s="343"/>
      <c r="E474" s="313"/>
      <c r="F474" s="314"/>
      <c r="G474" s="167" t="s">
        <v>32</v>
      </c>
      <c r="H474" s="168">
        <f>I474+L474</f>
        <v>393282</v>
      </c>
      <c r="I474" s="168">
        <f t="shared" si="181"/>
        <v>393282</v>
      </c>
      <c r="J474" s="168">
        <f>J472+J473</f>
        <v>393282</v>
      </c>
      <c r="K474" s="168">
        <f>K472+K473</f>
        <v>0</v>
      </c>
      <c r="L474" s="168">
        <f>M474+N474</f>
        <v>0</v>
      </c>
      <c r="M474" s="168">
        <f>M472+M473</f>
        <v>0</v>
      </c>
      <c r="N474" s="168">
        <f>N472+N473</f>
        <v>0</v>
      </c>
    </row>
    <row r="475" spans="1:14" s="114" customFormat="1" ht="18" hidden="1" customHeight="1">
      <c r="A475" s="321" t="s">
        <v>97</v>
      </c>
      <c r="B475" s="322"/>
      <c r="C475" s="321" t="s">
        <v>99</v>
      </c>
      <c r="D475" s="322"/>
      <c r="E475" s="309" t="s">
        <v>440</v>
      </c>
      <c r="F475" s="310"/>
      <c r="G475" s="167" t="s">
        <v>30</v>
      </c>
      <c r="H475" s="168">
        <f t="shared" si="180"/>
        <v>200000</v>
      </c>
      <c r="I475" s="168">
        <f t="shared" si="181"/>
        <v>200000</v>
      </c>
      <c r="J475" s="168">
        <v>0</v>
      </c>
      <c r="K475" s="168">
        <v>200000</v>
      </c>
      <c r="L475" s="168">
        <f t="shared" si="182"/>
        <v>0</v>
      </c>
      <c r="M475" s="168">
        <v>0</v>
      </c>
      <c r="N475" s="168">
        <v>0</v>
      </c>
    </row>
    <row r="476" spans="1:14" s="114" customFormat="1" ht="18" hidden="1" customHeight="1">
      <c r="A476" s="318"/>
      <c r="B476" s="319"/>
      <c r="C476" s="318"/>
      <c r="D476" s="319"/>
      <c r="E476" s="311"/>
      <c r="F476" s="312"/>
      <c r="G476" s="167" t="s">
        <v>31</v>
      </c>
      <c r="H476" s="168">
        <f t="shared" si="180"/>
        <v>0</v>
      </c>
      <c r="I476" s="168">
        <f t="shared" si="181"/>
        <v>0</v>
      </c>
      <c r="J476" s="168">
        <v>0</v>
      </c>
      <c r="K476" s="168">
        <v>0</v>
      </c>
      <c r="L476" s="168">
        <f t="shared" si="182"/>
        <v>0</v>
      </c>
      <c r="M476" s="168">
        <v>0</v>
      </c>
      <c r="N476" s="168">
        <v>0</v>
      </c>
    </row>
    <row r="477" spans="1:14" s="114" customFormat="1" ht="18" hidden="1" customHeight="1">
      <c r="A477" s="318"/>
      <c r="B477" s="319"/>
      <c r="C477" s="318"/>
      <c r="D477" s="319"/>
      <c r="E477" s="313"/>
      <c r="F477" s="314"/>
      <c r="G477" s="167" t="s">
        <v>32</v>
      </c>
      <c r="H477" s="168">
        <f>I477+L477</f>
        <v>200000</v>
      </c>
      <c r="I477" s="168">
        <f t="shared" si="181"/>
        <v>200000</v>
      </c>
      <c r="J477" s="168">
        <f>J475+J476</f>
        <v>0</v>
      </c>
      <c r="K477" s="168">
        <f>K475+K476</f>
        <v>200000</v>
      </c>
      <c r="L477" s="168">
        <f>M477+N477</f>
        <v>0</v>
      </c>
      <c r="M477" s="168">
        <f>M475+M476</f>
        <v>0</v>
      </c>
      <c r="N477" s="168">
        <f>N475+N476</f>
        <v>0</v>
      </c>
    </row>
    <row r="478" spans="1:14" s="114" customFormat="1" ht="18" hidden="1" customHeight="1">
      <c r="A478" s="318"/>
      <c r="B478" s="319"/>
      <c r="C478" s="318"/>
      <c r="D478" s="319"/>
      <c r="E478" s="309" t="s">
        <v>441</v>
      </c>
      <c r="F478" s="310"/>
      <c r="G478" s="167" t="s">
        <v>30</v>
      </c>
      <c r="H478" s="168">
        <f t="shared" si="180"/>
        <v>100000</v>
      </c>
      <c r="I478" s="168">
        <f t="shared" si="181"/>
        <v>100000</v>
      </c>
      <c r="J478" s="168">
        <v>0</v>
      </c>
      <c r="K478" s="168">
        <v>100000</v>
      </c>
      <c r="L478" s="168">
        <f t="shared" si="182"/>
        <v>0</v>
      </c>
      <c r="M478" s="168">
        <v>0</v>
      </c>
      <c r="N478" s="168">
        <v>0</v>
      </c>
    </row>
    <row r="479" spans="1:14" s="114" customFormat="1" ht="18" hidden="1" customHeight="1">
      <c r="A479" s="318"/>
      <c r="B479" s="319"/>
      <c r="C479" s="318"/>
      <c r="D479" s="319"/>
      <c r="E479" s="311"/>
      <c r="F479" s="312"/>
      <c r="G479" s="167" t="s">
        <v>31</v>
      </c>
      <c r="H479" s="168">
        <f t="shared" si="180"/>
        <v>0</v>
      </c>
      <c r="I479" s="168">
        <f t="shared" si="181"/>
        <v>0</v>
      </c>
      <c r="J479" s="168">
        <v>0</v>
      </c>
      <c r="K479" s="168">
        <v>0</v>
      </c>
      <c r="L479" s="168">
        <f t="shared" si="182"/>
        <v>0</v>
      </c>
      <c r="M479" s="168">
        <v>0</v>
      </c>
      <c r="N479" s="168">
        <v>0</v>
      </c>
    </row>
    <row r="480" spans="1:14" s="114" customFormat="1" ht="18" hidden="1" customHeight="1">
      <c r="A480" s="318"/>
      <c r="B480" s="319"/>
      <c r="C480" s="326"/>
      <c r="D480" s="344"/>
      <c r="E480" s="313"/>
      <c r="F480" s="314"/>
      <c r="G480" s="167" t="s">
        <v>32</v>
      </c>
      <c r="H480" s="168">
        <f>I480+L480</f>
        <v>100000</v>
      </c>
      <c r="I480" s="168">
        <f t="shared" si="181"/>
        <v>100000</v>
      </c>
      <c r="J480" s="168">
        <f>J478+J479</f>
        <v>0</v>
      </c>
      <c r="K480" s="168">
        <f>K478+K479</f>
        <v>100000</v>
      </c>
      <c r="L480" s="168">
        <f>M480+N480</f>
        <v>0</v>
      </c>
      <c r="M480" s="168">
        <f>M478+M479</f>
        <v>0</v>
      </c>
      <c r="N480" s="168">
        <f>N478+N479</f>
        <v>0</v>
      </c>
    </row>
    <row r="481" spans="1:14" s="200" customFormat="1" ht="18" hidden="1" customHeight="1">
      <c r="A481" s="306"/>
      <c r="B481" s="308"/>
      <c r="C481" s="306" t="s">
        <v>101</v>
      </c>
      <c r="D481" s="308"/>
      <c r="E481" s="309" t="s">
        <v>442</v>
      </c>
      <c r="F481" s="310"/>
      <c r="G481" s="167" t="s">
        <v>30</v>
      </c>
      <c r="H481" s="168">
        <f t="shared" si="180"/>
        <v>4654277</v>
      </c>
      <c r="I481" s="168">
        <f t="shared" si="181"/>
        <v>4654277</v>
      </c>
      <c r="J481" s="168">
        <v>4654277</v>
      </c>
      <c r="K481" s="168">
        <v>0</v>
      </c>
      <c r="L481" s="168">
        <f t="shared" si="182"/>
        <v>0</v>
      </c>
      <c r="M481" s="168">
        <v>0</v>
      </c>
      <c r="N481" s="168">
        <v>0</v>
      </c>
    </row>
    <row r="482" spans="1:14" s="200" customFormat="1" ht="18" hidden="1" customHeight="1">
      <c r="A482" s="306"/>
      <c r="B482" s="308"/>
      <c r="C482" s="306"/>
      <c r="D482" s="308"/>
      <c r="E482" s="311"/>
      <c r="F482" s="312"/>
      <c r="G482" s="167" t="s">
        <v>31</v>
      </c>
      <c r="H482" s="168">
        <f t="shared" si="180"/>
        <v>0</v>
      </c>
      <c r="I482" s="168">
        <f t="shared" si="181"/>
        <v>0</v>
      </c>
      <c r="J482" s="168">
        <v>0</v>
      </c>
      <c r="K482" s="168">
        <v>0</v>
      </c>
      <c r="L482" s="168">
        <f t="shared" si="182"/>
        <v>0</v>
      </c>
      <c r="M482" s="168">
        <v>0</v>
      </c>
      <c r="N482" s="168">
        <v>0</v>
      </c>
    </row>
    <row r="483" spans="1:14" s="200" customFormat="1" ht="18" hidden="1" customHeight="1">
      <c r="A483" s="316"/>
      <c r="B483" s="345"/>
      <c r="C483" s="316"/>
      <c r="D483" s="345"/>
      <c r="E483" s="313"/>
      <c r="F483" s="314"/>
      <c r="G483" s="167" t="s">
        <v>32</v>
      </c>
      <c r="H483" s="168">
        <f>I483+L483</f>
        <v>4654277</v>
      </c>
      <c r="I483" s="168">
        <f t="shared" si="181"/>
        <v>4654277</v>
      </c>
      <c r="J483" s="168">
        <f>J481+J482</f>
        <v>4654277</v>
      </c>
      <c r="K483" s="168">
        <f>K481+K482</f>
        <v>0</v>
      </c>
      <c r="L483" s="168">
        <f>M483+N483</f>
        <v>0</v>
      </c>
      <c r="M483" s="168">
        <f>M481+M482</f>
        <v>0</v>
      </c>
      <c r="N483" s="168">
        <f>N481+N482</f>
        <v>0</v>
      </c>
    </row>
    <row r="484" spans="1:14" s="114" customFormat="1" ht="18" hidden="1" customHeight="1">
      <c r="A484" s="321" t="s">
        <v>102</v>
      </c>
      <c r="B484" s="322"/>
      <c r="C484" s="321" t="s">
        <v>114</v>
      </c>
      <c r="D484" s="322"/>
      <c r="E484" s="309" t="s">
        <v>443</v>
      </c>
      <c r="F484" s="310"/>
      <c r="G484" s="167" t="s">
        <v>30</v>
      </c>
      <c r="H484" s="194">
        <f t="shared" si="180"/>
        <v>135000</v>
      </c>
      <c r="I484" s="194">
        <f t="shared" si="181"/>
        <v>0</v>
      </c>
      <c r="J484" s="194">
        <v>0</v>
      </c>
      <c r="K484" s="194">
        <v>0</v>
      </c>
      <c r="L484" s="194">
        <f t="shared" si="182"/>
        <v>135000</v>
      </c>
      <c r="M484" s="194">
        <v>0</v>
      </c>
      <c r="N484" s="194">
        <v>135000</v>
      </c>
    </row>
    <row r="485" spans="1:14" s="114" customFormat="1" ht="18" hidden="1" customHeight="1">
      <c r="A485" s="318"/>
      <c r="B485" s="319"/>
      <c r="C485" s="318"/>
      <c r="D485" s="319"/>
      <c r="E485" s="311"/>
      <c r="F485" s="312"/>
      <c r="G485" s="167" t="s">
        <v>31</v>
      </c>
      <c r="H485" s="194">
        <f t="shared" si="180"/>
        <v>0</v>
      </c>
      <c r="I485" s="194">
        <f t="shared" si="181"/>
        <v>0</v>
      </c>
      <c r="J485" s="194">
        <v>0</v>
      </c>
      <c r="K485" s="194">
        <v>0</v>
      </c>
      <c r="L485" s="194">
        <f t="shared" si="182"/>
        <v>0</v>
      </c>
      <c r="M485" s="194">
        <v>0</v>
      </c>
      <c r="N485" s="194">
        <v>0</v>
      </c>
    </row>
    <row r="486" spans="1:14" s="114" customFormat="1" ht="18" hidden="1" customHeight="1">
      <c r="A486" s="326"/>
      <c r="B486" s="344"/>
      <c r="C486" s="326"/>
      <c r="D486" s="344"/>
      <c r="E486" s="313"/>
      <c r="F486" s="314"/>
      <c r="G486" s="167" t="s">
        <v>32</v>
      </c>
      <c r="H486" s="168">
        <f>I486+L486</f>
        <v>135000</v>
      </c>
      <c r="I486" s="168">
        <f t="shared" si="181"/>
        <v>0</v>
      </c>
      <c r="J486" s="168">
        <f>J484+J485</f>
        <v>0</v>
      </c>
      <c r="K486" s="168">
        <f>K484+K485</f>
        <v>0</v>
      </c>
      <c r="L486" s="168">
        <f>M486+N486</f>
        <v>135000</v>
      </c>
      <c r="M486" s="168">
        <f>M484+M485</f>
        <v>0</v>
      </c>
      <c r="N486" s="168">
        <f>N484+N485</f>
        <v>135000</v>
      </c>
    </row>
    <row r="487" spans="1:14" s="114" customFormat="1" ht="18" hidden="1" customHeight="1">
      <c r="A487" s="321" t="s">
        <v>133</v>
      </c>
      <c r="B487" s="322"/>
      <c r="C487" s="321" t="s">
        <v>157</v>
      </c>
      <c r="D487" s="322"/>
      <c r="E487" s="309" t="s">
        <v>444</v>
      </c>
      <c r="F487" s="310"/>
      <c r="G487" s="167" t="s">
        <v>30</v>
      </c>
      <c r="H487" s="194">
        <f t="shared" si="180"/>
        <v>81025</v>
      </c>
      <c r="I487" s="194">
        <f t="shared" si="181"/>
        <v>0</v>
      </c>
      <c r="J487" s="194">
        <v>0</v>
      </c>
      <c r="K487" s="194">
        <v>0</v>
      </c>
      <c r="L487" s="194">
        <f t="shared" si="182"/>
        <v>81025</v>
      </c>
      <c r="M487" s="194">
        <v>0</v>
      </c>
      <c r="N487" s="194">
        <v>81025</v>
      </c>
    </row>
    <row r="488" spans="1:14" s="114" customFormat="1" ht="18" hidden="1" customHeight="1">
      <c r="A488" s="318"/>
      <c r="B488" s="320"/>
      <c r="C488" s="318"/>
      <c r="D488" s="320"/>
      <c r="E488" s="311"/>
      <c r="F488" s="312"/>
      <c r="G488" s="167" t="s">
        <v>31</v>
      </c>
      <c r="H488" s="194">
        <f t="shared" si="180"/>
        <v>0</v>
      </c>
      <c r="I488" s="194">
        <f t="shared" si="181"/>
        <v>0</v>
      </c>
      <c r="J488" s="194">
        <v>0</v>
      </c>
      <c r="K488" s="194">
        <v>0</v>
      </c>
      <c r="L488" s="194">
        <f t="shared" si="182"/>
        <v>0</v>
      </c>
      <c r="M488" s="194">
        <v>0</v>
      </c>
      <c r="N488" s="194">
        <v>0</v>
      </c>
    </row>
    <row r="489" spans="1:14" s="114" customFormat="1" ht="18" hidden="1" customHeight="1">
      <c r="A489" s="318"/>
      <c r="B489" s="320"/>
      <c r="C489" s="318"/>
      <c r="D489" s="320"/>
      <c r="E489" s="313"/>
      <c r="F489" s="314"/>
      <c r="G489" s="167" t="s">
        <v>32</v>
      </c>
      <c r="H489" s="168">
        <f>I489+L489</f>
        <v>81025</v>
      </c>
      <c r="I489" s="168">
        <f t="shared" si="181"/>
        <v>0</v>
      </c>
      <c r="J489" s="168">
        <f>J487+J488</f>
        <v>0</v>
      </c>
      <c r="K489" s="168">
        <f>K487+K488</f>
        <v>0</v>
      </c>
      <c r="L489" s="168">
        <f>M489+N489</f>
        <v>81025</v>
      </c>
      <c r="M489" s="168">
        <f>M487+M488</f>
        <v>0</v>
      </c>
      <c r="N489" s="168">
        <f>N487+N488</f>
        <v>81025</v>
      </c>
    </row>
    <row r="490" spans="1:14" s="114" customFormat="1" ht="17.850000000000001" hidden="1" customHeight="1">
      <c r="A490" s="318"/>
      <c r="B490" s="319"/>
      <c r="C490" s="318"/>
      <c r="D490" s="319"/>
      <c r="E490" s="309" t="s">
        <v>445</v>
      </c>
      <c r="F490" s="310"/>
      <c r="G490" s="167" t="s">
        <v>30</v>
      </c>
      <c r="H490" s="194">
        <f t="shared" ref="H490:H491" si="200">I490+L490</f>
        <v>350000</v>
      </c>
      <c r="I490" s="194">
        <f t="shared" si="181"/>
        <v>350000</v>
      </c>
      <c r="J490" s="194">
        <v>0</v>
      </c>
      <c r="K490" s="194">
        <v>350000</v>
      </c>
      <c r="L490" s="194">
        <f t="shared" ref="L490:L491" si="201">M490+N490</f>
        <v>0</v>
      </c>
      <c r="M490" s="194">
        <v>0</v>
      </c>
      <c r="N490" s="194">
        <v>0</v>
      </c>
    </row>
    <row r="491" spans="1:14" s="114" customFormat="1" ht="17.850000000000001" hidden="1" customHeight="1">
      <c r="A491" s="318"/>
      <c r="B491" s="320"/>
      <c r="C491" s="318"/>
      <c r="D491" s="320"/>
      <c r="E491" s="311"/>
      <c r="F491" s="312"/>
      <c r="G491" s="167" t="s">
        <v>31</v>
      </c>
      <c r="H491" s="194">
        <f t="shared" si="200"/>
        <v>0</v>
      </c>
      <c r="I491" s="194">
        <f t="shared" si="181"/>
        <v>0</v>
      </c>
      <c r="J491" s="194">
        <v>0</v>
      </c>
      <c r="K491" s="194">
        <v>0</v>
      </c>
      <c r="L491" s="194">
        <f t="shared" si="201"/>
        <v>0</v>
      </c>
      <c r="M491" s="194">
        <v>0</v>
      </c>
      <c r="N491" s="194">
        <v>0</v>
      </c>
    </row>
    <row r="492" spans="1:14" s="114" customFormat="1" ht="17.850000000000001" hidden="1" customHeight="1">
      <c r="A492" s="326"/>
      <c r="B492" s="343"/>
      <c r="C492" s="326"/>
      <c r="D492" s="343"/>
      <c r="E492" s="313"/>
      <c r="F492" s="314"/>
      <c r="G492" s="167" t="s">
        <v>32</v>
      </c>
      <c r="H492" s="168">
        <f>I492+L492</f>
        <v>350000</v>
      </c>
      <c r="I492" s="168">
        <f t="shared" si="181"/>
        <v>350000</v>
      </c>
      <c r="J492" s="168">
        <f>J490+J491</f>
        <v>0</v>
      </c>
      <c r="K492" s="168">
        <f>K490+K491</f>
        <v>350000</v>
      </c>
      <c r="L492" s="168">
        <f>M492+N492</f>
        <v>0</v>
      </c>
      <c r="M492" s="168">
        <f>M490+M491</f>
        <v>0</v>
      </c>
      <c r="N492" s="168">
        <f>N490+N491</f>
        <v>0</v>
      </c>
    </row>
    <row r="493" spans="1:14" s="114" customFormat="1" ht="17.850000000000001" hidden="1" customHeight="1">
      <c r="A493" s="321" t="s">
        <v>446</v>
      </c>
      <c r="B493" s="322"/>
      <c r="C493" s="321" t="s">
        <v>447</v>
      </c>
      <c r="D493" s="322"/>
      <c r="E493" s="309" t="s">
        <v>448</v>
      </c>
      <c r="F493" s="310"/>
      <c r="G493" s="167" t="s">
        <v>30</v>
      </c>
      <c r="H493" s="194">
        <f t="shared" ref="H493:H494" si="202">I493+L493</f>
        <v>80000</v>
      </c>
      <c r="I493" s="194">
        <f t="shared" si="181"/>
        <v>0</v>
      </c>
      <c r="J493" s="194">
        <v>0</v>
      </c>
      <c r="K493" s="194">
        <v>0</v>
      </c>
      <c r="L493" s="194">
        <f t="shared" ref="L493:L494" si="203">M493+N493</f>
        <v>80000</v>
      </c>
      <c r="M493" s="194">
        <v>80000</v>
      </c>
      <c r="N493" s="194">
        <v>0</v>
      </c>
    </row>
    <row r="494" spans="1:14" s="114" customFormat="1" ht="17.850000000000001" hidden="1" customHeight="1">
      <c r="A494" s="318"/>
      <c r="B494" s="320"/>
      <c r="C494" s="318"/>
      <c r="D494" s="320"/>
      <c r="E494" s="311"/>
      <c r="F494" s="312"/>
      <c r="G494" s="167" t="s">
        <v>31</v>
      </c>
      <c r="H494" s="194">
        <f t="shared" si="202"/>
        <v>0</v>
      </c>
      <c r="I494" s="194">
        <f t="shared" si="181"/>
        <v>0</v>
      </c>
      <c r="J494" s="194">
        <v>0</v>
      </c>
      <c r="K494" s="194">
        <v>0</v>
      </c>
      <c r="L494" s="194">
        <f t="shared" si="203"/>
        <v>0</v>
      </c>
      <c r="M494" s="194">
        <v>0</v>
      </c>
      <c r="N494" s="194">
        <v>0</v>
      </c>
    </row>
    <row r="495" spans="1:14" s="114" customFormat="1" ht="17.850000000000001" hidden="1" customHeight="1">
      <c r="A495" s="318"/>
      <c r="B495" s="320"/>
      <c r="C495" s="318"/>
      <c r="D495" s="320"/>
      <c r="E495" s="313"/>
      <c r="F495" s="314"/>
      <c r="G495" s="167" t="s">
        <v>32</v>
      </c>
      <c r="H495" s="168">
        <f>I495+L495</f>
        <v>80000</v>
      </c>
      <c r="I495" s="168">
        <f t="shared" si="181"/>
        <v>0</v>
      </c>
      <c r="J495" s="168">
        <f>J493+J494</f>
        <v>0</v>
      </c>
      <c r="K495" s="168">
        <f>K493+K494</f>
        <v>0</v>
      </c>
      <c r="L495" s="168">
        <f>M495+N495</f>
        <v>80000</v>
      </c>
      <c r="M495" s="168">
        <f>M493+M494</f>
        <v>80000</v>
      </c>
      <c r="N495" s="168">
        <f>N493+N494</f>
        <v>0</v>
      </c>
    </row>
    <row r="496" spans="1:14" s="114" customFormat="1" ht="17.850000000000001" hidden="1" customHeight="1">
      <c r="A496" s="318"/>
      <c r="B496" s="319"/>
      <c r="C496" s="318"/>
      <c r="D496" s="319"/>
      <c r="E496" s="309" t="s">
        <v>449</v>
      </c>
      <c r="F496" s="310"/>
      <c r="G496" s="167" t="s">
        <v>30</v>
      </c>
      <c r="H496" s="194">
        <f t="shared" ref="H496:H497" si="204">I496+L496</f>
        <v>120000</v>
      </c>
      <c r="I496" s="194">
        <f t="shared" si="181"/>
        <v>0</v>
      </c>
      <c r="J496" s="194">
        <v>0</v>
      </c>
      <c r="K496" s="194">
        <v>0</v>
      </c>
      <c r="L496" s="194">
        <f t="shared" ref="L496:L497" si="205">M496+N496</f>
        <v>120000</v>
      </c>
      <c r="M496" s="194">
        <v>0</v>
      </c>
      <c r="N496" s="194">
        <v>120000</v>
      </c>
    </row>
    <row r="497" spans="1:14" s="114" customFormat="1" ht="17.850000000000001" hidden="1" customHeight="1">
      <c r="A497" s="318"/>
      <c r="B497" s="320"/>
      <c r="C497" s="318"/>
      <c r="D497" s="320"/>
      <c r="E497" s="311"/>
      <c r="F497" s="312"/>
      <c r="G497" s="167" t="s">
        <v>31</v>
      </c>
      <c r="H497" s="194">
        <f t="shared" si="204"/>
        <v>0</v>
      </c>
      <c r="I497" s="194">
        <f t="shared" si="181"/>
        <v>0</v>
      </c>
      <c r="J497" s="194">
        <v>0</v>
      </c>
      <c r="K497" s="194">
        <v>0</v>
      </c>
      <c r="L497" s="194">
        <f t="shared" si="205"/>
        <v>0</v>
      </c>
      <c r="M497" s="194">
        <v>0</v>
      </c>
      <c r="N497" s="194">
        <v>0</v>
      </c>
    </row>
    <row r="498" spans="1:14" s="114" customFormat="1" ht="17.850000000000001" hidden="1" customHeight="1">
      <c r="A498" s="318"/>
      <c r="B498" s="320"/>
      <c r="C498" s="318"/>
      <c r="D498" s="320"/>
      <c r="E498" s="313"/>
      <c r="F498" s="314"/>
      <c r="G498" s="167" t="s">
        <v>32</v>
      </c>
      <c r="H498" s="168">
        <f>I498+L498</f>
        <v>120000</v>
      </c>
      <c r="I498" s="168">
        <f t="shared" si="181"/>
        <v>0</v>
      </c>
      <c r="J498" s="168">
        <f>J496+J497</f>
        <v>0</v>
      </c>
      <c r="K498" s="168">
        <f>K496+K497</f>
        <v>0</v>
      </c>
      <c r="L498" s="168">
        <f>M498+N498</f>
        <v>120000</v>
      </c>
      <c r="M498" s="168">
        <f>M496+M497</f>
        <v>0</v>
      </c>
      <c r="N498" s="168">
        <f>N496+N497</f>
        <v>120000</v>
      </c>
    </row>
    <row r="499" spans="1:14" s="114" customFormat="1" ht="17.45" hidden="1" customHeight="1">
      <c r="A499" s="318"/>
      <c r="B499" s="319"/>
      <c r="C499" s="318"/>
      <c r="D499" s="319"/>
      <c r="E499" s="309" t="s">
        <v>450</v>
      </c>
      <c r="F499" s="310"/>
      <c r="G499" s="167" t="s">
        <v>30</v>
      </c>
      <c r="H499" s="194">
        <f t="shared" ref="H499:H500" si="206">I499+L499</f>
        <v>100000</v>
      </c>
      <c r="I499" s="194">
        <f t="shared" si="181"/>
        <v>0</v>
      </c>
      <c r="J499" s="194">
        <v>0</v>
      </c>
      <c r="K499" s="194">
        <v>0</v>
      </c>
      <c r="L499" s="194">
        <f t="shared" ref="L499:L500" si="207">M499+N499</f>
        <v>100000</v>
      </c>
      <c r="M499" s="194">
        <v>25000</v>
      </c>
      <c r="N499" s="194">
        <v>75000</v>
      </c>
    </row>
    <row r="500" spans="1:14" s="114" customFormat="1" ht="17.45" hidden="1" customHeight="1">
      <c r="A500" s="318"/>
      <c r="B500" s="320"/>
      <c r="C500" s="318"/>
      <c r="D500" s="320"/>
      <c r="E500" s="311"/>
      <c r="F500" s="312"/>
      <c r="G500" s="167" t="s">
        <v>31</v>
      </c>
      <c r="H500" s="194">
        <f t="shared" si="206"/>
        <v>0</v>
      </c>
      <c r="I500" s="194">
        <f t="shared" si="181"/>
        <v>0</v>
      </c>
      <c r="J500" s="194">
        <v>0</v>
      </c>
      <c r="K500" s="194">
        <v>0</v>
      </c>
      <c r="L500" s="194">
        <f t="shared" si="207"/>
        <v>0</v>
      </c>
      <c r="M500" s="194">
        <v>0</v>
      </c>
      <c r="N500" s="194">
        <v>0</v>
      </c>
    </row>
    <row r="501" spans="1:14" s="114" customFormat="1" ht="17.45" hidden="1" customHeight="1">
      <c r="A501" s="326"/>
      <c r="B501" s="343"/>
      <c r="C501" s="326"/>
      <c r="D501" s="343"/>
      <c r="E501" s="313"/>
      <c r="F501" s="314"/>
      <c r="G501" s="167" t="s">
        <v>32</v>
      </c>
      <c r="H501" s="168">
        <f>I501+L501</f>
        <v>100000</v>
      </c>
      <c r="I501" s="168">
        <f t="shared" si="181"/>
        <v>0</v>
      </c>
      <c r="J501" s="168">
        <f>J499+J500</f>
        <v>0</v>
      </c>
      <c r="K501" s="168">
        <f>K499+K500</f>
        <v>0</v>
      </c>
      <c r="L501" s="168">
        <f>M501+N501</f>
        <v>100000</v>
      </c>
      <c r="M501" s="168">
        <f>M499+M500</f>
        <v>25000</v>
      </c>
      <c r="N501" s="168">
        <f>N499+N500</f>
        <v>75000</v>
      </c>
    </row>
    <row r="502" spans="1:14" s="200" customFormat="1" ht="18" hidden="1" customHeight="1">
      <c r="A502" s="324" t="s">
        <v>158</v>
      </c>
      <c r="B502" s="325"/>
      <c r="C502" s="324" t="s">
        <v>451</v>
      </c>
      <c r="D502" s="325"/>
      <c r="E502" s="309" t="s">
        <v>452</v>
      </c>
      <c r="F502" s="310"/>
      <c r="G502" s="167" t="s">
        <v>30</v>
      </c>
      <c r="H502" s="194">
        <f>I502+L502</f>
        <v>2500000</v>
      </c>
      <c r="I502" s="194">
        <f>J502+K502</f>
        <v>2500000</v>
      </c>
      <c r="J502" s="194">
        <v>2500000</v>
      </c>
      <c r="K502" s="194">
        <v>0</v>
      </c>
      <c r="L502" s="194">
        <f>M502+N502</f>
        <v>0</v>
      </c>
      <c r="M502" s="194">
        <v>0</v>
      </c>
      <c r="N502" s="194">
        <v>0</v>
      </c>
    </row>
    <row r="503" spans="1:14" s="200" customFormat="1" ht="18" hidden="1" customHeight="1">
      <c r="A503" s="306"/>
      <c r="B503" s="315"/>
      <c r="C503" s="306"/>
      <c r="D503" s="315"/>
      <c r="E503" s="311"/>
      <c r="F503" s="312"/>
      <c r="G503" s="167" t="s">
        <v>31</v>
      </c>
      <c r="H503" s="194">
        <f t="shared" ref="H503" si="208">I503+L503</f>
        <v>0</v>
      </c>
      <c r="I503" s="194">
        <f t="shared" ref="I503:I504" si="209">J503+K503</f>
        <v>0</v>
      </c>
      <c r="J503" s="194">
        <v>0</v>
      </c>
      <c r="K503" s="194">
        <v>0</v>
      </c>
      <c r="L503" s="194">
        <f t="shared" ref="L503" si="210">M503+N503</f>
        <v>0</v>
      </c>
      <c r="M503" s="194">
        <v>0</v>
      </c>
      <c r="N503" s="194">
        <v>0</v>
      </c>
    </row>
    <row r="504" spans="1:14" s="200" customFormat="1" ht="18" hidden="1" customHeight="1">
      <c r="A504" s="306"/>
      <c r="B504" s="315"/>
      <c r="C504" s="316"/>
      <c r="D504" s="317"/>
      <c r="E504" s="313"/>
      <c r="F504" s="314"/>
      <c r="G504" s="167" t="s">
        <v>32</v>
      </c>
      <c r="H504" s="168">
        <f>I504+L504</f>
        <v>2500000</v>
      </c>
      <c r="I504" s="168">
        <f t="shared" si="209"/>
        <v>2500000</v>
      </c>
      <c r="J504" s="168">
        <f>J502+J503</f>
        <v>2500000</v>
      </c>
      <c r="K504" s="168">
        <f>K502+K503</f>
        <v>0</v>
      </c>
      <c r="L504" s="168">
        <f>M504+N504</f>
        <v>0</v>
      </c>
      <c r="M504" s="168">
        <f>M502+M503</f>
        <v>0</v>
      </c>
      <c r="N504" s="168">
        <f>N502+N503</f>
        <v>0</v>
      </c>
    </row>
    <row r="505" spans="1:14" s="114" customFormat="1" ht="18" hidden="1" customHeight="1">
      <c r="A505" s="318"/>
      <c r="B505" s="319"/>
      <c r="C505" s="321" t="s">
        <v>345</v>
      </c>
      <c r="D505" s="322"/>
      <c r="E505" s="309" t="s">
        <v>453</v>
      </c>
      <c r="F505" s="310"/>
      <c r="G505" s="167" t="s">
        <v>30</v>
      </c>
      <c r="H505" s="194">
        <f t="shared" si="180"/>
        <v>200000</v>
      </c>
      <c r="I505" s="194">
        <f t="shared" si="181"/>
        <v>0</v>
      </c>
      <c r="J505" s="194">
        <v>0</v>
      </c>
      <c r="K505" s="194">
        <v>0</v>
      </c>
      <c r="L505" s="194">
        <f t="shared" si="182"/>
        <v>200000</v>
      </c>
      <c r="M505" s="194">
        <v>0</v>
      </c>
      <c r="N505" s="194">
        <v>200000</v>
      </c>
    </row>
    <row r="506" spans="1:14" s="114" customFormat="1" ht="18" hidden="1" customHeight="1">
      <c r="A506" s="318"/>
      <c r="B506" s="320"/>
      <c r="C506" s="318"/>
      <c r="D506" s="320"/>
      <c r="E506" s="311"/>
      <c r="F506" s="312"/>
      <c r="G506" s="167" t="s">
        <v>31</v>
      </c>
      <c r="H506" s="194">
        <f t="shared" si="180"/>
        <v>0</v>
      </c>
      <c r="I506" s="194">
        <f t="shared" si="181"/>
        <v>0</v>
      </c>
      <c r="J506" s="194">
        <v>0</v>
      </c>
      <c r="K506" s="194">
        <v>0</v>
      </c>
      <c r="L506" s="194">
        <f t="shared" si="182"/>
        <v>0</v>
      </c>
      <c r="M506" s="194">
        <v>0</v>
      </c>
      <c r="N506" s="194">
        <v>0</v>
      </c>
    </row>
    <row r="507" spans="1:14" s="114" customFormat="1" ht="18" hidden="1" customHeight="1">
      <c r="A507" s="318"/>
      <c r="B507" s="320"/>
      <c r="C507" s="318"/>
      <c r="D507" s="320"/>
      <c r="E507" s="313"/>
      <c r="F507" s="314"/>
      <c r="G507" s="167" t="s">
        <v>32</v>
      </c>
      <c r="H507" s="168">
        <f>I507+L507</f>
        <v>200000</v>
      </c>
      <c r="I507" s="168">
        <f t="shared" si="181"/>
        <v>0</v>
      </c>
      <c r="J507" s="168">
        <f>J505+J506</f>
        <v>0</v>
      </c>
      <c r="K507" s="168">
        <f>K505+K506</f>
        <v>0</v>
      </c>
      <c r="L507" s="168">
        <f>M507+N507</f>
        <v>200000</v>
      </c>
      <c r="M507" s="168">
        <f>M505+M506</f>
        <v>0</v>
      </c>
      <c r="N507" s="168">
        <f>N505+N506</f>
        <v>200000</v>
      </c>
    </row>
    <row r="508" spans="1:14" s="114" customFormat="1" ht="18" hidden="1" customHeight="1">
      <c r="A508" s="318"/>
      <c r="B508" s="319"/>
      <c r="C508" s="318"/>
      <c r="D508" s="319"/>
      <c r="E508" s="309" t="s">
        <v>454</v>
      </c>
      <c r="F508" s="310"/>
      <c r="G508" s="167" t="s">
        <v>30</v>
      </c>
      <c r="H508" s="168">
        <f t="shared" si="180"/>
        <v>813480</v>
      </c>
      <c r="I508" s="168">
        <f t="shared" si="181"/>
        <v>229500</v>
      </c>
      <c r="J508" s="168">
        <v>0</v>
      </c>
      <c r="K508" s="168">
        <v>229500</v>
      </c>
      <c r="L508" s="168">
        <f t="shared" si="182"/>
        <v>583980</v>
      </c>
      <c r="M508" s="168">
        <v>0</v>
      </c>
      <c r="N508" s="168">
        <v>583980</v>
      </c>
    </row>
    <row r="509" spans="1:14" s="114" customFormat="1" ht="18" hidden="1" customHeight="1">
      <c r="A509" s="318"/>
      <c r="B509" s="320"/>
      <c r="C509" s="318"/>
      <c r="D509" s="320"/>
      <c r="E509" s="311"/>
      <c r="F509" s="312"/>
      <c r="G509" s="167" t="s">
        <v>31</v>
      </c>
      <c r="H509" s="168">
        <f t="shared" si="180"/>
        <v>0</v>
      </c>
      <c r="I509" s="168">
        <f t="shared" si="181"/>
        <v>0</v>
      </c>
      <c r="J509" s="168">
        <v>0</v>
      </c>
      <c r="K509" s="168">
        <v>0</v>
      </c>
      <c r="L509" s="168">
        <f t="shared" si="182"/>
        <v>0</v>
      </c>
      <c r="M509" s="168">
        <v>0</v>
      </c>
      <c r="N509" s="168">
        <v>0</v>
      </c>
    </row>
    <row r="510" spans="1:14" s="114" customFormat="1" ht="18" hidden="1" customHeight="1">
      <c r="A510" s="318"/>
      <c r="B510" s="320"/>
      <c r="C510" s="326"/>
      <c r="D510" s="343"/>
      <c r="E510" s="313"/>
      <c r="F510" s="314"/>
      <c r="G510" s="167" t="s">
        <v>32</v>
      </c>
      <c r="H510" s="168">
        <f>I510+L510</f>
        <v>813480</v>
      </c>
      <c r="I510" s="168">
        <f t="shared" si="181"/>
        <v>229500</v>
      </c>
      <c r="J510" s="168">
        <f>J508+J509</f>
        <v>0</v>
      </c>
      <c r="K510" s="168">
        <f>K508+K509</f>
        <v>229500</v>
      </c>
      <c r="L510" s="168">
        <f>M510+N510</f>
        <v>583980</v>
      </c>
      <c r="M510" s="168">
        <f>M508+M509</f>
        <v>0</v>
      </c>
      <c r="N510" s="168">
        <f>N508+N509</f>
        <v>583980</v>
      </c>
    </row>
    <row r="511" spans="1:14" s="114" customFormat="1" ht="18" hidden="1" customHeight="1">
      <c r="A511" s="318"/>
      <c r="B511" s="319"/>
      <c r="C511" s="318" t="s">
        <v>455</v>
      </c>
      <c r="D511" s="319"/>
      <c r="E511" s="311" t="s">
        <v>456</v>
      </c>
      <c r="F511" s="312"/>
      <c r="G511" s="217" t="s">
        <v>30</v>
      </c>
      <c r="H511" s="224">
        <f t="shared" si="180"/>
        <v>350000</v>
      </c>
      <c r="I511" s="224">
        <f t="shared" si="181"/>
        <v>0</v>
      </c>
      <c r="J511" s="224">
        <v>0</v>
      </c>
      <c r="K511" s="224">
        <v>0</v>
      </c>
      <c r="L511" s="224">
        <f t="shared" si="182"/>
        <v>350000</v>
      </c>
      <c r="M511" s="224">
        <v>0</v>
      </c>
      <c r="N511" s="224">
        <v>350000</v>
      </c>
    </row>
    <row r="512" spans="1:14" s="114" customFormat="1" ht="18" hidden="1" customHeight="1">
      <c r="A512" s="318"/>
      <c r="B512" s="320"/>
      <c r="C512" s="318"/>
      <c r="D512" s="320"/>
      <c r="E512" s="311"/>
      <c r="F512" s="312"/>
      <c r="G512" s="167" t="s">
        <v>31</v>
      </c>
      <c r="H512" s="168">
        <f t="shared" si="180"/>
        <v>0</v>
      </c>
      <c r="I512" s="168">
        <f t="shared" si="181"/>
        <v>0</v>
      </c>
      <c r="J512" s="168">
        <v>0</v>
      </c>
      <c r="K512" s="168">
        <v>0</v>
      </c>
      <c r="L512" s="168">
        <f t="shared" si="182"/>
        <v>0</v>
      </c>
      <c r="M512" s="168">
        <v>0</v>
      </c>
      <c r="N512" s="168">
        <v>0</v>
      </c>
    </row>
    <row r="513" spans="1:14" s="114" customFormat="1" ht="18" hidden="1" customHeight="1">
      <c r="A513" s="318"/>
      <c r="B513" s="320"/>
      <c r="C513" s="326"/>
      <c r="D513" s="343"/>
      <c r="E513" s="313"/>
      <c r="F513" s="314"/>
      <c r="G513" s="167" t="s">
        <v>32</v>
      </c>
      <c r="H513" s="168">
        <f>I513+L513</f>
        <v>350000</v>
      </c>
      <c r="I513" s="168">
        <f t="shared" si="181"/>
        <v>0</v>
      </c>
      <c r="J513" s="168">
        <f>J511+J512</f>
        <v>0</v>
      </c>
      <c r="K513" s="168">
        <f>K511+K512</f>
        <v>0</v>
      </c>
      <c r="L513" s="168">
        <f>M513+N513</f>
        <v>350000</v>
      </c>
      <c r="M513" s="168">
        <f>M511+M512</f>
        <v>0</v>
      </c>
      <c r="N513" s="168">
        <f>N511+N512</f>
        <v>350000</v>
      </c>
    </row>
    <row r="514" spans="1:14" s="114" customFormat="1" ht="18" hidden="1" customHeight="1">
      <c r="A514" s="318"/>
      <c r="B514" s="319"/>
      <c r="C514" s="321" t="s">
        <v>457</v>
      </c>
      <c r="D514" s="322"/>
      <c r="E514" s="309" t="s">
        <v>458</v>
      </c>
      <c r="F514" s="310"/>
      <c r="G514" s="167" t="s">
        <v>30</v>
      </c>
      <c r="H514" s="194">
        <f t="shared" si="180"/>
        <v>30000</v>
      </c>
      <c r="I514" s="194">
        <f t="shared" si="181"/>
        <v>30000</v>
      </c>
      <c r="J514" s="194">
        <v>0</v>
      </c>
      <c r="K514" s="194">
        <v>30000</v>
      </c>
      <c r="L514" s="194">
        <f t="shared" si="182"/>
        <v>0</v>
      </c>
      <c r="M514" s="194">
        <v>0</v>
      </c>
      <c r="N514" s="194">
        <v>0</v>
      </c>
    </row>
    <row r="515" spans="1:14" s="114" customFormat="1" ht="18" hidden="1" customHeight="1">
      <c r="A515" s="318"/>
      <c r="B515" s="320"/>
      <c r="C515" s="318"/>
      <c r="D515" s="320"/>
      <c r="E515" s="311"/>
      <c r="F515" s="312"/>
      <c r="G515" s="167" t="s">
        <v>31</v>
      </c>
      <c r="H515" s="194">
        <f t="shared" si="180"/>
        <v>0</v>
      </c>
      <c r="I515" s="194">
        <f t="shared" si="181"/>
        <v>0</v>
      </c>
      <c r="J515" s="194">
        <v>0</v>
      </c>
      <c r="K515" s="194">
        <v>0</v>
      </c>
      <c r="L515" s="194">
        <f t="shared" si="182"/>
        <v>0</v>
      </c>
      <c r="M515" s="194">
        <v>0</v>
      </c>
      <c r="N515" s="194">
        <v>0</v>
      </c>
    </row>
    <row r="516" spans="1:14" s="114" customFormat="1" ht="18" hidden="1" customHeight="1">
      <c r="A516" s="318"/>
      <c r="B516" s="320"/>
      <c r="C516" s="318"/>
      <c r="D516" s="320"/>
      <c r="E516" s="313"/>
      <c r="F516" s="314"/>
      <c r="G516" s="167" t="s">
        <v>32</v>
      </c>
      <c r="H516" s="168">
        <f>I516+L516</f>
        <v>30000</v>
      </c>
      <c r="I516" s="168">
        <f t="shared" si="181"/>
        <v>30000</v>
      </c>
      <c r="J516" s="168">
        <f>J514+J515</f>
        <v>0</v>
      </c>
      <c r="K516" s="168">
        <f>K514+K515</f>
        <v>30000</v>
      </c>
      <c r="L516" s="168">
        <f>M516+N516</f>
        <v>0</v>
      </c>
      <c r="M516" s="168">
        <f>M514+M515</f>
        <v>0</v>
      </c>
      <c r="N516" s="168">
        <f>N514+N515</f>
        <v>0</v>
      </c>
    </row>
    <row r="517" spans="1:14" s="200" customFormat="1" ht="18" hidden="1" customHeight="1">
      <c r="A517" s="306"/>
      <c r="B517" s="308"/>
      <c r="C517" s="306"/>
      <c r="D517" s="308"/>
      <c r="E517" s="309" t="s">
        <v>459</v>
      </c>
      <c r="F517" s="310"/>
      <c r="G517" s="225" t="s">
        <v>30</v>
      </c>
      <c r="H517" s="168">
        <f t="shared" ref="H517:H519" si="211">I517+L517</f>
        <v>88270</v>
      </c>
      <c r="I517" s="168">
        <f t="shared" si="181"/>
        <v>88270</v>
      </c>
      <c r="J517" s="168">
        <v>0</v>
      </c>
      <c r="K517" s="168">
        <v>88270</v>
      </c>
      <c r="L517" s="168">
        <f t="shared" ref="L517:L519" si="212">M517+N517</f>
        <v>0</v>
      </c>
      <c r="M517" s="168">
        <v>0</v>
      </c>
      <c r="N517" s="168">
        <v>0</v>
      </c>
    </row>
    <row r="518" spans="1:14" s="200" customFormat="1" ht="18" hidden="1" customHeight="1">
      <c r="A518" s="306"/>
      <c r="B518" s="335"/>
      <c r="C518" s="306"/>
      <c r="D518" s="335"/>
      <c r="E518" s="331"/>
      <c r="F518" s="332"/>
      <c r="G518" s="225" t="s">
        <v>31</v>
      </c>
      <c r="H518" s="168">
        <f t="shared" si="211"/>
        <v>0</v>
      </c>
      <c r="I518" s="168">
        <f t="shared" si="181"/>
        <v>0</v>
      </c>
      <c r="J518" s="168">
        <v>0</v>
      </c>
      <c r="K518" s="168">
        <v>0</v>
      </c>
      <c r="L518" s="168">
        <f t="shared" si="212"/>
        <v>0</v>
      </c>
      <c r="M518" s="168">
        <v>0</v>
      </c>
      <c r="N518" s="168">
        <v>0</v>
      </c>
    </row>
    <row r="519" spans="1:14" s="114" customFormat="1" ht="18" hidden="1" customHeight="1">
      <c r="A519" s="318"/>
      <c r="B519" s="336"/>
      <c r="C519" s="318"/>
      <c r="D519" s="336"/>
      <c r="E519" s="333"/>
      <c r="F519" s="334"/>
      <c r="G519" s="226" t="s">
        <v>32</v>
      </c>
      <c r="H519" s="168">
        <f t="shared" si="211"/>
        <v>88270</v>
      </c>
      <c r="I519" s="168">
        <f t="shared" si="181"/>
        <v>88270</v>
      </c>
      <c r="J519" s="168">
        <f>J517+J518</f>
        <v>0</v>
      </c>
      <c r="K519" s="168">
        <f>K517+K518</f>
        <v>88270</v>
      </c>
      <c r="L519" s="168">
        <f t="shared" si="212"/>
        <v>0</v>
      </c>
      <c r="M519" s="168">
        <f>M517+M518</f>
        <v>0</v>
      </c>
      <c r="N519" s="168">
        <f>N517+N518</f>
        <v>0</v>
      </c>
    </row>
    <row r="520" spans="1:14" s="200" customFormat="1" ht="18" hidden="1" customHeight="1">
      <c r="A520" s="306"/>
      <c r="B520" s="308"/>
      <c r="C520" s="306"/>
      <c r="D520" s="308"/>
      <c r="E520" s="309" t="s">
        <v>460</v>
      </c>
      <c r="F520" s="310"/>
      <c r="G520" s="167" t="s">
        <v>30</v>
      </c>
      <c r="H520" s="168">
        <f t="shared" si="180"/>
        <v>70000</v>
      </c>
      <c r="I520" s="168">
        <f t="shared" si="181"/>
        <v>0</v>
      </c>
      <c r="J520" s="168">
        <v>0</v>
      </c>
      <c r="K520" s="168">
        <v>0</v>
      </c>
      <c r="L520" s="168">
        <f t="shared" si="182"/>
        <v>70000</v>
      </c>
      <c r="M520" s="168">
        <v>0</v>
      </c>
      <c r="N520" s="168">
        <v>70000</v>
      </c>
    </row>
    <row r="521" spans="1:14" s="200" customFormat="1" ht="18" hidden="1" customHeight="1">
      <c r="A521" s="306"/>
      <c r="B521" s="315"/>
      <c r="C521" s="306"/>
      <c r="D521" s="315"/>
      <c r="E521" s="311"/>
      <c r="F521" s="312"/>
      <c r="G521" s="167" t="s">
        <v>31</v>
      </c>
      <c r="H521" s="168">
        <f t="shared" si="180"/>
        <v>0</v>
      </c>
      <c r="I521" s="168">
        <f t="shared" si="181"/>
        <v>0</v>
      </c>
      <c r="J521" s="168">
        <v>0</v>
      </c>
      <c r="K521" s="168">
        <v>0</v>
      </c>
      <c r="L521" s="168">
        <f t="shared" si="182"/>
        <v>0</v>
      </c>
      <c r="M521" s="168">
        <v>0</v>
      </c>
      <c r="N521" s="168">
        <v>0</v>
      </c>
    </row>
    <row r="522" spans="1:14" s="200" customFormat="1" ht="18" hidden="1" customHeight="1">
      <c r="A522" s="306"/>
      <c r="B522" s="315"/>
      <c r="C522" s="306"/>
      <c r="D522" s="315"/>
      <c r="E522" s="313"/>
      <c r="F522" s="314"/>
      <c r="G522" s="167" t="s">
        <v>32</v>
      </c>
      <c r="H522" s="168">
        <f>I522+L522</f>
        <v>70000</v>
      </c>
      <c r="I522" s="168">
        <f t="shared" si="181"/>
        <v>0</v>
      </c>
      <c r="J522" s="168">
        <f>J520+J521</f>
        <v>0</v>
      </c>
      <c r="K522" s="168">
        <f>K520+K521</f>
        <v>0</v>
      </c>
      <c r="L522" s="168">
        <f>M522+N522</f>
        <v>70000</v>
      </c>
      <c r="M522" s="168">
        <f>M520+M521</f>
        <v>0</v>
      </c>
      <c r="N522" s="168">
        <f>N520+N521</f>
        <v>70000</v>
      </c>
    </row>
    <row r="523" spans="1:14" s="200" customFormat="1" ht="18" hidden="1" customHeight="1">
      <c r="A523" s="306"/>
      <c r="B523" s="308"/>
      <c r="C523" s="306"/>
      <c r="D523" s="308"/>
      <c r="E523" s="309" t="s">
        <v>461</v>
      </c>
      <c r="F523" s="310"/>
      <c r="G523" s="167" t="s">
        <v>30</v>
      </c>
      <c r="H523" s="168">
        <f t="shared" si="180"/>
        <v>260000</v>
      </c>
      <c r="I523" s="168">
        <f t="shared" si="181"/>
        <v>0</v>
      </c>
      <c r="J523" s="168">
        <v>0</v>
      </c>
      <c r="K523" s="168">
        <v>0</v>
      </c>
      <c r="L523" s="168">
        <f t="shared" si="182"/>
        <v>260000</v>
      </c>
      <c r="M523" s="168">
        <v>0</v>
      </c>
      <c r="N523" s="168">
        <v>260000</v>
      </c>
    </row>
    <row r="524" spans="1:14" s="200" customFormat="1" ht="18" hidden="1" customHeight="1">
      <c r="A524" s="306"/>
      <c r="B524" s="315"/>
      <c r="C524" s="306"/>
      <c r="D524" s="315"/>
      <c r="E524" s="311"/>
      <c r="F524" s="312"/>
      <c r="G524" s="167" t="s">
        <v>31</v>
      </c>
      <c r="H524" s="168">
        <f t="shared" si="180"/>
        <v>0</v>
      </c>
      <c r="I524" s="168">
        <f t="shared" si="181"/>
        <v>0</v>
      </c>
      <c r="J524" s="168">
        <v>0</v>
      </c>
      <c r="K524" s="168">
        <v>0</v>
      </c>
      <c r="L524" s="168">
        <f t="shared" si="182"/>
        <v>0</v>
      </c>
      <c r="M524" s="168">
        <v>0</v>
      </c>
      <c r="N524" s="168">
        <v>0</v>
      </c>
    </row>
    <row r="525" spans="1:14" s="200" customFormat="1" ht="18" hidden="1" customHeight="1">
      <c r="A525" s="316"/>
      <c r="B525" s="317"/>
      <c r="C525" s="316"/>
      <c r="D525" s="317"/>
      <c r="E525" s="313"/>
      <c r="F525" s="314"/>
      <c r="G525" s="167" t="s">
        <v>32</v>
      </c>
      <c r="H525" s="168">
        <f>I525+L525</f>
        <v>260000</v>
      </c>
      <c r="I525" s="168">
        <f t="shared" si="181"/>
        <v>0</v>
      </c>
      <c r="J525" s="168">
        <f>J523+J524</f>
        <v>0</v>
      </c>
      <c r="K525" s="168">
        <f>K523+K524</f>
        <v>0</v>
      </c>
      <c r="L525" s="168">
        <f>M525+N525</f>
        <v>260000</v>
      </c>
      <c r="M525" s="168">
        <f>M523+M524</f>
        <v>0</v>
      </c>
      <c r="N525" s="168">
        <f>N523+N524</f>
        <v>260000</v>
      </c>
    </row>
    <row r="526" spans="1:14" s="200" customFormat="1" ht="18" hidden="1" customHeight="1">
      <c r="A526" s="324" t="s">
        <v>356</v>
      </c>
      <c r="B526" s="325"/>
      <c r="C526" s="324" t="s">
        <v>462</v>
      </c>
      <c r="D526" s="325"/>
      <c r="E526" s="309" t="s">
        <v>463</v>
      </c>
      <c r="F526" s="310"/>
      <c r="G526" s="167" t="s">
        <v>30</v>
      </c>
      <c r="H526" s="194">
        <f t="shared" si="180"/>
        <v>30000</v>
      </c>
      <c r="I526" s="194">
        <f t="shared" si="181"/>
        <v>30000</v>
      </c>
      <c r="J526" s="194">
        <v>0</v>
      </c>
      <c r="K526" s="194">
        <v>30000</v>
      </c>
      <c r="L526" s="194">
        <f t="shared" si="182"/>
        <v>0</v>
      </c>
      <c r="M526" s="194">
        <v>0</v>
      </c>
      <c r="N526" s="194">
        <v>0</v>
      </c>
    </row>
    <row r="527" spans="1:14" s="200" customFormat="1" ht="18" hidden="1" customHeight="1">
      <c r="A527" s="306"/>
      <c r="B527" s="315"/>
      <c r="C527" s="306"/>
      <c r="D527" s="315"/>
      <c r="E527" s="311"/>
      <c r="F527" s="312"/>
      <c r="G527" s="167" t="s">
        <v>31</v>
      </c>
      <c r="H527" s="194">
        <f t="shared" si="180"/>
        <v>0</v>
      </c>
      <c r="I527" s="194">
        <f t="shared" si="181"/>
        <v>0</v>
      </c>
      <c r="J527" s="194">
        <v>0</v>
      </c>
      <c r="K527" s="194">
        <v>0</v>
      </c>
      <c r="L527" s="194">
        <f t="shared" si="182"/>
        <v>0</v>
      </c>
      <c r="M527" s="194">
        <v>0</v>
      </c>
      <c r="N527" s="194">
        <v>0</v>
      </c>
    </row>
    <row r="528" spans="1:14" s="200" customFormat="1" ht="18" hidden="1" customHeight="1">
      <c r="A528" s="306"/>
      <c r="B528" s="315"/>
      <c r="C528" s="306"/>
      <c r="D528" s="315"/>
      <c r="E528" s="313"/>
      <c r="F528" s="314"/>
      <c r="G528" s="167" t="s">
        <v>32</v>
      </c>
      <c r="H528" s="168">
        <f>I528+L528</f>
        <v>30000</v>
      </c>
      <c r="I528" s="168">
        <f t="shared" si="181"/>
        <v>30000</v>
      </c>
      <c r="J528" s="168">
        <f>J526+J527</f>
        <v>0</v>
      </c>
      <c r="K528" s="168">
        <f>K526+K527</f>
        <v>30000</v>
      </c>
      <c r="L528" s="168">
        <f>M528+N528</f>
        <v>0</v>
      </c>
      <c r="M528" s="168">
        <f>M526+M527</f>
        <v>0</v>
      </c>
      <c r="N528" s="168">
        <f>N526+N527</f>
        <v>0</v>
      </c>
    </row>
    <row r="529" spans="1:14" s="114" customFormat="1" ht="18" hidden="1" customHeight="1">
      <c r="A529" s="318"/>
      <c r="B529" s="319"/>
      <c r="C529" s="318"/>
      <c r="D529" s="319"/>
      <c r="E529" s="309" t="s">
        <v>464</v>
      </c>
      <c r="F529" s="310"/>
      <c r="G529" s="167" t="s">
        <v>30</v>
      </c>
      <c r="H529" s="168">
        <f t="shared" si="180"/>
        <v>40000</v>
      </c>
      <c r="I529" s="168">
        <f t="shared" si="181"/>
        <v>0</v>
      </c>
      <c r="J529" s="168">
        <v>0</v>
      </c>
      <c r="K529" s="168">
        <v>0</v>
      </c>
      <c r="L529" s="168">
        <f t="shared" si="182"/>
        <v>40000</v>
      </c>
      <c r="M529" s="168">
        <v>0</v>
      </c>
      <c r="N529" s="168">
        <v>40000</v>
      </c>
    </row>
    <row r="530" spans="1:14" s="114" customFormat="1" ht="18" hidden="1" customHeight="1">
      <c r="A530" s="318"/>
      <c r="B530" s="320"/>
      <c r="C530" s="318"/>
      <c r="D530" s="320"/>
      <c r="E530" s="311"/>
      <c r="F530" s="312"/>
      <c r="G530" s="167" t="s">
        <v>31</v>
      </c>
      <c r="H530" s="168">
        <f t="shared" si="180"/>
        <v>0</v>
      </c>
      <c r="I530" s="168">
        <f t="shared" si="181"/>
        <v>0</v>
      </c>
      <c r="J530" s="168">
        <v>0</v>
      </c>
      <c r="K530" s="168">
        <v>0</v>
      </c>
      <c r="L530" s="168">
        <f t="shared" si="182"/>
        <v>0</v>
      </c>
      <c r="M530" s="168">
        <v>0</v>
      </c>
      <c r="N530" s="168">
        <v>0</v>
      </c>
    </row>
    <row r="531" spans="1:14" s="114" customFormat="1" ht="18" hidden="1" customHeight="1">
      <c r="A531" s="318"/>
      <c r="B531" s="320"/>
      <c r="C531" s="326"/>
      <c r="D531" s="343"/>
      <c r="E531" s="313"/>
      <c r="F531" s="314"/>
      <c r="G531" s="167" t="s">
        <v>32</v>
      </c>
      <c r="H531" s="168">
        <f>I531+L531</f>
        <v>40000</v>
      </c>
      <c r="I531" s="168">
        <f t="shared" si="181"/>
        <v>0</v>
      </c>
      <c r="J531" s="168">
        <f>J529+J530</f>
        <v>0</v>
      </c>
      <c r="K531" s="168">
        <f>K529+K530</f>
        <v>0</v>
      </c>
      <c r="L531" s="168">
        <f>M531+N531</f>
        <v>40000</v>
      </c>
      <c r="M531" s="168">
        <f>M529+M530</f>
        <v>0</v>
      </c>
      <c r="N531" s="168">
        <f>N529+N530</f>
        <v>40000</v>
      </c>
    </row>
    <row r="532" spans="1:14" s="114" customFormat="1" ht="18" hidden="1" customHeight="1">
      <c r="A532" s="318"/>
      <c r="B532" s="319"/>
      <c r="C532" s="321" t="s">
        <v>465</v>
      </c>
      <c r="D532" s="322"/>
      <c r="E532" s="309" t="s">
        <v>466</v>
      </c>
      <c r="F532" s="310"/>
      <c r="G532" s="167" t="s">
        <v>30</v>
      </c>
      <c r="H532" s="168">
        <f t="shared" ref="H532:H533" si="213">I532+L532</f>
        <v>850000</v>
      </c>
      <c r="I532" s="168">
        <f t="shared" si="181"/>
        <v>0</v>
      </c>
      <c r="J532" s="168">
        <v>0</v>
      </c>
      <c r="K532" s="168">
        <v>0</v>
      </c>
      <c r="L532" s="168">
        <f t="shared" ref="L532:L533" si="214">M532+N532</f>
        <v>850000</v>
      </c>
      <c r="M532" s="168">
        <v>0</v>
      </c>
      <c r="N532" s="168">
        <v>850000</v>
      </c>
    </row>
    <row r="533" spans="1:14" s="114" customFormat="1" ht="18" hidden="1" customHeight="1">
      <c r="A533" s="318"/>
      <c r="B533" s="320"/>
      <c r="C533" s="318"/>
      <c r="D533" s="320"/>
      <c r="E533" s="311"/>
      <c r="F533" s="312"/>
      <c r="G533" s="167" t="s">
        <v>31</v>
      </c>
      <c r="H533" s="168">
        <f t="shared" si="213"/>
        <v>0</v>
      </c>
      <c r="I533" s="168">
        <f t="shared" si="181"/>
        <v>0</v>
      </c>
      <c r="J533" s="168">
        <v>0</v>
      </c>
      <c r="K533" s="168">
        <v>0</v>
      </c>
      <c r="L533" s="168">
        <f t="shared" si="214"/>
        <v>0</v>
      </c>
      <c r="M533" s="168">
        <v>0</v>
      </c>
      <c r="N533" s="168">
        <v>0</v>
      </c>
    </row>
    <row r="534" spans="1:14" s="114" customFormat="1" ht="18" hidden="1" customHeight="1">
      <c r="A534" s="326"/>
      <c r="B534" s="343"/>
      <c r="C534" s="326"/>
      <c r="D534" s="343"/>
      <c r="E534" s="313"/>
      <c r="F534" s="314"/>
      <c r="G534" s="167" t="s">
        <v>32</v>
      </c>
      <c r="H534" s="168">
        <f>I534+L534</f>
        <v>850000</v>
      </c>
      <c r="I534" s="168">
        <f t="shared" si="181"/>
        <v>0</v>
      </c>
      <c r="J534" s="168">
        <f>J532+J533</f>
        <v>0</v>
      </c>
      <c r="K534" s="168">
        <f>K532+K533</f>
        <v>0</v>
      </c>
      <c r="L534" s="168">
        <f>M534+N534</f>
        <v>850000</v>
      </c>
      <c r="M534" s="168">
        <f>M532+M533</f>
        <v>0</v>
      </c>
      <c r="N534" s="168">
        <f>N532+N533</f>
        <v>850000</v>
      </c>
    </row>
    <row r="535" spans="1:14" s="114" customFormat="1" ht="18" hidden="1" customHeight="1">
      <c r="A535" s="321" t="s">
        <v>375</v>
      </c>
      <c r="B535" s="322"/>
      <c r="C535" s="321" t="s">
        <v>467</v>
      </c>
      <c r="D535" s="322"/>
      <c r="E535" s="309" t="s">
        <v>468</v>
      </c>
      <c r="F535" s="310"/>
      <c r="G535" s="167" t="s">
        <v>30</v>
      </c>
      <c r="H535" s="194">
        <f t="shared" si="180"/>
        <v>444000</v>
      </c>
      <c r="I535" s="194">
        <f t="shared" si="181"/>
        <v>327334</v>
      </c>
      <c r="J535" s="194">
        <v>0</v>
      </c>
      <c r="K535" s="194">
        <v>327334</v>
      </c>
      <c r="L535" s="194">
        <f t="shared" si="182"/>
        <v>116666</v>
      </c>
      <c r="M535" s="194">
        <v>0</v>
      </c>
      <c r="N535" s="194">
        <v>116666</v>
      </c>
    </row>
    <row r="536" spans="1:14" s="114" customFormat="1" ht="18" hidden="1" customHeight="1">
      <c r="A536" s="318"/>
      <c r="B536" s="320"/>
      <c r="C536" s="318"/>
      <c r="D536" s="320"/>
      <c r="E536" s="311"/>
      <c r="F536" s="312"/>
      <c r="G536" s="167" t="s">
        <v>31</v>
      </c>
      <c r="H536" s="194">
        <f t="shared" si="180"/>
        <v>0</v>
      </c>
      <c r="I536" s="194">
        <f t="shared" si="181"/>
        <v>0</v>
      </c>
      <c r="J536" s="194">
        <v>0</v>
      </c>
      <c r="K536" s="194">
        <v>0</v>
      </c>
      <c r="L536" s="194">
        <f t="shared" si="182"/>
        <v>0</v>
      </c>
      <c r="M536" s="194">
        <v>0</v>
      </c>
      <c r="N536" s="194">
        <v>0</v>
      </c>
    </row>
    <row r="537" spans="1:14" s="114" customFormat="1" ht="18" hidden="1" customHeight="1">
      <c r="A537" s="318"/>
      <c r="B537" s="320"/>
      <c r="C537" s="326"/>
      <c r="D537" s="343"/>
      <c r="E537" s="313"/>
      <c r="F537" s="314"/>
      <c r="G537" s="167" t="s">
        <v>32</v>
      </c>
      <c r="H537" s="168">
        <f>I537+L537</f>
        <v>444000</v>
      </c>
      <c r="I537" s="168">
        <f t="shared" si="181"/>
        <v>327334</v>
      </c>
      <c r="J537" s="168">
        <f>J535+J536</f>
        <v>0</v>
      </c>
      <c r="K537" s="168">
        <f>K535+K536</f>
        <v>327334</v>
      </c>
      <c r="L537" s="168">
        <f>M537+N537</f>
        <v>116666</v>
      </c>
      <c r="M537" s="168">
        <f>M535+M536</f>
        <v>0</v>
      </c>
      <c r="N537" s="168">
        <f>N535+N536</f>
        <v>116666</v>
      </c>
    </row>
    <row r="538" spans="1:14" s="200" customFormat="1" ht="18" hidden="1" customHeight="1">
      <c r="A538" s="306"/>
      <c r="B538" s="308"/>
      <c r="C538" s="324" t="s">
        <v>376</v>
      </c>
      <c r="D538" s="325"/>
      <c r="E538" s="309" t="s">
        <v>469</v>
      </c>
      <c r="F538" s="310"/>
      <c r="G538" s="167" t="s">
        <v>30</v>
      </c>
      <c r="H538" s="194">
        <f t="shared" si="180"/>
        <v>100000</v>
      </c>
      <c r="I538" s="194">
        <f t="shared" si="181"/>
        <v>0</v>
      </c>
      <c r="J538" s="194">
        <v>0</v>
      </c>
      <c r="K538" s="194">
        <v>0</v>
      </c>
      <c r="L538" s="194">
        <f t="shared" si="182"/>
        <v>100000</v>
      </c>
      <c r="M538" s="194">
        <v>0</v>
      </c>
      <c r="N538" s="194">
        <v>100000</v>
      </c>
    </row>
    <row r="539" spans="1:14" s="200" customFormat="1" ht="18" hidden="1" customHeight="1">
      <c r="A539" s="306"/>
      <c r="B539" s="315"/>
      <c r="C539" s="306"/>
      <c r="D539" s="315"/>
      <c r="E539" s="311"/>
      <c r="F539" s="312"/>
      <c r="G539" s="167" t="s">
        <v>31</v>
      </c>
      <c r="H539" s="194">
        <f t="shared" si="180"/>
        <v>0</v>
      </c>
      <c r="I539" s="194">
        <f t="shared" si="181"/>
        <v>0</v>
      </c>
      <c r="J539" s="194">
        <v>0</v>
      </c>
      <c r="K539" s="194">
        <v>0</v>
      </c>
      <c r="L539" s="194">
        <f t="shared" si="182"/>
        <v>0</v>
      </c>
      <c r="M539" s="194">
        <v>0</v>
      </c>
      <c r="N539" s="194">
        <v>0</v>
      </c>
    </row>
    <row r="540" spans="1:14" s="200" customFormat="1" ht="18" hidden="1" customHeight="1">
      <c r="A540" s="316"/>
      <c r="B540" s="317"/>
      <c r="C540" s="316"/>
      <c r="D540" s="317"/>
      <c r="E540" s="313"/>
      <c r="F540" s="314"/>
      <c r="G540" s="167" t="s">
        <v>32</v>
      </c>
      <c r="H540" s="168">
        <f>I540+L540</f>
        <v>100000</v>
      </c>
      <c r="I540" s="168">
        <f t="shared" si="181"/>
        <v>0</v>
      </c>
      <c r="J540" s="168">
        <f>J538+J539</f>
        <v>0</v>
      </c>
      <c r="K540" s="168">
        <f>K538+K539</f>
        <v>0</v>
      </c>
      <c r="L540" s="168">
        <f>M540+N540</f>
        <v>100000</v>
      </c>
      <c r="M540" s="168">
        <f>M538+M539</f>
        <v>0</v>
      </c>
      <c r="N540" s="168">
        <f>N538+N539</f>
        <v>100000</v>
      </c>
    </row>
    <row r="541" spans="1:14" s="114" customFormat="1" ht="18" hidden="1" customHeight="1">
      <c r="A541" s="321" t="s">
        <v>446</v>
      </c>
      <c r="B541" s="322"/>
      <c r="C541" s="321" t="s">
        <v>470</v>
      </c>
      <c r="D541" s="322"/>
      <c r="E541" s="309" t="s">
        <v>471</v>
      </c>
      <c r="F541" s="310"/>
      <c r="G541" s="167" t="s">
        <v>30</v>
      </c>
      <c r="H541" s="194">
        <f t="shared" si="180"/>
        <v>207000</v>
      </c>
      <c r="I541" s="194">
        <f t="shared" si="181"/>
        <v>207000</v>
      </c>
      <c r="J541" s="194">
        <v>0</v>
      </c>
      <c r="K541" s="194">
        <v>207000</v>
      </c>
      <c r="L541" s="194">
        <f t="shared" si="182"/>
        <v>0</v>
      </c>
      <c r="M541" s="194">
        <v>0</v>
      </c>
      <c r="N541" s="194">
        <v>0</v>
      </c>
    </row>
    <row r="542" spans="1:14" s="114" customFormat="1" ht="18" hidden="1" customHeight="1">
      <c r="A542" s="318"/>
      <c r="B542" s="320"/>
      <c r="C542" s="318"/>
      <c r="D542" s="320"/>
      <c r="E542" s="311"/>
      <c r="F542" s="312"/>
      <c r="G542" s="167" t="s">
        <v>31</v>
      </c>
      <c r="H542" s="194">
        <f t="shared" si="180"/>
        <v>0</v>
      </c>
      <c r="I542" s="194">
        <f t="shared" si="181"/>
        <v>0</v>
      </c>
      <c r="J542" s="194">
        <v>0</v>
      </c>
      <c r="K542" s="194">
        <v>0</v>
      </c>
      <c r="L542" s="194">
        <f t="shared" si="182"/>
        <v>0</v>
      </c>
      <c r="M542" s="194">
        <v>0</v>
      </c>
      <c r="N542" s="194">
        <v>0</v>
      </c>
    </row>
    <row r="543" spans="1:14" s="114" customFormat="1" ht="18" hidden="1" customHeight="1">
      <c r="A543" s="326"/>
      <c r="B543" s="343"/>
      <c r="C543" s="326"/>
      <c r="D543" s="343"/>
      <c r="E543" s="313"/>
      <c r="F543" s="314"/>
      <c r="G543" s="167" t="s">
        <v>32</v>
      </c>
      <c r="H543" s="168">
        <f>I543+L543</f>
        <v>207000</v>
      </c>
      <c r="I543" s="168">
        <f t="shared" si="181"/>
        <v>207000</v>
      </c>
      <c r="J543" s="168">
        <f>J541+J542</f>
        <v>0</v>
      </c>
      <c r="K543" s="168">
        <f>K541+K542</f>
        <v>207000</v>
      </c>
      <c r="L543" s="168">
        <f>M543+N543</f>
        <v>0</v>
      </c>
      <c r="M543" s="168">
        <f>M541+M542</f>
        <v>0</v>
      </c>
      <c r="N543" s="168">
        <f>N541+N542</f>
        <v>0</v>
      </c>
    </row>
    <row r="544" spans="1:14" s="114" customFormat="1" ht="18" hidden="1" customHeight="1">
      <c r="A544" s="321" t="s">
        <v>385</v>
      </c>
      <c r="B544" s="322"/>
      <c r="C544" s="321" t="s">
        <v>472</v>
      </c>
      <c r="D544" s="322"/>
      <c r="E544" s="309" t="s">
        <v>473</v>
      </c>
      <c r="F544" s="310"/>
      <c r="G544" s="167" t="s">
        <v>30</v>
      </c>
      <c r="H544" s="168">
        <f t="shared" si="180"/>
        <v>430000</v>
      </c>
      <c r="I544" s="168">
        <f t="shared" si="181"/>
        <v>0</v>
      </c>
      <c r="J544" s="168">
        <v>0</v>
      </c>
      <c r="K544" s="168">
        <v>0</v>
      </c>
      <c r="L544" s="168">
        <f t="shared" si="182"/>
        <v>430000</v>
      </c>
      <c r="M544" s="168">
        <v>0</v>
      </c>
      <c r="N544" s="168">
        <v>430000</v>
      </c>
    </row>
    <row r="545" spans="1:14" s="114" customFormat="1" ht="18" hidden="1" customHeight="1">
      <c r="A545" s="318"/>
      <c r="B545" s="320"/>
      <c r="C545" s="318"/>
      <c r="D545" s="320"/>
      <c r="E545" s="311"/>
      <c r="F545" s="312"/>
      <c r="G545" s="167" t="s">
        <v>31</v>
      </c>
      <c r="H545" s="168">
        <f t="shared" si="180"/>
        <v>0</v>
      </c>
      <c r="I545" s="168">
        <f t="shared" si="181"/>
        <v>0</v>
      </c>
      <c r="J545" s="168">
        <v>0</v>
      </c>
      <c r="K545" s="168">
        <v>0</v>
      </c>
      <c r="L545" s="168">
        <f t="shared" si="182"/>
        <v>0</v>
      </c>
      <c r="M545" s="168">
        <v>0</v>
      </c>
      <c r="N545" s="168">
        <v>0</v>
      </c>
    </row>
    <row r="546" spans="1:14" s="114" customFormat="1" ht="18" hidden="1" customHeight="1">
      <c r="A546" s="318"/>
      <c r="B546" s="320"/>
      <c r="C546" s="326"/>
      <c r="D546" s="343"/>
      <c r="E546" s="313"/>
      <c r="F546" s="314"/>
      <c r="G546" s="167" t="s">
        <v>32</v>
      </c>
      <c r="H546" s="168">
        <f>I546+L546</f>
        <v>430000</v>
      </c>
      <c r="I546" s="168">
        <f t="shared" si="181"/>
        <v>0</v>
      </c>
      <c r="J546" s="168">
        <f>J544+J545</f>
        <v>0</v>
      </c>
      <c r="K546" s="168">
        <f>K544+K545</f>
        <v>0</v>
      </c>
      <c r="L546" s="168">
        <f>M546+N546</f>
        <v>430000</v>
      </c>
      <c r="M546" s="168">
        <f>M544+M545</f>
        <v>0</v>
      </c>
      <c r="N546" s="168">
        <f>N544+N545</f>
        <v>430000</v>
      </c>
    </row>
    <row r="547" spans="1:14" s="114" customFormat="1" ht="18" hidden="1" customHeight="1">
      <c r="A547" s="318"/>
      <c r="B547" s="319"/>
      <c r="C547" s="321" t="s">
        <v>386</v>
      </c>
      <c r="D547" s="322"/>
      <c r="E547" s="309" t="s">
        <v>474</v>
      </c>
      <c r="F547" s="310"/>
      <c r="G547" s="167" t="s">
        <v>30</v>
      </c>
      <c r="H547" s="168">
        <f t="shared" si="180"/>
        <v>100000</v>
      </c>
      <c r="I547" s="168">
        <f t="shared" si="181"/>
        <v>0</v>
      </c>
      <c r="J547" s="168">
        <v>0</v>
      </c>
      <c r="K547" s="168">
        <v>0</v>
      </c>
      <c r="L547" s="168">
        <f t="shared" si="182"/>
        <v>100000</v>
      </c>
      <c r="M547" s="168">
        <v>0</v>
      </c>
      <c r="N547" s="168">
        <v>100000</v>
      </c>
    </row>
    <row r="548" spans="1:14" s="114" customFormat="1" ht="18" hidden="1" customHeight="1">
      <c r="A548" s="318"/>
      <c r="B548" s="323"/>
      <c r="C548" s="318"/>
      <c r="D548" s="323"/>
      <c r="E548" s="311"/>
      <c r="F548" s="312"/>
      <c r="G548" s="167" t="s">
        <v>31</v>
      </c>
      <c r="H548" s="168">
        <f t="shared" si="180"/>
        <v>0</v>
      </c>
      <c r="I548" s="168">
        <f t="shared" si="181"/>
        <v>0</v>
      </c>
      <c r="J548" s="168">
        <v>0</v>
      </c>
      <c r="K548" s="168">
        <v>0</v>
      </c>
      <c r="L548" s="168">
        <f t="shared" si="182"/>
        <v>0</v>
      </c>
      <c r="M548" s="168">
        <v>0</v>
      </c>
      <c r="N548" s="168">
        <v>0</v>
      </c>
    </row>
    <row r="549" spans="1:14" s="114" customFormat="1" ht="18" hidden="1" customHeight="1">
      <c r="A549" s="318"/>
      <c r="B549" s="323"/>
      <c r="C549" s="318"/>
      <c r="D549" s="323"/>
      <c r="E549" s="313"/>
      <c r="F549" s="314"/>
      <c r="G549" s="167" t="s">
        <v>32</v>
      </c>
      <c r="H549" s="168">
        <f>I549+L549</f>
        <v>100000</v>
      </c>
      <c r="I549" s="168">
        <f t="shared" si="181"/>
        <v>0</v>
      </c>
      <c r="J549" s="168">
        <f>J547+J548</f>
        <v>0</v>
      </c>
      <c r="K549" s="168">
        <f>K547+K548</f>
        <v>0</v>
      </c>
      <c r="L549" s="168">
        <f>M549+N549</f>
        <v>100000</v>
      </c>
      <c r="M549" s="168">
        <f>M547+M548</f>
        <v>0</v>
      </c>
      <c r="N549" s="168">
        <f>N547+N548</f>
        <v>100000</v>
      </c>
    </row>
    <row r="550" spans="1:14" s="114" customFormat="1" ht="18" hidden="1" customHeight="1">
      <c r="A550" s="318"/>
      <c r="B550" s="319"/>
      <c r="C550" s="318"/>
      <c r="D550" s="319"/>
      <c r="E550" s="309" t="s">
        <v>475</v>
      </c>
      <c r="F550" s="310"/>
      <c r="G550" s="167" t="s">
        <v>30</v>
      </c>
      <c r="H550" s="168">
        <f t="shared" si="180"/>
        <v>250000</v>
      </c>
      <c r="I550" s="168">
        <f t="shared" si="181"/>
        <v>0</v>
      </c>
      <c r="J550" s="168">
        <v>0</v>
      </c>
      <c r="K550" s="168">
        <v>0</v>
      </c>
      <c r="L550" s="168">
        <f t="shared" si="182"/>
        <v>250000</v>
      </c>
      <c r="M550" s="168">
        <v>0</v>
      </c>
      <c r="N550" s="168">
        <v>250000</v>
      </c>
    </row>
    <row r="551" spans="1:14" s="114" customFormat="1" ht="18" hidden="1" customHeight="1">
      <c r="A551" s="318"/>
      <c r="B551" s="323"/>
      <c r="C551" s="318"/>
      <c r="D551" s="323"/>
      <c r="E551" s="311"/>
      <c r="F551" s="312"/>
      <c r="G551" s="167" t="s">
        <v>31</v>
      </c>
      <c r="H551" s="168">
        <f t="shared" si="180"/>
        <v>0</v>
      </c>
      <c r="I551" s="168">
        <f t="shared" si="181"/>
        <v>0</v>
      </c>
      <c r="J551" s="168">
        <v>0</v>
      </c>
      <c r="K551" s="168">
        <v>0</v>
      </c>
      <c r="L551" s="168">
        <f t="shared" si="182"/>
        <v>0</v>
      </c>
      <c r="M551" s="168">
        <v>0</v>
      </c>
      <c r="N551" s="168">
        <v>0</v>
      </c>
    </row>
    <row r="552" spans="1:14" s="114" customFormat="1" ht="18" hidden="1" customHeight="1">
      <c r="A552" s="318"/>
      <c r="B552" s="323"/>
      <c r="C552" s="318"/>
      <c r="D552" s="323"/>
      <c r="E552" s="313"/>
      <c r="F552" s="314"/>
      <c r="G552" s="167" t="s">
        <v>32</v>
      </c>
      <c r="H552" s="168">
        <f>I552+L552</f>
        <v>250000</v>
      </c>
      <c r="I552" s="168">
        <f t="shared" si="181"/>
        <v>0</v>
      </c>
      <c r="J552" s="168">
        <f>J550+J551</f>
        <v>0</v>
      </c>
      <c r="K552" s="168">
        <f>K550+K551</f>
        <v>0</v>
      </c>
      <c r="L552" s="168">
        <f>M552+N552</f>
        <v>250000</v>
      </c>
      <c r="M552" s="168">
        <f>M550+M551</f>
        <v>0</v>
      </c>
      <c r="N552" s="168">
        <f>N550+N551</f>
        <v>250000</v>
      </c>
    </row>
    <row r="553" spans="1:14" s="114" customFormat="1" ht="18" hidden="1" customHeight="1">
      <c r="A553" s="318"/>
      <c r="B553" s="319"/>
      <c r="C553" s="318"/>
      <c r="D553" s="319"/>
      <c r="E553" s="309" t="s">
        <v>476</v>
      </c>
      <c r="F553" s="310"/>
      <c r="G553" s="167" t="s">
        <v>30</v>
      </c>
      <c r="H553" s="168">
        <f t="shared" si="180"/>
        <v>150000</v>
      </c>
      <c r="I553" s="168">
        <f t="shared" si="181"/>
        <v>0</v>
      </c>
      <c r="J553" s="168">
        <v>0</v>
      </c>
      <c r="K553" s="168">
        <v>0</v>
      </c>
      <c r="L553" s="168">
        <f t="shared" si="182"/>
        <v>150000</v>
      </c>
      <c r="M553" s="168">
        <v>0</v>
      </c>
      <c r="N553" s="168">
        <v>150000</v>
      </c>
    </row>
    <row r="554" spans="1:14" s="114" customFormat="1" ht="18" hidden="1" customHeight="1">
      <c r="A554" s="318"/>
      <c r="B554" s="323"/>
      <c r="C554" s="318"/>
      <c r="D554" s="323"/>
      <c r="E554" s="311"/>
      <c r="F554" s="312"/>
      <c r="G554" s="167" t="s">
        <v>31</v>
      </c>
      <c r="H554" s="168">
        <f t="shared" si="180"/>
        <v>0</v>
      </c>
      <c r="I554" s="168">
        <f t="shared" si="181"/>
        <v>0</v>
      </c>
      <c r="J554" s="168">
        <v>0</v>
      </c>
      <c r="K554" s="168">
        <v>0</v>
      </c>
      <c r="L554" s="168">
        <f t="shared" si="182"/>
        <v>0</v>
      </c>
      <c r="M554" s="168">
        <v>0</v>
      </c>
      <c r="N554" s="168">
        <v>0</v>
      </c>
    </row>
    <row r="555" spans="1:14" s="114" customFormat="1" ht="18" hidden="1" customHeight="1">
      <c r="A555" s="318"/>
      <c r="B555" s="323"/>
      <c r="C555" s="318"/>
      <c r="D555" s="323"/>
      <c r="E555" s="313"/>
      <c r="F555" s="314"/>
      <c r="G555" s="167" t="s">
        <v>32</v>
      </c>
      <c r="H555" s="168">
        <f>I555+L555</f>
        <v>150000</v>
      </c>
      <c r="I555" s="168">
        <f t="shared" si="181"/>
        <v>0</v>
      </c>
      <c r="J555" s="168">
        <f>J553+J554</f>
        <v>0</v>
      </c>
      <c r="K555" s="168">
        <f>K553+K554</f>
        <v>0</v>
      </c>
      <c r="L555" s="168">
        <f>M555+N555</f>
        <v>150000</v>
      </c>
      <c r="M555" s="168">
        <f>M553+M554</f>
        <v>0</v>
      </c>
      <c r="N555" s="168">
        <f>N553+N554</f>
        <v>150000</v>
      </c>
    </row>
    <row r="556" spans="1:14" s="200" customFormat="1" ht="18" hidden="1" customHeight="1">
      <c r="A556" s="306"/>
      <c r="B556" s="308"/>
      <c r="C556" s="306"/>
      <c r="D556" s="308"/>
      <c r="E556" s="309" t="s">
        <v>477</v>
      </c>
      <c r="F556" s="310"/>
      <c r="G556" s="167" t="s">
        <v>30</v>
      </c>
      <c r="H556" s="194">
        <f t="shared" si="180"/>
        <v>280000</v>
      </c>
      <c r="I556" s="194">
        <f t="shared" si="181"/>
        <v>0</v>
      </c>
      <c r="J556" s="194">
        <v>0</v>
      </c>
      <c r="K556" s="194">
        <v>0</v>
      </c>
      <c r="L556" s="194">
        <f t="shared" si="182"/>
        <v>280000</v>
      </c>
      <c r="M556" s="194">
        <v>0</v>
      </c>
      <c r="N556" s="194">
        <v>280000</v>
      </c>
    </row>
    <row r="557" spans="1:14" s="200" customFormat="1" ht="18" hidden="1" customHeight="1">
      <c r="A557" s="306"/>
      <c r="B557" s="323"/>
      <c r="C557" s="306"/>
      <c r="D557" s="323"/>
      <c r="E557" s="311"/>
      <c r="F557" s="312"/>
      <c r="G557" s="167" t="s">
        <v>31</v>
      </c>
      <c r="H557" s="194">
        <f t="shared" si="180"/>
        <v>0</v>
      </c>
      <c r="I557" s="194">
        <f t="shared" si="181"/>
        <v>0</v>
      </c>
      <c r="J557" s="194">
        <v>0</v>
      </c>
      <c r="K557" s="194">
        <v>0</v>
      </c>
      <c r="L557" s="194">
        <f t="shared" si="182"/>
        <v>0</v>
      </c>
      <c r="M557" s="194">
        <v>0</v>
      </c>
      <c r="N557" s="194">
        <v>0</v>
      </c>
    </row>
    <row r="558" spans="1:14" s="200" customFormat="1" ht="18" hidden="1" customHeight="1">
      <c r="A558" s="306"/>
      <c r="B558" s="323"/>
      <c r="C558" s="306"/>
      <c r="D558" s="323"/>
      <c r="E558" s="313"/>
      <c r="F558" s="314"/>
      <c r="G558" s="167" t="s">
        <v>32</v>
      </c>
      <c r="H558" s="168">
        <f>I558+L558</f>
        <v>280000</v>
      </c>
      <c r="I558" s="168">
        <f t="shared" si="181"/>
        <v>0</v>
      </c>
      <c r="J558" s="168">
        <f>J556+J557</f>
        <v>0</v>
      </c>
      <c r="K558" s="168">
        <f>K556+K557</f>
        <v>0</v>
      </c>
      <c r="L558" s="168">
        <f>M558+N558</f>
        <v>280000</v>
      </c>
      <c r="M558" s="168">
        <f>M556+M557</f>
        <v>0</v>
      </c>
      <c r="N558" s="168">
        <f>N556+N557</f>
        <v>280000</v>
      </c>
    </row>
    <row r="559" spans="1:14" s="200" customFormat="1" ht="18" hidden="1" customHeight="1">
      <c r="A559" s="306"/>
      <c r="B559" s="308"/>
      <c r="C559" s="306"/>
      <c r="D559" s="308"/>
      <c r="E559" s="309" t="s">
        <v>478</v>
      </c>
      <c r="F559" s="310"/>
      <c r="G559" s="167" t="s">
        <v>30</v>
      </c>
      <c r="H559" s="168">
        <f t="shared" si="180"/>
        <v>230000</v>
      </c>
      <c r="I559" s="168">
        <f t="shared" si="181"/>
        <v>0</v>
      </c>
      <c r="J559" s="168">
        <v>0</v>
      </c>
      <c r="K559" s="168">
        <v>0</v>
      </c>
      <c r="L559" s="168">
        <f t="shared" si="182"/>
        <v>230000</v>
      </c>
      <c r="M559" s="168">
        <v>0</v>
      </c>
      <c r="N559" s="168">
        <v>230000</v>
      </c>
    </row>
    <row r="560" spans="1:14" s="200" customFormat="1" ht="18" hidden="1" customHeight="1">
      <c r="A560" s="306"/>
      <c r="B560" s="323"/>
      <c r="C560" s="306"/>
      <c r="D560" s="323"/>
      <c r="E560" s="311"/>
      <c r="F560" s="312"/>
      <c r="G560" s="167" t="s">
        <v>31</v>
      </c>
      <c r="H560" s="168">
        <f t="shared" si="180"/>
        <v>0</v>
      </c>
      <c r="I560" s="168">
        <f t="shared" si="181"/>
        <v>0</v>
      </c>
      <c r="J560" s="168">
        <v>0</v>
      </c>
      <c r="K560" s="168">
        <v>0</v>
      </c>
      <c r="L560" s="168">
        <f t="shared" si="182"/>
        <v>0</v>
      </c>
      <c r="M560" s="168">
        <v>0</v>
      </c>
      <c r="N560" s="168">
        <v>0</v>
      </c>
    </row>
    <row r="561" spans="1:14" s="200" customFormat="1" ht="18" hidden="1" customHeight="1">
      <c r="A561" s="316"/>
      <c r="B561" s="327"/>
      <c r="C561" s="316"/>
      <c r="D561" s="327"/>
      <c r="E561" s="313"/>
      <c r="F561" s="314"/>
      <c r="G561" s="167" t="s">
        <v>32</v>
      </c>
      <c r="H561" s="168">
        <f>I561+L561</f>
        <v>230000</v>
      </c>
      <c r="I561" s="168">
        <f t="shared" si="181"/>
        <v>0</v>
      </c>
      <c r="J561" s="168">
        <f>J559+J560</f>
        <v>0</v>
      </c>
      <c r="K561" s="168">
        <f>K559+K560</f>
        <v>0</v>
      </c>
      <c r="L561" s="168">
        <f>M561+N561</f>
        <v>230000</v>
      </c>
      <c r="M561" s="168">
        <f>M559+M560</f>
        <v>0</v>
      </c>
      <c r="N561" s="168">
        <f>N559+N560</f>
        <v>230000</v>
      </c>
    </row>
    <row r="562" spans="1:14" s="200" customFormat="1" ht="17.45" hidden="1" customHeight="1">
      <c r="A562" s="324" t="s">
        <v>260</v>
      </c>
      <c r="B562" s="325"/>
      <c r="C562" s="324" t="s">
        <v>479</v>
      </c>
      <c r="D562" s="325"/>
      <c r="E562" s="309" t="s">
        <v>480</v>
      </c>
      <c r="F562" s="328"/>
      <c r="G562" s="167" t="s">
        <v>30</v>
      </c>
      <c r="H562" s="168">
        <f t="shared" ref="H562:H570" si="215">I562+L562</f>
        <v>240000</v>
      </c>
      <c r="I562" s="168">
        <f t="shared" si="181"/>
        <v>240000</v>
      </c>
      <c r="J562" s="168">
        <v>0</v>
      </c>
      <c r="K562" s="168">
        <v>240000</v>
      </c>
      <c r="L562" s="168">
        <f t="shared" ref="L562:L570" si="216">M562+N562</f>
        <v>0</v>
      </c>
      <c r="M562" s="168">
        <v>0</v>
      </c>
      <c r="N562" s="168">
        <v>0</v>
      </c>
    </row>
    <row r="563" spans="1:14" s="200" customFormat="1" ht="17.45" hidden="1" customHeight="1">
      <c r="A563" s="306"/>
      <c r="B563" s="315"/>
      <c r="C563" s="306"/>
      <c r="D563" s="315"/>
      <c r="E563" s="311"/>
      <c r="F563" s="329"/>
      <c r="G563" s="167" t="s">
        <v>31</v>
      </c>
      <c r="H563" s="168">
        <f t="shared" si="215"/>
        <v>0</v>
      </c>
      <c r="I563" s="168">
        <f t="shared" si="181"/>
        <v>0</v>
      </c>
      <c r="J563" s="168">
        <v>0</v>
      </c>
      <c r="K563" s="168">
        <v>0</v>
      </c>
      <c r="L563" s="168">
        <f t="shared" si="216"/>
        <v>0</v>
      </c>
      <c r="M563" s="168">
        <v>0</v>
      </c>
      <c r="N563" s="168">
        <v>0</v>
      </c>
    </row>
    <row r="564" spans="1:14" s="200" customFormat="1" ht="17.45" hidden="1" customHeight="1">
      <c r="A564" s="306"/>
      <c r="B564" s="315"/>
      <c r="C564" s="306"/>
      <c r="D564" s="315"/>
      <c r="E564" s="313"/>
      <c r="F564" s="330"/>
      <c r="G564" s="167" t="s">
        <v>32</v>
      </c>
      <c r="H564" s="168">
        <f t="shared" si="215"/>
        <v>240000</v>
      </c>
      <c r="I564" s="168">
        <f t="shared" si="181"/>
        <v>240000</v>
      </c>
      <c r="J564" s="168">
        <f>J562+J563</f>
        <v>0</v>
      </c>
      <c r="K564" s="168">
        <f>K562+K563</f>
        <v>240000</v>
      </c>
      <c r="L564" s="168">
        <f t="shared" si="216"/>
        <v>0</v>
      </c>
      <c r="M564" s="168">
        <f>M562+M563</f>
        <v>0</v>
      </c>
      <c r="N564" s="168">
        <f>N562+N563</f>
        <v>0</v>
      </c>
    </row>
    <row r="565" spans="1:14" s="200" customFormat="1" ht="17.45" hidden="1" customHeight="1">
      <c r="A565" s="306"/>
      <c r="B565" s="308"/>
      <c r="C565" s="306"/>
      <c r="D565" s="308"/>
      <c r="E565" s="309" t="s">
        <v>481</v>
      </c>
      <c r="F565" s="328"/>
      <c r="G565" s="167" t="s">
        <v>30</v>
      </c>
      <c r="H565" s="168">
        <f t="shared" si="215"/>
        <v>200000</v>
      </c>
      <c r="I565" s="168">
        <f t="shared" si="181"/>
        <v>200000</v>
      </c>
      <c r="J565" s="168">
        <v>0</v>
      </c>
      <c r="K565" s="168">
        <v>200000</v>
      </c>
      <c r="L565" s="168">
        <f t="shared" si="216"/>
        <v>0</v>
      </c>
      <c r="M565" s="168">
        <v>0</v>
      </c>
      <c r="N565" s="168">
        <v>0</v>
      </c>
    </row>
    <row r="566" spans="1:14" s="200" customFormat="1" ht="17.45" hidden="1" customHeight="1">
      <c r="A566" s="306"/>
      <c r="B566" s="315"/>
      <c r="C566" s="306"/>
      <c r="D566" s="315"/>
      <c r="E566" s="311"/>
      <c r="F566" s="329"/>
      <c r="G566" s="167" t="s">
        <v>31</v>
      </c>
      <c r="H566" s="168">
        <f t="shared" si="215"/>
        <v>0</v>
      </c>
      <c r="I566" s="168">
        <f t="shared" si="181"/>
        <v>0</v>
      </c>
      <c r="J566" s="168">
        <v>0</v>
      </c>
      <c r="K566" s="168">
        <v>0</v>
      </c>
      <c r="L566" s="168">
        <f t="shared" si="216"/>
        <v>0</v>
      </c>
      <c r="M566" s="168">
        <v>0</v>
      </c>
      <c r="N566" s="168">
        <v>0</v>
      </c>
    </row>
    <row r="567" spans="1:14" s="200" customFormat="1" ht="17.45" hidden="1" customHeight="1">
      <c r="A567" s="306"/>
      <c r="B567" s="315"/>
      <c r="C567" s="306"/>
      <c r="D567" s="315"/>
      <c r="E567" s="313"/>
      <c r="F567" s="330"/>
      <c r="G567" s="167" t="s">
        <v>32</v>
      </c>
      <c r="H567" s="168">
        <f t="shared" si="215"/>
        <v>200000</v>
      </c>
      <c r="I567" s="168">
        <f t="shared" si="181"/>
        <v>200000</v>
      </c>
      <c r="J567" s="168">
        <f>J565+J566</f>
        <v>0</v>
      </c>
      <c r="K567" s="168">
        <f>K565+K566</f>
        <v>200000</v>
      </c>
      <c r="L567" s="168">
        <f t="shared" si="216"/>
        <v>0</v>
      </c>
      <c r="M567" s="168">
        <f>M565+M566</f>
        <v>0</v>
      </c>
      <c r="N567" s="168">
        <f>N565+N566</f>
        <v>0</v>
      </c>
    </row>
    <row r="568" spans="1:14" s="200" customFormat="1" ht="17.45" hidden="1" customHeight="1">
      <c r="A568" s="306"/>
      <c r="B568" s="308"/>
      <c r="C568" s="306"/>
      <c r="D568" s="308"/>
      <c r="E568" s="309" t="s">
        <v>482</v>
      </c>
      <c r="F568" s="328"/>
      <c r="G568" s="167" t="s">
        <v>30</v>
      </c>
      <c r="H568" s="168">
        <f t="shared" si="215"/>
        <v>30000</v>
      </c>
      <c r="I568" s="168">
        <f t="shared" si="181"/>
        <v>30000</v>
      </c>
      <c r="J568" s="168">
        <v>0</v>
      </c>
      <c r="K568" s="168">
        <v>30000</v>
      </c>
      <c r="L568" s="168">
        <f t="shared" si="216"/>
        <v>0</v>
      </c>
      <c r="M568" s="168">
        <v>0</v>
      </c>
      <c r="N568" s="168">
        <v>0</v>
      </c>
    </row>
    <row r="569" spans="1:14" s="200" customFormat="1" ht="17.45" hidden="1" customHeight="1">
      <c r="A569" s="306"/>
      <c r="B569" s="315"/>
      <c r="C569" s="306"/>
      <c r="D569" s="315"/>
      <c r="E569" s="311"/>
      <c r="F569" s="329"/>
      <c r="G569" s="167" t="s">
        <v>31</v>
      </c>
      <c r="H569" s="168">
        <f t="shared" si="215"/>
        <v>0</v>
      </c>
      <c r="I569" s="168">
        <f t="shared" si="181"/>
        <v>0</v>
      </c>
      <c r="J569" s="168">
        <v>0</v>
      </c>
      <c r="K569" s="168">
        <v>0</v>
      </c>
      <c r="L569" s="168">
        <f t="shared" si="216"/>
        <v>0</v>
      </c>
      <c r="M569" s="168">
        <v>0</v>
      </c>
      <c r="N569" s="168">
        <v>0</v>
      </c>
    </row>
    <row r="570" spans="1:14" s="200" customFormat="1" ht="17.45" hidden="1" customHeight="1">
      <c r="A570" s="306"/>
      <c r="B570" s="315"/>
      <c r="C570" s="316"/>
      <c r="D570" s="317"/>
      <c r="E570" s="313"/>
      <c r="F570" s="330"/>
      <c r="G570" s="167" t="s">
        <v>32</v>
      </c>
      <c r="H570" s="168">
        <f t="shared" si="215"/>
        <v>30000</v>
      </c>
      <c r="I570" s="168">
        <f t="shared" si="181"/>
        <v>30000</v>
      </c>
      <c r="J570" s="168">
        <f>J568+J569</f>
        <v>0</v>
      </c>
      <c r="K570" s="168">
        <f>K568+K569</f>
        <v>30000</v>
      </c>
      <c r="L570" s="168">
        <f t="shared" si="216"/>
        <v>0</v>
      </c>
      <c r="M570" s="168">
        <f>M568+M569</f>
        <v>0</v>
      </c>
      <c r="N570" s="168">
        <f>N568+N569</f>
        <v>0</v>
      </c>
    </row>
    <row r="571" spans="1:14" s="200" customFormat="1" ht="17.45" hidden="1" customHeight="1">
      <c r="A571" s="306"/>
      <c r="B571" s="308"/>
      <c r="C571" s="324" t="s">
        <v>261</v>
      </c>
      <c r="D571" s="325"/>
      <c r="E571" s="337" t="s">
        <v>483</v>
      </c>
      <c r="F571" s="338"/>
      <c r="G571" s="167" t="s">
        <v>30</v>
      </c>
      <c r="H571" s="168">
        <f t="shared" si="180"/>
        <v>556325</v>
      </c>
      <c r="I571" s="168">
        <f t="shared" si="181"/>
        <v>556325</v>
      </c>
      <c r="J571" s="168">
        <v>556325</v>
      </c>
      <c r="K571" s="168">
        <v>0</v>
      </c>
      <c r="L571" s="168">
        <f t="shared" si="182"/>
        <v>0</v>
      </c>
      <c r="M571" s="168">
        <v>0</v>
      </c>
      <c r="N571" s="168">
        <v>0</v>
      </c>
    </row>
    <row r="572" spans="1:14" s="200" customFormat="1" ht="17.45" hidden="1" customHeight="1">
      <c r="A572" s="306"/>
      <c r="B572" s="315"/>
      <c r="C572" s="306"/>
      <c r="D572" s="315"/>
      <c r="E572" s="339"/>
      <c r="F572" s="340"/>
      <c r="G572" s="167" t="s">
        <v>31</v>
      </c>
      <c r="H572" s="168">
        <f t="shared" si="180"/>
        <v>0</v>
      </c>
      <c r="I572" s="168">
        <f t="shared" si="181"/>
        <v>0</v>
      </c>
      <c r="J572" s="168">
        <v>0</v>
      </c>
      <c r="K572" s="168">
        <v>0</v>
      </c>
      <c r="L572" s="168">
        <f t="shared" si="182"/>
        <v>0</v>
      </c>
      <c r="M572" s="168">
        <v>0</v>
      </c>
      <c r="N572" s="168">
        <v>0</v>
      </c>
    </row>
    <row r="573" spans="1:14" s="200" customFormat="1" ht="17.45" hidden="1" customHeight="1">
      <c r="A573" s="306"/>
      <c r="B573" s="315"/>
      <c r="C573" s="306"/>
      <c r="D573" s="315"/>
      <c r="E573" s="341"/>
      <c r="F573" s="342"/>
      <c r="G573" s="167" t="s">
        <v>32</v>
      </c>
      <c r="H573" s="168">
        <f>I573+L573</f>
        <v>556325</v>
      </c>
      <c r="I573" s="168">
        <f t="shared" si="181"/>
        <v>556325</v>
      </c>
      <c r="J573" s="168">
        <f>J571+J572</f>
        <v>556325</v>
      </c>
      <c r="K573" s="168">
        <f>K571+K572</f>
        <v>0</v>
      </c>
      <c r="L573" s="168">
        <f>M573+N573</f>
        <v>0</v>
      </c>
      <c r="M573" s="168">
        <f>M571+M572</f>
        <v>0</v>
      </c>
      <c r="N573" s="168">
        <f>N571+N572</f>
        <v>0</v>
      </c>
    </row>
    <row r="574" spans="1:14" s="200" customFormat="1" ht="17.45" hidden="1" customHeight="1">
      <c r="A574" s="306"/>
      <c r="B574" s="308"/>
      <c r="C574" s="306"/>
      <c r="D574" s="308"/>
      <c r="E574" s="337" t="s">
        <v>484</v>
      </c>
      <c r="F574" s="338"/>
      <c r="G574" s="167" t="s">
        <v>30</v>
      </c>
      <c r="H574" s="168">
        <f>I574+L574</f>
        <v>98317</v>
      </c>
      <c r="I574" s="168">
        <f>J574+K574</f>
        <v>98317</v>
      </c>
      <c r="J574" s="168">
        <v>98317</v>
      </c>
      <c r="K574" s="168">
        <v>0</v>
      </c>
      <c r="L574" s="168">
        <f>M574+N574</f>
        <v>0</v>
      </c>
      <c r="M574" s="168">
        <v>0</v>
      </c>
      <c r="N574" s="168">
        <v>0</v>
      </c>
    </row>
    <row r="575" spans="1:14" s="200" customFormat="1" ht="17.45" hidden="1" customHeight="1">
      <c r="A575" s="306"/>
      <c r="B575" s="315"/>
      <c r="C575" s="306"/>
      <c r="D575" s="315"/>
      <c r="E575" s="339"/>
      <c r="F575" s="340"/>
      <c r="G575" s="167" t="s">
        <v>31</v>
      </c>
      <c r="H575" s="168">
        <f t="shared" ref="H575" si="217">I575+L575</f>
        <v>0</v>
      </c>
      <c r="I575" s="168">
        <f t="shared" ref="I575:I576" si="218">J575+K575</f>
        <v>0</v>
      </c>
      <c r="J575" s="168">
        <v>0</v>
      </c>
      <c r="K575" s="168">
        <v>0</v>
      </c>
      <c r="L575" s="168">
        <f t="shared" ref="L575" si="219">M575+N575</f>
        <v>0</v>
      </c>
      <c r="M575" s="168">
        <v>0</v>
      </c>
      <c r="N575" s="168">
        <v>0</v>
      </c>
    </row>
    <row r="576" spans="1:14" s="200" customFormat="1" ht="17.45" hidden="1" customHeight="1">
      <c r="A576" s="306"/>
      <c r="B576" s="315"/>
      <c r="C576" s="306"/>
      <c r="D576" s="315"/>
      <c r="E576" s="341"/>
      <c r="F576" s="342"/>
      <c r="G576" s="167" t="s">
        <v>32</v>
      </c>
      <c r="H576" s="168">
        <f>I576+L576</f>
        <v>98317</v>
      </c>
      <c r="I576" s="168">
        <f t="shared" si="218"/>
        <v>98317</v>
      </c>
      <c r="J576" s="168">
        <f>J574+J575</f>
        <v>98317</v>
      </c>
      <c r="K576" s="168">
        <f>K574+K575</f>
        <v>0</v>
      </c>
      <c r="L576" s="168">
        <f>M576+N576</f>
        <v>0</v>
      </c>
      <c r="M576" s="168">
        <f>M574+M575</f>
        <v>0</v>
      </c>
      <c r="N576" s="168">
        <f>N574+N575</f>
        <v>0</v>
      </c>
    </row>
    <row r="577" spans="1:14" s="200" customFormat="1" ht="17.45" hidden="1" customHeight="1">
      <c r="A577" s="306"/>
      <c r="B577" s="308"/>
      <c r="C577" s="306"/>
      <c r="D577" s="308"/>
      <c r="E577" s="309" t="s">
        <v>485</v>
      </c>
      <c r="F577" s="310"/>
      <c r="G577" s="167" t="s">
        <v>30</v>
      </c>
      <c r="H577" s="168">
        <f>I577+L577</f>
        <v>26837724</v>
      </c>
      <c r="I577" s="168">
        <f>J577+K577</f>
        <v>26837724</v>
      </c>
      <c r="J577" s="168">
        <v>26837724</v>
      </c>
      <c r="K577" s="168">
        <v>0</v>
      </c>
      <c r="L577" s="168">
        <f>M577+N577</f>
        <v>0</v>
      </c>
      <c r="M577" s="168">
        <v>0</v>
      </c>
      <c r="N577" s="168">
        <v>0</v>
      </c>
    </row>
    <row r="578" spans="1:14" s="200" customFormat="1" ht="17.45" hidden="1" customHeight="1">
      <c r="A578" s="306"/>
      <c r="B578" s="315"/>
      <c r="C578" s="306"/>
      <c r="D578" s="315"/>
      <c r="E578" s="311"/>
      <c r="F578" s="312"/>
      <c r="G578" s="167" t="s">
        <v>31</v>
      </c>
      <c r="H578" s="168">
        <f t="shared" ref="H578" si="220">I578+L578</f>
        <v>0</v>
      </c>
      <c r="I578" s="168">
        <f t="shared" ref="I578:I579" si="221">J578+K578</f>
        <v>0</v>
      </c>
      <c r="J578" s="168">
        <v>0</v>
      </c>
      <c r="K578" s="168">
        <v>0</v>
      </c>
      <c r="L578" s="168">
        <f t="shared" ref="L578" si="222">M578+N578</f>
        <v>0</v>
      </c>
      <c r="M578" s="168">
        <v>0</v>
      </c>
      <c r="N578" s="168">
        <v>0</v>
      </c>
    </row>
    <row r="579" spans="1:14" s="200" customFormat="1" ht="17.45" hidden="1" customHeight="1">
      <c r="A579" s="306"/>
      <c r="B579" s="315"/>
      <c r="C579" s="306"/>
      <c r="D579" s="315"/>
      <c r="E579" s="313"/>
      <c r="F579" s="314"/>
      <c r="G579" s="167" t="s">
        <v>32</v>
      </c>
      <c r="H579" s="168">
        <f>I579+L579</f>
        <v>26837724</v>
      </c>
      <c r="I579" s="168">
        <f t="shared" si="221"/>
        <v>26837724</v>
      </c>
      <c r="J579" s="168">
        <f>J577+J578</f>
        <v>26837724</v>
      </c>
      <c r="K579" s="168">
        <f>K577+K578</f>
        <v>0</v>
      </c>
      <c r="L579" s="168">
        <f>M579+N579</f>
        <v>0</v>
      </c>
      <c r="M579" s="168">
        <f>M577+M578</f>
        <v>0</v>
      </c>
      <c r="N579" s="168">
        <f>N577+N578</f>
        <v>0</v>
      </c>
    </row>
    <row r="580" spans="1:14" s="200" customFormat="1" ht="18" hidden="1" customHeight="1">
      <c r="A580" s="306"/>
      <c r="B580" s="308"/>
      <c r="C580" s="306"/>
      <c r="D580" s="308"/>
      <c r="E580" s="309" t="s">
        <v>486</v>
      </c>
      <c r="F580" s="310"/>
      <c r="G580" s="167" t="s">
        <v>30</v>
      </c>
      <c r="H580" s="168">
        <f t="shared" si="180"/>
        <v>35053</v>
      </c>
      <c r="I580" s="168">
        <f t="shared" si="181"/>
        <v>35053</v>
      </c>
      <c r="J580" s="168">
        <v>0</v>
      </c>
      <c r="K580" s="168">
        <v>35053</v>
      </c>
      <c r="L580" s="168">
        <f t="shared" si="182"/>
        <v>0</v>
      </c>
      <c r="M580" s="168">
        <v>0</v>
      </c>
      <c r="N580" s="168">
        <v>0</v>
      </c>
    </row>
    <row r="581" spans="1:14" s="200" customFormat="1" ht="18" hidden="1" customHeight="1">
      <c r="A581" s="306"/>
      <c r="B581" s="315"/>
      <c r="C581" s="306"/>
      <c r="D581" s="315"/>
      <c r="E581" s="311"/>
      <c r="F581" s="312"/>
      <c r="G581" s="167" t="s">
        <v>31</v>
      </c>
      <c r="H581" s="168">
        <f t="shared" si="180"/>
        <v>0</v>
      </c>
      <c r="I581" s="168">
        <f t="shared" si="181"/>
        <v>0</v>
      </c>
      <c r="J581" s="168">
        <v>0</v>
      </c>
      <c r="K581" s="168">
        <v>0</v>
      </c>
      <c r="L581" s="168">
        <f t="shared" si="182"/>
        <v>0</v>
      </c>
      <c r="M581" s="168">
        <v>0</v>
      </c>
      <c r="N581" s="168">
        <v>0</v>
      </c>
    </row>
    <row r="582" spans="1:14" s="200" customFormat="1" ht="18" hidden="1" customHeight="1">
      <c r="A582" s="306"/>
      <c r="B582" s="315"/>
      <c r="C582" s="306"/>
      <c r="D582" s="315"/>
      <c r="E582" s="313"/>
      <c r="F582" s="314"/>
      <c r="G582" s="167" t="s">
        <v>32</v>
      </c>
      <c r="H582" s="168">
        <f>I582+L582</f>
        <v>35053</v>
      </c>
      <c r="I582" s="168">
        <f t="shared" si="181"/>
        <v>35053</v>
      </c>
      <c r="J582" s="168">
        <f>J580+J581</f>
        <v>0</v>
      </c>
      <c r="K582" s="168">
        <f>K580+K581</f>
        <v>35053</v>
      </c>
      <c r="L582" s="168">
        <f>M582+N582</f>
        <v>0</v>
      </c>
      <c r="M582" s="168">
        <f>M580+M581</f>
        <v>0</v>
      </c>
      <c r="N582" s="168">
        <f>N580+N581</f>
        <v>0</v>
      </c>
    </row>
    <row r="583" spans="1:14" s="200" customFormat="1" ht="18" hidden="1" customHeight="1">
      <c r="A583" s="306"/>
      <c r="B583" s="308"/>
      <c r="C583" s="306"/>
      <c r="D583" s="308"/>
      <c r="E583" s="309" t="s">
        <v>487</v>
      </c>
      <c r="F583" s="310"/>
      <c r="G583" s="167" t="s">
        <v>30</v>
      </c>
      <c r="H583" s="168">
        <f t="shared" si="180"/>
        <v>1365000</v>
      </c>
      <c r="I583" s="168">
        <f t="shared" si="181"/>
        <v>1365000</v>
      </c>
      <c r="J583" s="168">
        <v>1365000</v>
      </c>
      <c r="K583" s="168">
        <v>0</v>
      </c>
      <c r="L583" s="168">
        <f t="shared" si="182"/>
        <v>0</v>
      </c>
      <c r="M583" s="168">
        <v>0</v>
      </c>
      <c r="N583" s="168">
        <v>0</v>
      </c>
    </row>
    <row r="584" spans="1:14" s="200" customFormat="1" ht="18" hidden="1" customHeight="1">
      <c r="A584" s="306"/>
      <c r="B584" s="315"/>
      <c r="C584" s="306"/>
      <c r="D584" s="315"/>
      <c r="E584" s="311"/>
      <c r="F584" s="312"/>
      <c r="G584" s="167" t="s">
        <v>31</v>
      </c>
      <c r="H584" s="168">
        <f t="shared" si="180"/>
        <v>0</v>
      </c>
      <c r="I584" s="168">
        <f t="shared" si="181"/>
        <v>0</v>
      </c>
      <c r="J584" s="168">
        <v>0</v>
      </c>
      <c r="K584" s="168">
        <v>0</v>
      </c>
      <c r="L584" s="168">
        <f t="shared" si="182"/>
        <v>0</v>
      </c>
      <c r="M584" s="168">
        <v>0</v>
      </c>
      <c r="N584" s="168">
        <v>0</v>
      </c>
    </row>
    <row r="585" spans="1:14" s="200" customFormat="1" ht="18" hidden="1" customHeight="1">
      <c r="A585" s="306"/>
      <c r="B585" s="315"/>
      <c r="C585" s="306"/>
      <c r="D585" s="315"/>
      <c r="E585" s="313"/>
      <c r="F585" s="314"/>
      <c r="G585" s="167" t="s">
        <v>32</v>
      </c>
      <c r="H585" s="168">
        <f>I585+L585</f>
        <v>1365000</v>
      </c>
      <c r="I585" s="168">
        <f t="shared" si="181"/>
        <v>1365000</v>
      </c>
      <c r="J585" s="168">
        <f>J583+J584</f>
        <v>1365000</v>
      </c>
      <c r="K585" s="168">
        <f>K583+K584</f>
        <v>0</v>
      </c>
      <c r="L585" s="168">
        <f>M585+N585</f>
        <v>0</v>
      </c>
      <c r="M585" s="168">
        <f>M583+M584</f>
        <v>0</v>
      </c>
      <c r="N585" s="168">
        <f>N583+N584</f>
        <v>0</v>
      </c>
    </row>
    <row r="586" spans="1:14" s="200" customFormat="1" ht="17.45" hidden="1" customHeight="1">
      <c r="A586" s="306"/>
      <c r="B586" s="308"/>
      <c r="C586" s="306"/>
      <c r="D586" s="308"/>
      <c r="E586" s="309" t="s">
        <v>488</v>
      </c>
      <c r="F586" s="310"/>
      <c r="G586" s="167" t="s">
        <v>30</v>
      </c>
      <c r="H586" s="168">
        <f t="shared" si="180"/>
        <v>193849</v>
      </c>
      <c r="I586" s="168">
        <f t="shared" si="181"/>
        <v>193849</v>
      </c>
      <c r="J586" s="168">
        <v>193849</v>
      </c>
      <c r="K586" s="168">
        <v>0</v>
      </c>
      <c r="L586" s="168">
        <f t="shared" si="182"/>
        <v>0</v>
      </c>
      <c r="M586" s="168">
        <v>0</v>
      </c>
      <c r="N586" s="168">
        <v>0</v>
      </c>
    </row>
    <row r="587" spans="1:14" s="200" customFormat="1" ht="17.45" hidden="1" customHeight="1">
      <c r="A587" s="306"/>
      <c r="B587" s="315"/>
      <c r="C587" s="306"/>
      <c r="D587" s="315"/>
      <c r="E587" s="311"/>
      <c r="F587" s="312"/>
      <c r="G587" s="167" t="s">
        <v>31</v>
      </c>
      <c r="H587" s="168">
        <f t="shared" si="180"/>
        <v>0</v>
      </c>
      <c r="I587" s="168">
        <f t="shared" si="181"/>
        <v>0</v>
      </c>
      <c r="J587" s="168">
        <v>0</v>
      </c>
      <c r="K587" s="168">
        <v>0</v>
      </c>
      <c r="L587" s="168">
        <f t="shared" si="182"/>
        <v>0</v>
      </c>
      <c r="M587" s="168">
        <v>0</v>
      </c>
      <c r="N587" s="168">
        <v>0</v>
      </c>
    </row>
    <row r="588" spans="1:14" s="200" customFormat="1" ht="17.45" hidden="1" customHeight="1">
      <c r="A588" s="306"/>
      <c r="B588" s="315"/>
      <c r="C588" s="306"/>
      <c r="D588" s="315"/>
      <c r="E588" s="313"/>
      <c r="F588" s="314"/>
      <c r="G588" s="167" t="s">
        <v>32</v>
      </c>
      <c r="H588" s="168">
        <f>I588+L588</f>
        <v>193849</v>
      </c>
      <c r="I588" s="168">
        <f t="shared" si="181"/>
        <v>193849</v>
      </c>
      <c r="J588" s="168">
        <f>J586+J587</f>
        <v>193849</v>
      </c>
      <c r="K588" s="168">
        <f>K586+K587</f>
        <v>0</v>
      </c>
      <c r="L588" s="168">
        <f>M588+N588</f>
        <v>0</v>
      </c>
      <c r="M588" s="168">
        <f>M586+M587</f>
        <v>0</v>
      </c>
      <c r="N588" s="168">
        <f>N586+N587</f>
        <v>0</v>
      </c>
    </row>
    <row r="589" spans="1:14" s="200" customFormat="1" ht="18" hidden="1" customHeight="1">
      <c r="A589" s="306"/>
      <c r="B589" s="308"/>
      <c r="C589" s="306"/>
      <c r="D589" s="308"/>
      <c r="E589" s="309" t="s">
        <v>489</v>
      </c>
      <c r="F589" s="310"/>
      <c r="G589" s="167" t="s">
        <v>30</v>
      </c>
      <c r="H589" s="168">
        <f t="shared" si="180"/>
        <v>3792314</v>
      </c>
      <c r="I589" s="168">
        <f t="shared" si="181"/>
        <v>3792314</v>
      </c>
      <c r="J589" s="168">
        <v>3717085</v>
      </c>
      <c r="K589" s="168">
        <v>75229</v>
      </c>
      <c r="L589" s="168">
        <f t="shared" si="182"/>
        <v>0</v>
      </c>
      <c r="M589" s="168">
        <v>0</v>
      </c>
      <c r="N589" s="168">
        <v>0</v>
      </c>
    </row>
    <row r="590" spans="1:14" s="200" customFormat="1" ht="18" hidden="1" customHeight="1">
      <c r="A590" s="306"/>
      <c r="B590" s="315"/>
      <c r="C590" s="306"/>
      <c r="D590" s="315"/>
      <c r="E590" s="311"/>
      <c r="F590" s="312"/>
      <c r="G590" s="167" t="s">
        <v>31</v>
      </c>
      <c r="H590" s="168">
        <f t="shared" si="180"/>
        <v>0</v>
      </c>
      <c r="I590" s="168">
        <f t="shared" si="181"/>
        <v>0</v>
      </c>
      <c r="J590" s="168">
        <v>0</v>
      </c>
      <c r="K590" s="168">
        <v>0</v>
      </c>
      <c r="L590" s="168">
        <f t="shared" si="182"/>
        <v>0</v>
      </c>
      <c r="M590" s="168">
        <v>0</v>
      </c>
      <c r="N590" s="168">
        <v>0</v>
      </c>
    </row>
    <row r="591" spans="1:14" s="200" customFormat="1" ht="18" hidden="1" customHeight="1">
      <c r="A591" s="306"/>
      <c r="B591" s="315"/>
      <c r="C591" s="306"/>
      <c r="D591" s="315"/>
      <c r="E591" s="313"/>
      <c r="F591" s="314"/>
      <c r="G591" s="167" t="s">
        <v>32</v>
      </c>
      <c r="H591" s="168">
        <f>I591+L591</f>
        <v>3792314</v>
      </c>
      <c r="I591" s="168">
        <f t="shared" si="181"/>
        <v>3792314</v>
      </c>
      <c r="J591" s="168">
        <f>J589+J590</f>
        <v>3717085</v>
      </c>
      <c r="K591" s="168">
        <f>K589+K590</f>
        <v>75229</v>
      </c>
      <c r="L591" s="168">
        <f>M591+N591</f>
        <v>0</v>
      </c>
      <c r="M591" s="168">
        <f>M589+M590</f>
        <v>0</v>
      </c>
      <c r="N591" s="168">
        <f>N589+N590</f>
        <v>0</v>
      </c>
    </row>
    <row r="592" spans="1:14" s="200" customFormat="1" ht="18" hidden="1" customHeight="1">
      <c r="A592" s="306"/>
      <c r="B592" s="308"/>
      <c r="C592" s="306"/>
      <c r="D592" s="308"/>
      <c r="E592" s="309" t="s">
        <v>490</v>
      </c>
      <c r="F592" s="310"/>
      <c r="G592" s="167" t="s">
        <v>30</v>
      </c>
      <c r="H592" s="168">
        <f t="shared" si="180"/>
        <v>9524736</v>
      </c>
      <c r="I592" s="168">
        <f t="shared" si="181"/>
        <v>9524736</v>
      </c>
      <c r="J592" s="168">
        <v>9524736</v>
      </c>
      <c r="K592" s="168">
        <v>0</v>
      </c>
      <c r="L592" s="168">
        <f t="shared" si="182"/>
        <v>0</v>
      </c>
      <c r="M592" s="168">
        <v>0</v>
      </c>
      <c r="N592" s="168">
        <v>0</v>
      </c>
    </row>
    <row r="593" spans="1:14" s="200" customFormat="1" ht="18" hidden="1" customHeight="1">
      <c r="A593" s="306"/>
      <c r="B593" s="315"/>
      <c r="C593" s="306"/>
      <c r="D593" s="315"/>
      <c r="E593" s="311"/>
      <c r="F593" s="312"/>
      <c r="G593" s="167" t="s">
        <v>31</v>
      </c>
      <c r="H593" s="168">
        <f t="shared" si="180"/>
        <v>0</v>
      </c>
      <c r="I593" s="168">
        <f t="shared" si="181"/>
        <v>0</v>
      </c>
      <c r="J593" s="168">
        <v>0</v>
      </c>
      <c r="K593" s="168">
        <v>0</v>
      </c>
      <c r="L593" s="168">
        <f t="shared" si="182"/>
        <v>0</v>
      </c>
      <c r="M593" s="168">
        <v>0</v>
      </c>
      <c r="N593" s="168">
        <v>0</v>
      </c>
    </row>
    <row r="594" spans="1:14" s="200" customFormat="1" ht="18" hidden="1" customHeight="1">
      <c r="A594" s="306"/>
      <c r="B594" s="315"/>
      <c r="C594" s="306"/>
      <c r="D594" s="315"/>
      <c r="E594" s="313"/>
      <c r="F594" s="314"/>
      <c r="G594" s="167" t="s">
        <v>32</v>
      </c>
      <c r="H594" s="168">
        <f>I594+L594</f>
        <v>9524736</v>
      </c>
      <c r="I594" s="168">
        <f t="shared" si="181"/>
        <v>9524736</v>
      </c>
      <c r="J594" s="168">
        <f>J592+J593</f>
        <v>9524736</v>
      </c>
      <c r="K594" s="168">
        <f>K592+K593</f>
        <v>0</v>
      </c>
      <c r="L594" s="168">
        <f>M594+N594</f>
        <v>0</v>
      </c>
      <c r="M594" s="168">
        <f>M592+M593</f>
        <v>0</v>
      </c>
      <c r="N594" s="168">
        <f>N592+N593</f>
        <v>0</v>
      </c>
    </row>
    <row r="595" spans="1:14" s="200" customFormat="1" ht="17.45" hidden="1" customHeight="1">
      <c r="A595" s="306"/>
      <c r="B595" s="308"/>
      <c r="C595" s="306"/>
      <c r="D595" s="308"/>
      <c r="E595" s="309" t="s">
        <v>491</v>
      </c>
      <c r="F595" s="310"/>
      <c r="G595" s="167" t="s">
        <v>30</v>
      </c>
      <c r="H595" s="168">
        <f t="shared" si="180"/>
        <v>562027</v>
      </c>
      <c r="I595" s="168">
        <f t="shared" si="181"/>
        <v>562027</v>
      </c>
      <c r="J595" s="168">
        <v>512765</v>
      </c>
      <c r="K595" s="168">
        <v>49262</v>
      </c>
      <c r="L595" s="168">
        <f t="shared" si="182"/>
        <v>0</v>
      </c>
      <c r="M595" s="168">
        <v>0</v>
      </c>
      <c r="N595" s="168">
        <v>0</v>
      </c>
    </row>
    <row r="596" spans="1:14" s="200" customFormat="1" ht="17.45" hidden="1" customHeight="1">
      <c r="A596" s="306"/>
      <c r="B596" s="315"/>
      <c r="C596" s="306"/>
      <c r="D596" s="315"/>
      <c r="E596" s="311"/>
      <c r="F596" s="312"/>
      <c r="G596" s="167" t="s">
        <v>31</v>
      </c>
      <c r="H596" s="168">
        <f t="shared" si="180"/>
        <v>0</v>
      </c>
      <c r="I596" s="168">
        <f t="shared" si="181"/>
        <v>0</v>
      </c>
      <c r="J596" s="168">
        <v>0</v>
      </c>
      <c r="K596" s="168">
        <v>0</v>
      </c>
      <c r="L596" s="168">
        <f t="shared" si="182"/>
        <v>0</v>
      </c>
      <c r="M596" s="168">
        <v>0</v>
      </c>
      <c r="N596" s="168">
        <v>0</v>
      </c>
    </row>
    <row r="597" spans="1:14" s="200" customFormat="1" ht="17.45" hidden="1" customHeight="1">
      <c r="A597" s="306"/>
      <c r="B597" s="315"/>
      <c r="C597" s="306"/>
      <c r="D597" s="315"/>
      <c r="E597" s="313"/>
      <c r="F597" s="314"/>
      <c r="G597" s="167" t="s">
        <v>32</v>
      </c>
      <c r="H597" s="168">
        <f>I597+L597</f>
        <v>562027</v>
      </c>
      <c r="I597" s="168">
        <f t="shared" si="181"/>
        <v>562027</v>
      </c>
      <c r="J597" s="168">
        <f>J595+J596</f>
        <v>512765</v>
      </c>
      <c r="K597" s="168">
        <f>K595+K596</f>
        <v>49262</v>
      </c>
      <c r="L597" s="168">
        <f>M597+N597</f>
        <v>0</v>
      </c>
      <c r="M597" s="168">
        <f>M595+M596</f>
        <v>0</v>
      </c>
      <c r="N597" s="168">
        <f>N595+N596</f>
        <v>0</v>
      </c>
    </row>
    <row r="598" spans="1:14" s="200" customFormat="1" ht="17.45" hidden="1" customHeight="1">
      <c r="A598" s="306"/>
      <c r="B598" s="308"/>
      <c r="C598" s="306"/>
      <c r="D598" s="308"/>
      <c r="E598" s="309" t="s">
        <v>492</v>
      </c>
      <c r="F598" s="310"/>
      <c r="G598" s="167" t="s">
        <v>30</v>
      </c>
      <c r="H598" s="168">
        <f t="shared" si="180"/>
        <v>1762482</v>
      </c>
      <c r="I598" s="168">
        <f t="shared" si="181"/>
        <v>1762482</v>
      </c>
      <c r="J598" s="168">
        <v>1579388</v>
      </c>
      <c r="K598" s="168">
        <v>183094</v>
      </c>
      <c r="L598" s="168">
        <f t="shared" si="182"/>
        <v>0</v>
      </c>
      <c r="M598" s="168">
        <v>0</v>
      </c>
      <c r="N598" s="168">
        <v>0</v>
      </c>
    </row>
    <row r="599" spans="1:14" s="200" customFormat="1" ht="17.45" hidden="1" customHeight="1">
      <c r="A599" s="306"/>
      <c r="B599" s="315"/>
      <c r="C599" s="306"/>
      <c r="D599" s="315"/>
      <c r="E599" s="311"/>
      <c r="F599" s="312"/>
      <c r="G599" s="167" t="s">
        <v>31</v>
      </c>
      <c r="H599" s="168">
        <f t="shared" si="180"/>
        <v>0</v>
      </c>
      <c r="I599" s="168">
        <f t="shared" si="181"/>
        <v>0</v>
      </c>
      <c r="J599" s="168">
        <v>0</v>
      </c>
      <c r="K599" s="168">
        <v>0</v>
      </c>
      <c r="L599" s="168">
        <f t="shared" si="182"/>
        <v>0</v>
      </c>
      <c r="M599" s="168">
        <v>0</v>
      </c>
      <c r="N599" s="168">
        <v>0</v>
      </c>
    </row>
    <row r="600" spans="1:14" s="200" customFormat="1" ht="17.45" hidden="1" customHeight="1">
      <c r="A600" s="306"/>
      <c r="B600" s="315"/>
      <c r="C600" s="306"/>
      <c r="D600" s="315"/>
      <c r="E600" s="313"/>
      <c r="F600" s="314"/>
      <c r="G600" s="167" t="s">
        <v>32</v>
      </c>
      <c r="H600" s="168">
        <f>I600+L600</f>
        <v>1762482</v>
      </c>
      <c r="I600" s="168">
        <f t="shared" si="181"/>
        <v>1762482</v>
      </c>
      <c r="J600" s="168">
        <f>J598+J599</f>
        <v>1579388</v>
      </c>
      <c r="K600" s="168">
        <f>K598+K599</f>
        <v>183094</v>
      </c>
      <c r="L600" s="168">
        <f>M600+N600</f>
        <v>0</v>
      </c>
      <c r="M600" s="168">
        <f>M598+M599</f>
        <v>0</v>
      </c>
      <c r="N600" s="168">
        <f>N598+N599</f>
        <v>0</v>
      </c>
    </row>
    <row r="601" spans="1:14" s="200" customFormat="1" ht="17.45" hidden="1" customHeight="1">
      <c r="A601" s="306"/>
      <c r="B601" s="308"/>
      <c r="C601" s="306"/>
      <c r="D601" s="308"/>
      <c r="E601" s="309" t="s">
        <v>493</v>
      </c>
      <c r="F601" s="310"/>
      <c r="G601" s="167" t="s">
        <v>30</v>
      </c>
      <c r="H601" s="168">
        <f t="shared" ref="H601:H602" si="223">I601+L601</f>
        <v>30000</v>
      </c>
      <c r="I601" s="168">
        <f t="shared" si="181"/>
        <v>30000</v>
      </c>
      <c r="J601" s="168">
        <v>30000</v>
      </c>
      <c r="K601" s="168">
        <v>0</v>
      </c>
      <c r="L601" s="168">
        <f t="shared" ref="L601:L602" si="224">M601+N601</f>
        <v>0</v>
      </c>
      <c r="M601" s="168">
        <v>0</v>
      </c>
      <c r="N601" s="168">
        <v>0</v>
      </c>
    </row>
    <row r="602" spans="1:14" s="200" customFormat="1" ht="17.45" hidden="1" customHeight="1">
      <c r="A602" s="306"/>
      <c r="B602" s="315"/>
      <c r="C602" s="306"/>
      <c r="D602" s="315"/>
      <c r="E602" s="311"/>
      <c r="F602" s="312"/>
      <c r="G602" s="167" t="s">
        <v>31</v>
      </c>
      <c r="H602" s="168">
        <f t="shared" si="223"/>
        <v>0</v>
      </c>
      <c r="I602" s="168">
        <f t="shared" si="181"/>
        <v>0</v>
      </c>
      <c r="J602" s="168">
        <v>0</v>
      </c>
      <c r="K602" s="168">
        <v>0</v>
      </c>
      <c r="L602" s="168">
        <f t="shared" si="224"/>
        <v>0</v>
      </c>
      <c r="M602" s="168">
        <v>0</v>
      </c>
      <c r="N602" s="168">
        <v>0</v>
      </c>
    </row>
    <row r="603" spans="1:14" s="200" customFormat="1" ht="17.45" hidden="1" customHeight="1">
      <c r="A603" s="306"/>
      <c r="B603" s="315"/>
      <c r="C603" s="316"/>
      <c r="D603" s="317"/>
      <c r="E603" s="313"/>
      <c r="F603" s="314"/>
      <c r="G603" s="167" t="s">
        <v>32</v>
      </c>
      <c r="H603" s="168">
        <f>I603+L603</f>
        <v>30000</v>
      </c>
      <c r="I603" s="168">
        <f t="shared" si="181"/>
        <v>30000</v>
      </c>
      <c r="J603" s="168">
        <f>J601+J602</f>
        <v>30000</v>
      </c>
      <c r="K603" s="168">
        <f>K601+K602</f>
        <v>0</v>
      </c>
      <c r="L603" s="168">
        <f>M603+N603</f>
        <v>0</v>
      </c>
      <c r="M603" s="168">
        <f>M601+M602</f>
        <v>0</v>
      </c>
      <c r="N603" s="168">
        <f>N601+N602</f>
        <v>0</v>
      </c>
    </row>
    <row r="604" spans="1:14" s="200" customFormat="1" ht="17.45" hidden="1" customHeight="1">
      <c r="A604" s="306"/>
      <c r="B604" s="308"/>
      <c r="C604" s="324" t="s">
        <v>267</v>
      </c>
      <c r="D604" s="325"/>
      <c r="E604" s="309" t="s">
        <v>494</v>
      </c>
      <c r="F604" s="310"/>
      <c r="G604" s="167" t="s">
        <v>30</v>
      </c>
      <c r="H604" s="168">
        <f>I604+L604</f>
        <v>8663146</v>
      </c>
      <c r="I604" s="168">
        <f>J604+K604</f>
        <v>8663146</v>
      </c>
      <c r="J604" s="168">
        <v>8663146</v>
      </c>
      <c r="K604" s="168">
        <v>0</v>
      </c>
      <c r="L604" s="168">
        <f>M604+N604</f>
        <v>0</v>
      </c>
      <c r="M604" s="168">
        <v>0</v>
      </c>
      <c r="N604" s="168">
        <v>0</v>
      </c>
    </row>
    <row r="605" spans="1:14" s="200" customFormat="1" ht="17.45" hidden="1" customHeight="1">
      <c r="A605" s="306"/>
      <c r="B605" s="315"/>
      <c r="C605" s="306"/>
      <c r="D605" s="315"/>
      <c r="E605" s="311"/>
      <c r="F605" s="312"/>
      <c r="G605" s="167" t="s">
        <v>31</v>
      </c>
      <c r="H605" s="168">
        <f t="shared" ref="H605" si="225">I605+L605</f>
        <v>0</v>
      </c>
      <c r="I605" s="168">
        <f t="shared" ref="I605:I606" si="226">J605+K605</f>
        <v>0</v>
      </c>
      <c r="J605" s="168">
        <v>0</v>
      </c>
      <c r="K605" s="168">
        <v>0</v>
      </c>
      <c r="L605" s="168">
        <f t="shared" ref="L605" si="227">M605+N605</f>
        <v>0</v>
      </c>
      <c r="M605" s="168">
        <v>0</v>
      </c>
      <c r="N605" s="168">
        <v>0</v>
      </c>
    </row>
    <row r="606" spans="1:14" s="200" customFormat="1" ht="17.45" hidden="1" customHeight="1">
      <c r="A606" s="306"/>
      <c r="B606" s="315"/>
      <c r="C606" s="316"/>
      <c r="D606" s="317"/>
      <c r="E606" s="313"/>
      <c r="F606" s="314"/>
      <c r="G606" s="167" t="s">
        <v>32</v>
      </c>
      <c r="H606" s="168">
        <f>I606+L606</f>
        <v>8663146</v>
      </c>
      <c r="I606" s="168">
        <f t="shared" si="226"/>
        <v>8663146</v>
      </c>
      <c r="J606" s="168">
        <f>J604+J605</f>
        <v>8663146</v>
      </c>
      <c r="K606" s="168">
        <f>K604+K605</f>
        <v>0</v>
      </c>
      <c r="L606" s="168">
        <f>M606+N606</f>
        <v>0</v>
      </c>
      <c r="M606" s="168">
        <f>M604+M605</f>
        <v>0</v>
      </c>
      <c r="N606" s="168">
        <f>N604+N605</f>
        <v>0</v>
      </c>
    </row>
    <row r="607" spans="1:14" s="200" customFormat="1" ht="18" hidden="1" customHeight="1">
      <c r="A607" s="306"/>
      <c r="B607" s="308"/>
      <c r="C607" s="324" t="s">
        <v>269</v>
      </c>
      <c r="D607" s="325"/>
      <c r="E607" s="309" t="s">
        <v>495</v>
      </c>
      <c r="F607" s="310"/>
      <c r="G607" s="167" t="s">
        <v>30</v>
      </c>
      <c r="H607" s="168">
        <f t="shared" si="180"/>
        <v>310000</v>
      </c>
      <c r="I607" s="168">
        <f t="shared" si="181"/>
        <v>310000</v>
      </c>
      <c r="J607" s="168">
        <v>310000</v>
      </c>
      <c r="K607" s="168">
        <v>0</v>
      </c>
      <c r="L607" s="168">
        <f t="shared" si="182"/>
        <v>0</v>
      </c>
      <c r="M607" s="168">
        <v>0</v>
      </c>
      <c r="N607" s="168">
        <v>0</v>
      </c>
    </row>
    <row r="608" spans="1:14" s="200" customFormat="1" ht="18" hidden="1" customHeight="1">
      <c r="A608" s="306"/>
      <c r="B608" s="315"/>
      <c r="C608" s="306"/>
      <c r="D608" s="315"/>
      <c r="E608" s="311"/>
      <c r="F608" s="312"/>
      <c r="G608" s="167" t="s">
        <v>31</v>
      </c>
      <c r="H608" s="168">
        <f t="shared" si="180"/>
        <v>0</v>
      </c>
      <c r="I608" s="168">
        <f t="shared" si="181"/>
        <v>0</v>
      </c>
      <c r="J608" s="168">
        <v>0</v>
      </c>
      <c r="K608" s="168">
        <v>0</v>
      </c>
      <c r="L608" s="168">
        <f t="shared" si="182"/>
        <v>0</v>
      </c>
      <c r="M608" s="168">
        <v>0</v>
      </c>
      <c r="N608" s="168">
        <v>0</v>
      </c>
    </row>
    <row r="609" spans="1:14" s="200" customFormat="1" ht="18" hidden="1" customHeight="1">
      <c r="A609" s="306"/>
      <c r="B609" s="315"/>
      <c r="C609" s="306"/>
      <c r="D609" s="315"/>
      <c r="E609" s="313"/>
      <c r="F609" s="314"/>
      <c r="G609" s="167" t="s">
        <v>32</v>
      </c>
      <c r="H609" s="168">
        <f>I609+L609</f>
        <v>310000</v>
      </c>
      <c r="I609" s="168">
        <f t="shared" si="181"/>
        <v>310000</v>
      </c>
      <c r="J609" s="168">
        <f>J607+J608</f>
        <v>310000</v>
      </c>
      <c r="K609" s="168">
        <f>K607+K608</f>
        <v>0</v>
      </c>
      <c r="L609" s="168">
        <f>M609+N609</f>
        <v>0</v>
      </c>
      <c r="M609" s="168">
        <f>M607+M608</f>
        <v>0</v>
      </c>
      <c r="N609" s="168">
        <f>N607+N608</f>
        <v>0</v>
      </c>
    </row>
    <row r="610" spans="1:14" s="200" customFormat="1" ht="17.45" hidden="1" customHeight="1">
      <c r="A610" s="306"/>
      <c r="B610" s="308"/>
      <c r="C610" s="306"/>
      <c r="D610" s="308"/>
      <c r="E610" s="309" t="s">
        <v>496</v>
      </c>
      <c r="F610" s="310"/>
      <c r="G610" s="167" t="s">
        <v>30</v>
      </c>
      <c r="H610" s="168">
        <f>I610+L610</f>
        <v>1461843</v>
      </c>
      <c r="I610" s="168">
        <f>J610+K610</f>
        <v>1461843</v>
      </c>
      <c r="J610" s="168">
        <v>1461843</v>
      </c>
      <c r="K610" s="168">
        <v>0</v>
      </c>
      <c r="L610" s="168">
        <f>M610+N610</f>
        <v>0</v>
      </c>
      <c r="M610" s="168">
        <v>0</v>
      </c>
      <c r="N610" s="168">
        <v>0</v>
      </c>
    </row>
    <row r="611" spans="1:14" s="200" customFormat="1" ht="17.45" hidden="1" customHeight="1">
      <c r="A611" s="306"/>
      <c r="B611" s="315"/>
      <c r="C611" s="306"/>
      <c r="D611" s="315"/>
      <c r="E611" s="311"/>
      <c r="F611" s="312"/>
      <c r="G611" s="167" t="s">
        <v>31</v>
      </c>
      <c r="H611" s="168">
        <f t="shared" ref="H611" si="228">I611+L611</f>
        <v>0</v>
      </c>
      <c r="I611" s="168">
        <f t="shared" ref="I611:I612" si="229">J611+K611</f>
        <v>0</v>
      </c>
      <c r="J611" s="168">
        <v>0</v>
      </c>
      <c r="K611" s="168">
        <v>0</v>
      </c>
      <c r="L611" s="168">
        <f t="shared" ref="L611" si="230">M611+N611</f>
        <v>0</v>
      </c>
      <c r="M611" s="168">
        <v>0</v>
      </c>
      <c r="N611" s="168">
        <v>0</v>
      </c>
    </row>
    <row r="612" spans="1:14" s="200" customFormat="1" ht="17.45" hidden="1" customHeight="1">
      <c r="A612" s="306"/>
      <c r="B612" s="315"/>
      <c r="C612" s="306"/>
      <c r="D612" s="315"/>
      <c r="E612" s="313"/>
      <c r="F612" s="314"/>
      <c r="G612" s="167" t="s">
        <v>32</v>
      </c>
      <c r="H612" s="168">
        <f>I612+L612</f>
        <v>1461843</v>
      </c>
      <c r="I612" s="168">
        <f t="shared" si="229"/>
        <v>1461843</v>
      </c>
      <c r="J612" s="168">
        <f>J610+J611</f>
        <v>1461843</v>
      </c>
      <c r="K612" s="168">
        <f>K610+K611</f>
        <v>0</v>
      </c>
      <c r="L612" s="168">
        <f>M612+N612</f>
        <v>0</v>
      </c>
      <c r="M612" s="168">
        <f>M610+M611</f>
        <v>0</v>
      </c>
      <c r="N612" s="168">
        <f>N610+N611</f>
        <v>0</v>
      </c>
    </row>
    <row r="613" spans="1:14" s="200" customFormat="1" ht="17.45" hidden="1" customHeight="1">
      <c r="A613" s="306"/>
      <c r="B613" s="308"/>
      <c r="C613" s="306"/>
      <c r="D613" s="308"/>
      <c r="E613" s="309" t="s">
        <v>497</v>
      </c>
      <c r="F613" s="310"/>
      <c r="G613" s="167" t="s">
        <v>30</v>
      </c>
      <c r="H613" s="168">
        <f>I613+L613</f>
        <v>15000</v>
      </c>
      <c r="I613" s="168">
        <f>J613+K613</f>
        <v>15000</v>
      </c>
      <c r="J613" s="168">
        <v>0</v>
      </c>
      <c r="K613" s="168">
        <v>15000</v>
      </c>
      <c r="L613" s="168">
        <f>M613+N613</f>
        <v>0</v>
      </c>
      <c r="M613" s="168">
        <v>0</v>
      </c>
      <c r="N613" s="168">
        <v>0</v>
      </c>
    </row>
    <row r="614" spans="1:14" s="200" customFormat="1" ht="17.45" hidden="1" customHeight="1">
      <c r="A614" s="306"/>
      <c r="B614" s="315"/>
      <c r="C614" s="306"/>
      <c r="D614" s="315"/>
      <c r="E614" s="311"/>
      <c r="F614" s="312"/>
      <c r="G614" s="167" t="s">
        <v>31</v>
      </c>
      <c r="H614" s="168">
        <f t="shared" ref="H614" si="231">I614+L614</f>
        <v>0</v>
      </c>
      <c r="I614" s="168">
        <f t="shared" ref="I614:I615" si="232">J614+K614</f>
        <v>0</v>
      </c>
      <c r="J614" s="168">
        <v>0</v>
      </c>
      <c r="K614" s="168">
        <v>0</v>
      </c>
      <c r="L614" s="168">
        <f t="shared" ref="L614" si="233">M614+N614</f>
        <v>0</v>
      </c>
      <c r="M614" s="168">
        <v>0</v>
      </c>
      <c r="N614" s="168">
        <v>0</v>
      </c>
    </row>
    <row r="615" spans="1:14" s="200" customFormat="1" ht="17.45" hidden="1" customHeight="1">
      <c r="A615" s="306"/>
      <c r="B615" s="315"/>
      <c r="C615" s="306"/>
      <c r="D615" s="315"/>
      <c r="E615" s="313"/>
      <c r="F615" s="314"/>
      <c r="G615" s="167" t="s">
        <v>32</v>
      </c>
      <c r="H615" s="168">
        <f>I615+L615</f>
        <v>15000</v>
      </c>
      <c r="I615" s="168">
        <f t="shared" si="232"/>
        <v>15000</v>
      </c>
      <c r="J615" s="168">
        <f>J613+J614</f>
        <v>0</v>
      </c>
      <c r="K615" s="168">
        <f>K613+K614</f>
        <v>15000</v>
      </c>
      <c r="L615" s="168">
        <f>M615+N615</f>
        <v>0</v>
      </c>
      <c r="M615" s="168">
        <f>M613+M614</f>
        <v>0</v>
      </c>
      <c r="N615" s="168">
        <f>N613+N614</f>
        <v>0</v>
      </c>
    </row>
    <row r="616" spans="1:14" s="200" customFormat="1" ht="18" hidden="1" customHeight="1">
      <c r="A616" s="306"/>
      <c r="B616" s="308"/>
      <c r="C616" s="306"/>
      <c r="D616" s="308"/>
      <c r="E616" s="309" t="s">
        <v>498</v>
      </c>
      <c r="F616" s="310"/>
      <c r="G616" s="167" t="s">
        <v>30</v>
      </c>
      <c r="H616" s="168">
        <f>I616+L616</f>
        <v>40280</v>
      </c>
      <c r="I616" s="168">
        <f>J616+K616</f>
        <v>40280</v>
      </c>
      <c r="J616" s="168">
        <v>0</v>
      </c>
      <c r="K616" s="168">
        <v>40280</v>
      </c>
      <c r="L616" s="168">
        <f>M616+N616</f>
        <v>0</v>
      </c>
      <c r="M616" s="168">
        <v>0</v>
      </c>
      <c r="N616" s="168">
        <v>0</v>
      </c>
    </row>
    <row r="617" spans="1:14" s="200" customFormat="1" ht="18" hidden="1" customHeight="1">
      <c r="A617" s="306"/>
      <c r="B617" s="315"/>
      <c r="C617" s="306"/>
      <c r="D617" s="315"/>
      <c r="E617" s="311"/>
      <c r="F617" s="312"/>
      <c r="G617" s="167" t="s">
        <v>31</v>
      </c>
      <c r="H617" s="168">
        <f t="shared" ref="H617" si="234">I617+L617</f>
        <v>0</v>
      </c>
      <c r="I617" s="168">
        <f t="shared" ref="I617:I627" si="235">J617+K617</f>
        <v>0</v>
      </c>
      <c r="J617" s="168">
        <v>0</v>
      </c>
      <c r="K617" s="168">
        <v>0</v>
      </c>
      <c r="L617" s="168">
        <f t="shared" ref="L617" si="236">M617+N617</f>
        <v>0</v>
      </c>
      <c r="M617" s="168">
        <v>0</v>
      </c>
      <c r="N617" s="168">
        <v>0</v>
      </c>
    </row>
    <row r="618" spans="1:14" s="200" customFormat="1" ht="18" hidden="1" customHeight="1">
      <c r="A618" s="306"/>
      <c r="B618" s="315"/>
      <c r="C618" s="306"/>
      <c r="D618" s="315"/>
      <c r="E618" s="313"/>
      <c r="F618" s="314"/>
      <c r="G618" s="167" t="s">
        <v>32</v>
      </c>
      <c r="H618" s="168">
        <f>I618+L618</f>
        <v>40280</v>
      </c>
      <c r="I618" s="168">
        <f t="shared" si="235"/>
        <v>40280</v>
      </c>
      <c r="J618" s="168">
        <f>J616+J617</f>
        <v>0</v>
      </c>
      <c r="K618" s="168">
        <f>K616+K617</f>
        <v>40280</v>
      </c>
      <c r="L618" s="168">
        <f>M618+N618</f>
        <v>0</v>
      </c>
      <c r="M618" s="168">
        <f>M616+M617</f>
        <v>0</v>
      </c>
      <c r="N618" s="168">
        <f>N616+N617</f>
        <v>0</v>
      </c>
    </row>
    <row r="619" spans="1:14" s="200" customFormat="1" ht="17.45" hidden="1" customHeight="1">
      <c r="A619" s="306"/>
      <c r="B619" s="308"/>
      <c r="C619" s="306"/>
      <c r="D619" s="308"/>
      <c r="E619" s="309" t="s">
        <v>499</v>
      </c>
      <c r="F619" s="310"/>
      <c r="G619" s="167" t="s">
        <v>30</v>
      </c>
      <c r="H619" s="168">
        <f>I619+L619</f>
        <v>11500</v>
      </c>
      <c r="I619" s="168">
        <f>J619+K619</f>
        <v>11500</v>
      </c>
      <c r="J619" s="168">
        <v>0</v>
      </c>
      <c r="K619" s="168">
        <v>11500</v>
      </c>
      <c r="L619" s="168">
        <f>M619+N619</f>
        <v>0</v>
      </c>
      <c r="M619" s="168">
        <v>0</v>
      </c>
      <c r="N619" s="168">
        <v>0</v>
      </c>
    </row>
    <row r="620" spans="1:14" s="200" customFormat="1" ht="17.45" hidden="1" customHeight="1">
      <c r="A620" s="306"/>
      <c r="B620" s="315"/>
      <c r="C620" s="306"/>
      <c r="D620" s="315"/>
      <c r="E620" s="311"/>
      <c r="F620" s="312"/>
      <c r="G620" s="167" t="s">
        <v>31</v>
      </c>
      <c r="H620" s="168">
        <f t="shared" ref="H620" si="237">I620+L620</f>
        <v>0</v>
      </c>
      <c r="I620" s="168">
        <f t="shared" ref="I620:I621" si="238">J620+K620</f>
        <v>0</v>
      </c>
      <c r="J620" s="168">
        <v>0</v>
      </c>
      <c r="K620" s="168">
        <v>0</v>
      </c>
      <c r="L620" s="168">
        <f t="shared" ref="L620" si="239">M620+N620</f>
        <v>0</v>
      </c>
      <c r="M620" s="168">
        <v>0</v>
      </c>
      <c r="N620" s="168">
        <v>0</v>
      </c>
    </row>
    <row r="621" spans="1:14" s="200" customFormat="1" ht="17.45" hidden="1" customHeight="1">
      <c r="A621" s="306"/>
      <c r="B621" s="315"/>
      <c r="C621" s="316"/>
      <c r="D621" s="317"/>
      <c r="E621" s="313"/>
      <c r="F621" s="314"/>
      <c r="G621" s="167" t="s">
        <v>32</v>
      </c>
      <c r="H621" s="168">
        <f>I621+L621</f>
        <v>11500</v>
      </c>
      <c r="I621" s="168">
        <f t="shared" si="238"/>
        <v>11500</v>
      </c>
      <c r="J621" s="168">
        <f>J619+J620</f>
        <v>0</v>
      </c>
      <c r="K621" s="168">
        <f>K619+K620</f>
        <v>11500</v>
      </c>
      <c r="L621" s="168">
        <f>M621+N621</f>
        <v>0</v>
      </c>
      <c r="M621" s="168">
        <f>M619+M620</f>
        <v>0</v>
      </c>
      <c r="N621" s="168">
        <f>N619+N620</f>
        <v>0</v>
      </c>
    </row>
    <row r="622" spans="1:14" s="200" customFormat="1" ht="17.45" hidden="1" customHeight="1">
      <c r="A622" s="306"/>
      <c r="B622" s="308"/>
      <c r="C622" s="306" t="s">
        <v>278</v>
      </c>
      <c r="D622" s="308"/>
      <c r="E622" s="311" t="s">
        <v>500</v>
      </c>
      <c r="F622" s="312"/>
      <c r="G622" s="223" t="s">
        <v>30</v>
      </c>
      <c r="H622" s="224">
        <f t="shared" ref="H622:H627" si="240">I622+L622</f>
        <v>30650</v>
      </c>
      <c r="I622" s="224">
        <f t="shared" si="235"/>
        <v>30650</v>
      </c>
      <c r="J622" s="224">
        <v>0</v>
      </c>
      <c r="K622" s="224">
        <v>30650</v>
      </c>
      <c r="L622" s="224">
        <f t="shared" ref="L622:L627" si="241">M622+N622</f>
        <v>0</v>
      </c>
      <c r="M622" s="224">
        <v>0</v>
      </c>
      <c r="N622" s="224">
        <v>0</v>
      </c>
    </row>
    <row r="623" spans="1:14" s="200" customFormat="1" ht="17.45" hidden="1" customHeight="1">
      <c r="A623" s="306"/>
      <c r="B623" s="308"/>
      <c r="C623" s="306"/>
      <c r="D623" s="308"/>
      <c r="E623" s="311"/>
      <c r="F623" s="312"/>
      <c r="G623" s="225" t="s">
        <v>31</v>
      </c>
      <c r="H623" s="168">
        <f t="shared" si="240"/>
        <v>0</v>
      </c>
      <c r="I623" s="168">
        <f t="shared" si="235"/>
        <v>0</v>
      </c>
      <c r="J623" s="168">
        <v>0</v>
      </c>
      <c r="K623" s="168">
        <v>0</v>
      </c>
      <c r="L623" s="168">
        <f t="shared" si="241"/>
        <v>0</v>
      </c>
      <c r="M623" s="168">
        <v>0</v>
      </c>
      <c r="N623" s="168">
        <v>0</v>
      </c>
    </row>
    <row r="624" spans="1:14" s="114" customFormat="1" ht="17.45" hidden="1" customHeight="1">
      <c r="A624" s="318"/>
      <c r="B624" s="319"/>
      <c r="C624" s="318"/>
      <c r="D624" s="319"/>
      <c r="E624" s="313"/>
      <c r="F624" s="314"/>
      <c r="G624" s="199" t="s">
        <v>32</v>
      </c>
      <c r="H624" s="194">
        <f t="shared" si="240"/>
        <v>30650</v>
      </c>
      <c r="I624" s="194">
        <f t="shared" si="235"/>
        <v>30650</v>
      </c>
      <c r="J624" s="194">
        <f>J622+J623</f>
        <v>0</v>
      </c>
      <c r="K624" s="194">
        <f>K622+K623</f>
        <v>30650</v>
      </c>
      <c r="L624" s="194">
        <f t="shared" si="241"/>
        <v>0</v>
      </c>
      <c r="M624" s="194">
        <f>M622+M623</f>
        <v>0</v>
      </c>
      <c r="N624" s="194">
        <f>N622+N623</f>
        <v>0</v>
      </c>
    </row>
    <row r="625" spans="1:14" s="200" customFormat="1" ht="17.45" hidden="1" customHeight="1">
      <c r="A625" s="306"/>
      <c r="B625" s="308"/>
      <c r="C625" s="306"/>
      <c r="D625" s="308"/>
      <c r="E625" s="311" t="s">
        <v>501</v>
      </c>
      <c r="F625" s="312"/>
      <c r="G625" s="167" t="s">
        <v>30</v>
      </c>
      <c r="H625" s="168">
        <f t="shared" si="240"/>
        <v>17350</v>
      </c>
      <c r="I625" s="168">
        <f t="shared" si="235"/>
        <v>17350</v>
      </c>
      <c r="J625" s="168">
        <v>0</v>
      </c>
      <c r="K625" s="168">
        <v>17350</v>
      </c>
      <c r="L625" s="168">
        <f t="shared" si="241"/>
        <v>0</v>
      </c>
      <c r="M625" s="168">
        <v>0</v>
      </c>
      <c r="N625" s="168">
        <v>0</v>
      </c>
    </row>
    <row r="626" spans="1:14" s="200" customFormat="1" ht="17.45" hidden="1" customHeight="1">
      <c r="A626" s="306"/>
      <c r="B626" s="308"/>
      <c r="C626" s="306"/>
      <c r="D626" s="308"/>
      <c r="E626" s="311"/>
      <c r="F626" s="312"/>
      <c r="G626" s="225" t="s">
        <v>31</v>
      </c>
      <c r="H626" s="168">
        <f t="shared" si="240"/>
        <v>0</v>
      </c>
      <c r="I626" s="168">
        <f t="shared" si="235"/>
        <v>0</v>
      </c>
      <c r="J626" s="168">
        <v>0</v>
      </c>
      <c r="K626" s="168">
        <v>0</v>
      </c>
      <c r="L626" s="168">
        <f t="shared" si="241"/>
        <v>0</v>
      </c>
      <c r="M626" s="168">
        <v>0</v>
      </c>
      <c r="N626" s="168">
        <v>0</v>
      </c>
    </row>
    <row r="627" spans="1:14" s="114" customFormat="1" ht="17.45" hidden="1" customHeight="1">
      <c r="A627" s="318"/>
      <c r="B627" s="319"/>
      <c r="C627" s="318"/>
      <c r="D627" s="319"/>
      <c r="E627" s="313"/>
      <c r="F627" s="314"/>
      <c r="G627" s="199" t="s">
        <v>32</v>
      </c>
      <c r="H627" s="194">
        <f t="shared" si="240"/>
        <v>17350</v>
      </c>
      <c r="I627" s="194">
        <f t="shared" si="235"/>
        <v>17350</v>
      </c>
      <c r="J627" s="194">
        <f>J625+J626</f>
        <v>0</v>
      </c>
      <c r="K627" s="194">
        <f>K625+K626</f>
        <v>17350</v>
      </c>
      <c r="L627" s="194">
        <f t="shared" si="241"/>
        <v>0</v>
      </c>
      <c r="M627" s="194">
        <f>M625+M626</f>
        <v>0</v>
      </c>
      <c r="N627" s="194">
        <f>N625+N626</f>
        <v>0</v>
      </c>
    </row>
    <row r="628" spans="1:14" s="200" customFormat="1" ht="18" hidden="1" customHeight="1">
      <c r="A628" s="306"/>
      <c r="B628" s="308"/>
      <c r="C628" s="324" t="s">
        <v>283</v>
      </c>
      <c r="D628" s="325"/>
      <c r="E628" s="309" t="s">
        <v>502</v>
      </c>
      <c r="F628" s="310"/>
      <c r="G628" s="167" t="s">
        <v>30</v>
      </c>
      <c r="H628" s="168">
        <f t="shared" si="180"/>
        <v>6000</v>
      </c>
      <c r="I628" s="168">
        <f t="shared" si="181"/>
        <v>6000</v>
      </c>
      <c r="J628" s="168">
        <v>0</v>
      </c>
      <c r="K628" s="168">
        <v>6000</v>
      </c>
      <c r="L628" s="168">
        <f t="shared" si="182"/>
        <v>0</v>
      </c>
      <c r="M628" s="168">
        <v>0</v>
      </c>
      <c r="N628" s="168">
        <v>0</v>
      </c>
    </row>
    <row r="629" spans="1:14" s="200" customFormat="1" ht="18" hidden="1" customHeight="1">
      <c r="A629" s="306"/>
      <c r="B629" s="315"/>
      <c r="C629" s="306"/>
      <c r="D629" s="315"/>
      <c r="E629" s="311"/>
      <c r="F629" s="312"/>
      <c r="G629" s="167" t="s">
        <v>31</v>
      </c>
      <c r="H629" s="168">
        <f t="shared" si="180"/>
        <v>0</v>
      </c>
      <c r="I629" s="168">
        <f t="shared" si="181"/>
        <v>0</v>
      </c>
      <c r="J629" s="168">
        <v>0</v>
      </c>
      <c r="K629" s="168">
        <v>0</v>
      </c>
      <c r="L629" s="168">
        <f t="shared" si="182"/>
        <v>0</v>
      </c>
      <c r="M629" s="168">
        <v>0</v>
      </c>
      <c r="N629" s="168">
        <v>0</v>
      </c>
    </row>
    <row r="630" spans="1:14" s="200" customFormat="1" ht="18" hidden="1" customHeight="1">
      <c r="A630" s="306"/>
      <c r="B630" s="315"/>
      <c r="C630" s="306"/>
      <c r="D630" s="315"/>
      <c r="E630" s="313"/>
      <c r="F630" s="314"/>
      <c r="G630" s="167" t="s">
        <v>32</v>
      </c>
      <c r="H630" s="168">
        <f>I630+L630</f>
        <v>6000</v>
      </c>
      <c r="I630" s="168">
        <f t="shared" si="181"/>
        <v>6000</v>
      </c>
      <c r="J630" s="168">
        <f>J628+J629</f>
        <v>0</v>
      </c>
      <c r="K630" s="168">
        <f>K628+K629</f>
        <v>6000</v>
      </c>
      <c r="L630" s="168">
        <f>M630+N630</f>
        <v>0</v>
      </c>
      <c r="M630" s="168">
        <f>M628+M629</f>
        <v>0</v>
      </c>
      <c r="N630" s="168">
        <f>N628+N629</f>
        <v>0</v>
      </c>
    </row>
    <row r="631" spans="1:14" s="200" customFormat="1" ht="17.45" hidden="1" customHeight="1">
      <c r="A631" s="306"/>
      <c r="B631" s="308"/>
      <c r="C631" s="306"/>
      <c r="D631" s="308"/>
      <c r="E631" s="309" t="s">
        <v>503</v>
      </c>
      <c r="F631" s="310"/>
      <c r="G631" s="167" t="s">
        <v>30</v>
      </c>
      <c r="H631" s="168">
        <f t="shared" ref="H631:H632" si="242">I631+L631</f>
        <v>10200</v>
      </c>
      <c r="I631" s="168">
        <f t="shared" si="181"/>
        <v>10200</v>
      </c>
      <c r="J631" s="168">
        <v>0</v>
      </c>
      <c r="K631" s="168">
        <v>10200</v>
      </c>
      <c r="L631" s="168">
        <f t="shared" ref="L631:L632" si="243">M631+N631</f>
        <v>0</v>
      </c>
      <c r="M631" s="168">
        <v>0</v>
      </c>
      <c r="N631" s="168">
        <v>0</v>
      </c>
    </row>
    <row r="632" spans="1:14" s="200" customFormat="1" ht="17.45" hidden="1" customHeight="1">
      <c r="A632" s="306"/>
      <c r="B632" s="315"/>
      <c r="C632" s="306"/>
      <c r="D632" s="315"/>
      <c r="E632" s="311"/>
      <c r="F632" s="312"/>
      <c r="G632" s="167" t="s">
        <v>31</v>
      </c>
      <c r="H632" s="168">
        <f t="shared" si="242"/>
        <v>0</v>
      </c>
      <c r="I632" s="168">
        <f t="shared" si="181"/>
        <v>0</v>
      </c>
      <c r="J632" s="168">
        <v>0</v>
      </c>
      <c r="K632" s="168">
        <v>0</v>
      </c>
      <c r="L632" s="168">
        <f t="shared" si="243"/>
        <v>0</v>
      </c>
      <c r="M632" s="168">
        <v>0</v>
      </c>
      <c r="N632" s="168">
        <v>0</v>
      </c>
    </row>
    <row r="633" spans="1:14" s="200" customFormat="1" ht="17.45" hidden="1" customHeight="1">
      <c r="A633" s="306"/>
      <c r="B633" s="315"/>
      <c r="C633" s="306"/>
      <c r="D633" s="315"/>
      <c r="E633" s="313"/>
      <c r="F633" s="314"/>
      <c r="G633" s="167" t="s">
        <v>32</v>
      </c>
      <c r="H633" s="168">
        <f>I633+L633</f>
        <v>10200</v>
      </c>
      <c r="I633" s="168">
        <f t="shared" si="181"/>
        <v>10200</v>
      </c>
      <c r="J633" s="168">
        <f>J631+J632</f>
        <v>0</v>
      </c>
      <c r="K633" s="168">
        <f>K631+K632</f>
        <v>10200</v>
      </c>
      <c r="L633" s="168">
        <f>M633+N633</f>
        <v>0</v>
      </c>
      <c r="M633" s="168">
        <f>M631+M632</f>
        <v>0</v>
      </c>
      <c r="N633" s="168">
        <f>N631+N632</f>
        <v>0</v>
      </c>
    </row>
    <row r="634" spans="1:14" s="200" customFormat="1" ht="17.45" hidden="1" customHeight="1">
      <c r="A634" s="306"/>
      <c r="B634" s="308"/>
      <c r="C634" s="306"/>
      <c r="D634" s="308"/>
      <c r="E634" s="309" t="s">
        <v>504</v>
      </c>
      <c r="F634" s="310"/>
      <c r="G634" s="167" t="s">
        <v>30</v>
      </c>
      <c r="H634" s="168">
        <f t="shared" ref="H634:H635" si="244">I634+L634</f>
        <v>13500</v>
      </c>
      <c r="I634" s="168">
        <f t="shared" si="181"/>
        <v>13500</v>
      </c>
      <c r="J634" s="168">
        <v>0</v>
      </c>
      <c r="K634" s="168">
        <v>13500</v>
      </c>
      <c r="L634" s="168">
        <f t="shared" ref="L634:L635" si="245">M634+N634</f>
        <v>0</v>
      </c>
      <c r="M634" s="168">
        <v>0</v>
      </c>
      <c r="N634" s="168">
        <v>0</v>
      </c>
    </row>
    <row r="635" spans="1:14" s="200" customFormat="1" ht="17.45" hidden="1" customHeight="1">
      <c r="A635" s="306"/>
      <c r="B635" s="315"/>
      <c r="C635" s="306"/>
      <c r="D635" s="315"/>
      <c r="E635" s="311"/>
      <c r="F635" s="312"/>
      <c r="G635" s="167" t="s">
        <v>31</v>
      </c>
      <c r="H635" s="168">
        <f t="shared" si="244"/>
        <v>0</v>
      </c>
      <c r="I635" s="168">
        <f t="shared" si="181"/>
        <v>0</v>
      </c>
      <c r="J635" s="168">
        <v>0</v>
      </c>
      <c r="K635" s="168">
        <v>0</v>
      </c>
      <c r="L635" s="168">
        <f t="shared" si="245"/>
        <v>0</v>
      </c>
      <c r="M635" s="168">
        <v>0</v>
      </c>
      <c r="N635" s="168">
        <v>0</v>
      </c>
    </row>
    <row r="636" spans="1:14" s="200" customFormat="1" ht="17.45" hidden="1" customHeight="1">
      <c r="A636" s="306"/>
      <c r="B636" s="315"/>
      <c r="C636" s="306"/>
      <c r="D636" s="315"/>
      <c r="E636" s="313"/>
      <c r="F636" s="314"/>
      <c r="G636" s="167" t="s">
        <v>32</v>
      </c>
      <c r="H636" s="168">
        <f>I636+L636</f>
        <v>13500</v>
      </c>
      <c r="I636" s="168">
        <f t="shared" si="181"/>
        <v>13500</v>
      </c>
      <c r="J636" s="168">
        <f>J634+J635</f>
        <v>0</v>
      </c>
      <c r="K636" s="168">
        <f>K634+K635</f>
        <v>13500</v>
      </c>
      <c r="L636" s="168">
        <f>M636+N636</f>
        <v>0</v>
      </c>
      <c r="M636" s="168">
        <f>M634+M635</f>
        <v>0</v>
      </c>
      <c r="N636" s="168">
        <f>N634+N635</f>
        <v>0</v>
      </c>
    </row>
    <row r="637" spans="1:14" s="200" customFormat="1" ht="17.45" hidden="1" customHeight="1">
      <c r="A637" s="306"/>
      <c r="B637" s="308"/>
      <c r="C637" s="306"/>
      <c r="D637" s="308"/>
      <c r="E637" s="309" t="s">
        <v>505</v>
      </c>
      <c r="F637" s="310"/>
      <c r="G637" s="167" t="s">
        <v>30</v>
      </c>
      <c r="H637" s="168">
        <f t="shared" ref="H637:H638" si="246">I637+L637</f>
        <v>14100</v>
      </c>
      <c r="I637" s="168">
        <f t="shared" si="181"/>
        <v>14100</v>
      </c>
      <c r="J637" s="168">
        <v>0</v>
      </c>
      <c r="K637" s="168">
        <v>14100</v>
      </c>
      <c r="L637" s="168">
        <f t="shared" ref="L637:L638" si="247">M637+N637</f>
        <v>0</v>
      </c>
      <c r="M637" s="168">
        <v>0</v>
      </c>
      <c r="N637" s="168">
        <v>0</v>
      </c>
    </row>
    <row r="638" spans="1:14" s="200" customFormat="1" ht="17.45" hidden="1" customHeight="1">
      <c r="A638" s="306"/>
      <c r="B638" s="315"/>
      <c r="C638" s="306"/>
      <c r="D638" s="315"/>
      <c r="E638" s="311"/>
      <c r="F638" s="312"/>
      <c r="G638" s="167" t="s">
        <v>31</v>
      </c>
      <c r="H638" s="168">
        <f t="shared" si="246"/>
        <v>0</v>
      </c>
      <c r="I638" s="168">
        <f t="shared" si="181"/>
        <v>0</v>
      </c>
      <c r="J638" s="168">
        <v>0</v>
      </c>
      <c r="K638" s="168">
        <v>0</v>
      </c>
      <c r="L638" s="168">
        <f t="shared" si="247"/>
        <v>0</v>
      </c>
      <c r="M638" s="168">
        <v>0</v>
      </c>
      <c r="N638" s="168">
        <v>0</v>
      </c>
    </row>
    <row r="639" spans="1:14" s="200" customFormat="1" ht="17.45" hidden="1" customHeight="1">
      <c r="A639" s="306"/>
      <c r="B639" s="315"/>
      <c r="C639" s="306"/>
      <c r="D639" s="315"/>
      <c r="E639" s="313"/>
      <c r="F639" s="314"/>
      <c r="G639" s="167" t="s">
        <v>32</v>
      </c>
      <c r="H639" s="168">
        <f>I639+L639</f>
        <v>14100</v>
      </c>
      <c r="I639" s="168">
        <f t="shared" si="181"/>
        <v>14100</v>
      </c>
      <c r="J639" s="168">
        <f>J637+J638</f>
        <v>0</v>
      </c>
      <c r="K639" s="168">
        <f>K637+K638</f>
        <v>14100</v>
      </c>
      <c r="L639" s="168">
        <f>M639+N639</f>
        <v>0</v>
      </c>
      <c r="M639" s="168">
        <f>M637+M638</f>
        <v>0</v>
      </c>
      <c r="N639" s="168">
        <f>N637+N638</f>
        <v>0</v>
      </c>
    </row>
    <row r="640" spans="1:14" s="200" customFormat="1" ht="17.45" hidden="1" customHeight="1">
      <c r="A640" s="306"/>
      <c r="B640" s="308"/>
      <c r="C640" s="306"/>
      <c r="D640" s="308"/>
      <c r="E640" s="309" t="s">
        <v>506</v>
      </c>
      <c r="F640" s="328"/>
      <c r="G640" s="167" t="s">
        <v>30</v>
      </c>
      <c r="H640" s="168">
        <f t="shared" ref="H640:H645" si="248">I640+L640</f>
        <v>200000</v>
      </c>
      <c r="I640" s="168">
        <f t="shared" si="181"/>
        <v>200000</v>
      </c>
      <c r="J640" s="168">
        <v>0</v>
      </c>
      <c r="K640" s="168">
        <v>200000</v>
      </c>
      <c r="L640" s="168">
        <f t="shared" ref="L640:L645" si="249">M640+N640</f>
        <v>0</v>
      </c>
      <c r="M640" s="168">
        <v>0</v>
      </c>
      <c r="N640" s="168">
        <v>0</v>
      </c>
    </row>
    <row r="641" spans="1:14" s="200" customFormat="1" ht="17.45" hidden="1" customHeight="1">
      <c r="A641" s="306"/>
      <c r="B641" s="315"/>
      <c r="C641" s="306"/>
      <c r="D641" s="315"/>
      <c r="E641" s="311"/>
      <c r="F641" s="329"/>
      <c r="G641" s="167" t="s">
        <v>31</v>
      </c>
      <c r="H641" s="168">
        <f t="shared" si="248"/>
        <v>0</v>
      </c>
      <c r="I641" s="168">
        <f t="shared" si="181"/>
        <v>0</v>
      </c>
      <c r="J641" s="168">
        <v>0</v>
      </c>
      <c r="K641" s="168">
        <v>0</v>
      </c>
      <c r="L641" s="168">
        <f t="shared" si="249"/>
        <v>0</v>
      </c>
      <c r="M641" s="168">
        <v>0</v>
      </c>
      <c r="N641" s="168">
        <v>0</v>
      </c>
    </row>
    <row r="642" spans="1:14" s="200" customFormat="1" ht="17.45" hidden="1" customHeight="1">
      <c r="A642" s="306"/>
      <c r="B642" s="315"/>
      <c r="C642" s="306"/>
      <c r="D642" s="315"/>
      <c r="E642" s="313"/>
      <c r="F642" s="330"/>
      <c r="G642" s="167" t="s">
        <v>32</v>
      </c>
      <c r="H642" s="168">
        <f t="shared" si="248"/>
        <v>200000</v>
      </c>
      <c r="I642" s="168">
        <f t="shared" si="181"/>
        <v>200000</v>
      </c>
      <c r="J642" s="168">
        <f>J640+J641</f>
        <v>0</v>
      </c>
      <c r="K642" s="168">
        <f>K640+K641</f>
        <v>200000</v>
      </c>
      <c r="L642" s="168">
        <f t="shared" si="249"/>
        <v>0</v>
      </c>
      <c r="M642" s="168">
        <f>M640+M641</f>
        <v>0</v>
      </c>
      <c r="N642" s="168">
        <f>N640+N641</f>
        <v>0</v>
      </c>
    </row>
    <row r="643" spans="1:14" s="200" customFormat="1" ht="18" hidden="1" customHeight="1">
      <c r="A643" s="306"/>
      <c r="B643" s="308"/>
      <c r="C643" s="306"/>
      <c r="D643" s="308"/>
      <c r="E643" s="309" t="s">
        <v>507</v>
      </c>
      <c r="F643" s="328"/>
      <c r="G643" s="167" t="s">
        <v>30</v>
      </c>
      <c r="H643" s="168">
        <f t="shared" si="248"/>
        <v>110700</v>
      </c>
      <c r="I643" s="168">
        <f t="shared" si="181"/>
        <v>110700</v>
      </c>
      <c r="J643" s="168">
        <v>110700</v>
      </c>
      <c r="K643" s="168">
        <v>0</v>
      </c>
      <c r="L643" s="168">
        <f t="shared" si="249"/>
        <v>0</v>
      </c>
      <c r="M643" s="168">
        <v>0</v>
      </c>
      <c r="N643" s="168">
        <v>0</v>
      </c>
    </row>
    <row r="644" spans="1:14" s="200" customFormat="1" ht="18" hidden="1" customHeight="1">
      <c r="A644" s="306"/>
      <c r="B644" s="315"/>
      <c r="C644" s="306"/>
      <c r="D644" s="315"/>
      <c r="E644" s="311"/>
      <c r="F644" s="329"/>
      <c r="G644" s="167" t="s">
        <v>31</v>
      </c>
      <c r="H644" s="168">
        <f t="shared" si="248"/>
        <v>0</v>
      </c>
      <c r="I644" s="168">
        <f t="shared" si="181"/>
        <v>0</v>
      </c>
      <c r="J644" s="168">
        <v>0</v>
      </c>
      <c r="K644" s="168">
        <v>0</v>
      </c>
      <c r="L644" s="168">
        <f t="shared" si="249"/>
        <v>0</v>
      </c>
      <c r="M644" s="168">
        <v>0</v>
      </c>
      <c r="N644" s="168">
        <v>0</v>
      </c>
    </row>
    <row r="645" spans="1:14" s="200" customFormat="1" ht="18" hidden="1" customHeight="1">
      <c r="A645" s="306"/>
      <c r="B645" s="315"/>
      <c r="C645" s="306"/>
      <c r="D645" s="315"/>
      <c r="E645" s="313"/>
      <c r="F645" s="330"/>
      <c r="G645" s="167" t="s">
        <v>32</v>
      </c>
      <c r="H645" s="168">
        <f t="shared" si="248"/>
        <v>110700</v>
      </c>
      <c r="I645" s="168">
        <f t="shared" si="181"/>
        <v>110700</v>
      </c>
      <c r="J645" s="168">
        <f>J643+J644</f>
        <v>110700</v>
      </c>
      <c r="K645" s="168">
        <f>K643+K644</f>
        <v>0</v>
      </c>
      <c r="L645" s="168">
        <f t="shared" si="249"/>
        <v>0</v>
      </c>
      <c r="M645" s="168">
        <f>M643+M644</f>
        <v>0</v>
      </c>
      <c r="N645" s="168">
        <f>N643+N644</f>
        <v>0</v>
      </c>
    </row>
    <row r="646" spans="1:14" s="200" customFormat="1" ht="18" hidden="1" customHeight="1">
      <c r="A646" s="306"/>
      <c r="B646" s="308"/>
      <c r="C646" s="306"/>
      <c r="D646" s="308"/>
      <c r="E646" s="311" t="s">
        <v>508</v>
      </c>
      <c r="F646" s="312"/>
      <c r="G646" s="217" t="s">
        <v>30</v>
      </c>
      <c r="H646" s="224">
        <f t="shared" si="180"/>
        <v>221700</v>
      </c>
      <c r="I646" s="224">
        <f t="shared" si="181"/>
        <v>221700</v>
      </c>
      <c r="J646" s="224">
        <v>145700</v>
      </c>
      <c r="K646" s="224">
        <v>76000</v>
      </c>
      <c r="L646" s="224">
        <f t="shared" si="182"/>
        <v>0</v>
      </c>
      <c r="M646" s="224">
        <v>0</v>
      </c>
      <c r="N646" s="224">
        <v>0</v>
      </c>
    </row>
    <row r="647" spans="1:14" s="200" customFormat="1" ht="18" hidden="1" customHeight="1">
      <c r="A647" s="306"/>
      <c r="B647" s="315"/>
      <c r="C647" s="306"/>
      <c r="D647" s="315"/>
      <c r="E647" s="311"/>
      <c r="F647" s="312"/>
      <c r="G647" s="167" t="s">
        <v>31</v>
      </c>
      <c r="H647" s="168">
        <f t="shared" si="180"/>
        <v>0</v>
      </c>
      <c r="I647" s="168">
        <f t="shared" si="181"/>
        <v>0</v>
      </c>
      <c r="J647" s="168">
        <v>0</v>
      </c>
      <c r="K647" s="168">
        <v>0</v>
      </c>
      <c r="L647" s="168">
        <f t="shared" si="182"/>
        <v>0</v>
      </c>
      <c r="M647" s="168">
        <v>0</v>
      </c>
      <c r="N647" s="168">
        <v>0</v>
      </c>
    </row>
    <row r="648" spans="1:14" s="200" customFormat="1" ht="18" hidden="1" customHeight="1">
      <c r="A648" s="306"/>
      <c r="B648" s="315"/>
      <c r="C648" s="306"/>
      <c r="D648" s="315"/>
      <c r="E648" s="313"/>
      <c r="F648" s="314"/>
      <c r="G648" s="167" t="s">
        <v>32</v>
      </c>
      <c r="H648" s="168">
        <f>I648+L648</f>
        <v>221700</v>
      </c>
      <c r="I648" s="168">
        <f t="shared" si="181"/>
        <v>221700</v>
      </c>
      <c r="J648" s="168">
        <f>J646+J647</f>
        <v>145700</v>
      </c>
      <c r="K648" s="168">
        <f>K646+K647</f>
        <v>76000</v>
      </c>
      <c r="L648" s="168">
        <f>M648+N648</f>
        <v>0</v>
      </c>
      <c r="M648" s="168">
        <f>M646+M647</f>
        <v>0</v>
      </c>
      <c r="N648" s="168">
        <f>N646+N647</f>
        <v>0</v>
      </c>
    </row>
    <row r="649" spans="1:14" s="200" customFormat="1" ht="18" hidden="1" customHeight="1">
      <c r="A649" s="306"/>
      <c r="B649" s="308"/>
      <c r="C649" s="306"/>
      <c r="D649" s="308"/>
      <c r="E649" s="309" t="s">
        <v>509</v>
      </c>
      <c r="F649" s="310"/>
      <c r="G649" s="167" t="s">
        <v>30</v>
      </c>
      <c r="H649" s="168">
        <f t="shared" si="180"/>
        <v>137000</v>
      </c>
      <c r="I649" s="168">
        <f t="shared" si="181"/>
        <v>137000</v>
      </c>
      <c r="J649" s="168">
        <v>28290</v>
      </c>
      <c r="K649" s="168">
        <v>108710</v>
      </c>
      <c r="L649" s="168">
        <f t="shared" si="182"/>
        <v>0</v>
      </c>
      <c r="M649" s="168">
        <v>0</v>
      </c>
      <c r="N649" s="168">
        <v>0</v>
      </c>
    </row>
    <row r="650" spans="1:14" s="200" customFormat="1" ht="18" hidden="1" customHeight="1">
      <c r="A650" s="306"/>
      <c r="B650" s="315"/>
      <c r="C650" s="306"/>
      <c r="D650" s="315"/>
      <c r="E650" s="311"/>
      <c r="F650" s="312"/>
      <c r="G650" s="167" t="s">
        <v>31</v>
      </c>
      <c r="H650" s="168">
        <f t="shared" si="180"/>
        <v>0</v>
      </c>
      <c r="I650" s="168">
        <f t="shared" si="181"/>
        <v>0</v>
      </c>
      <c r="J650" s="168">
        <v>0</v>
      </c>
      <c r="K650" s="168">
        <v>0</v>
      </c>
      <c r="L650" s="168">
        <f t="shared" si="182"/>
        <v>0</v>
      </c>
      <c r="M650" s="168">
        <v>0</v>
      </c>
      <c r="N650" s="168">
        <v>0</v>
      </c>
    </row>
    <row r="651" spans="1:14" s="200" customFormat="1" ht="18" hidden="1" customHeight="1">
      <c r="A651" s="306"/>
      <c r="B651" s="315"/>
      <c r="C651" s="306"/>
      <c r="D651" s="315"/>
      <c r="E651" s="313"/>
      <c r="F651" s="314"/>
      <c r="G651" s="167" t="s">
        <v>32</v>
      </c>
      <c r="H651" s="168">
        <f>I651+L651</f>
        <v>137000</v>
      </c>
      <c r="I651" s="168">
        <f t="shared" si="181"/>
        <v>137000</v>
      </c>
      <c r="J651" s="168">
        <f>J649+J650</f>
        <v>28290</v>
      </c>
      <c r="K651" s="168">
        <f>K649+K650</f>
        <v>108710</v>
      </c>
      <c r="L651" s="168">
        <f>M651+N651</f>
        <v>0</v>
      </c>
      <c r="M651" s="168">
        <f>M649+M650</f>
        <v>0</v>
      </c>
      <c r="N651" s="168">
        <f>N649+N650</f>
        <v>0</v>
      </c>
    </row>
    <row r="652" spans="1:14" s="200" customFormat="1" ht="18" hidden="1" customHeight="1">
      <c r="A652" s="306"/>
      <c r="B652" s="308"/>
      <c r="C652" s="306"/>
      <c r="D652" s="308"/>
      <c r="E652" s="309" t="s">
        <v>510</v>
      </c>
      <c r="F652" s="310"/>
      <c r="G652" s="225" t="s">
        <v>30</v>
      </c>
      <c r="H652" s="168">
        <f t="shared" ref="H652:H666" si="250">I652+L652</f>
        <v>10000</v>
      </c>
      <c r="I652" s="168">
        <f t="shared" si="181"/>
        <v>10000</v>
      </c>
      <c r="J652" s="168">
        <v>0</v>
      </c>
      <c r="K652" s="168">
        <v>10000</v>
      </c>
      <c r="L652" s="168">
        <f t="shared" ref="L652:L666" si="251">M652+N652</f>
        <v>0</v>
      </c>
      <c r="M652" s="168">
        <v>0</v>
      </c>
      <c r="N652" s="168">
        <v>0</v>
      </c>
    </row>
    <row r="653" spans="1:14" s="200" customFormat="1" ht="18" hidden="1" customHeight="1">
      <c r="A653" s="306"/>
      <c r="B653" s="335"/>
      <c r="C653" s="306"/>
      <c r="D653" s="335"/>
      <c r="E653" s="331"/>
      <c r="F653" s="332"/>
      <c r="G653" s="225" t="s">
        <v>31</v>
      </c>
      <c r="H653" s="168">
        <f t="shared" si="250"/>
        <v>0</v>
      </c>
      <c r="I653" s="168">
        <f t="shared" si="181"/>
        <v>0</v>
      </c>
      <c r="J653" s="168">
        <v>0</v>
      </c>
      <c r="K653" s="168">
        <v>0</v>
      </c>
      <c r="L653" s="168">
        <f t="shared" si="251"/>
        <v>0</v>
      </c>
      <c r="M653" s="168">
        <v>0</v>
      </c>
      <c r="N653" s="168">
        <v>0</v>
      </c>
    </row>
    <row r="654" spans="1:14" s="114" customFormat="1" ht="18" hidden="1" customHeight="1">
      <c r="A654" s="318"/>
      <c r="B654" s="336"/>
      <c r="C654" s="318"/>
      <c r="D654" s="336"/>
      <c r="E654" s="333"/>
      <c r="F654" s="334"/>
      <c r="G654" s="227" t="s">
        <v>32</v>
      </c>
      <c r="H654" s="194">
        <f t="shared" si="250"/>
        <v>10000</v>
      </c>
      <c r="I654" s="194">
        <f t="shared" si="181"/>
        <v>10000</v>
      </c>
      <c r="J654" s="194">
        <f>J652+J653</f>
        <v>0</v>
      </c>
      <c r="K654" s="194">
        <f>K652+K653</f>
        <v>10000</v>
      </c>
      <c r="L654" s="194">
        <f t="shared" si="251"/>
        <v>0</v>
      </c>
      <c r="M654" s="194">
        <f>M652+M653</f>
        <v>0</v>
      </c>
      <c r="N654" s="194">
        <f>N652+N653</f>
        <v>0</v>
      </c>
    </row>
    <row r="655" spans="1:14" s="200" customFormat="1" ht="18" hidden="1" customHeight="1">
      <c r="A655" s="306"/>
      <c r="B655" s="308"/>
      <c r="C655" s="306"/>
      <c r="D655" s="308"/>
      <c r="E655" s="309" t="s">
        <v>511</v>
      </c>
      <c r="F655" s="310"/>
      <c r="G655" s="225" t="s">
        <v>30</v>
      </c>
      <c r="H655" s="168">
        <f t="shared" si="250"/>
        <v>15000</v>
      </c>
      <c r="I655" s="168">
        <f t="shared" si="181"/>
        <v>15000</v>
      </c>
      <c r="J655" s="168">
        <v>15000</v>
      </c>
      <c r="K655" s="168">
        <v>0</v>
      </c>
      <c r="L655" s="168">
        <f t="shared" si="251"/>
        <v>0</v>
      </c>
      <c r="M655" s="168">
        <v>0</v>
      </c>
      <c r="N655" s="168">
        <v>0</v>
      </c>
    </row>
    <row r="656" spans="1:14" s="200" customFormat="1" ht="18" hidden="1" customHeight="1">
      <c r="A656" s="306"/>
      <c r="B656" s="335"/>
      <c r="C656" s="306"/>
      <c r="D656" s="335"/>
      <c r="E656" s="331"/>
      <c r="F656" s="332"/>
      <c r="G656" s="225" t="s">
        <v>31</v>
      </c>
      <c r="H656" s="168">
        <f t="shared" si="250"/>
        <v>0</v>
      </c>
      <c r="I656" s="168">
        <f t="shared" si="181"/>
        <v>0</v>
      </c>
      <c r="J656" s="168">
        <v>0</v>
      </c>
      <c r="K656" s="168">
        <v>0</v>
      </c>
      <c r="L656" s="168">
        <f t="shared" si="251"/>
        <v>0</v>
      </c>
      <c r="M656" s="168">
        <v>0</v>
      </c>
      <c r="N656" s="168">
        <v>0</v>
      </c>
    </row>
    <row r="657" spans="1:14" s="114" customFormat="1" ht="18" hidden="1" customHeight="1">
      <c r="A657" s="318"/>
      <c r="B657" s="336"/>
      <c r="C657" s="318"/>
      <c r="D657" s="336"/>
      <c r="E657" s="331"/>
      <c r="F657" s="332"/>
      <c r="G657" s="227" t="s">
        <v>32</v>
      </c>
      <c r="H657" s="194">
        <f t="shared" si="250"/>
        <v>15000</v>
      </c>
      <c r="I657" s="194">
        <f t="shared" si="181"/>
        <v>15000</v>
      </c>
      <c r="J657" s="194">
        <f>J655+J656</f>
        <v>15000</v>
      </c>
      <c r="K657" s="194">
        <f>K655+K656</f>
        <v>0</v>
      </c>
      <c r="L657" s="194">
        <f t="shared" si="251"/>
        <v>0</v>
      </c>
      <c r="M657" s="194">
        <f>M655+M656</f>
        <v>0</v>
      </c>
      <c r="N657" s="194">
        <f>N655+N656</f>
        <v>0</v>
      </c>
    </row>
    <row r="658" spans="1:14" s="200" customFormat="1" ht="17.100000000000001" hidden="1" customHeight="1">
      <c r="A658" s="306"/>
      <c r="B658" s="308"/>
      <c r="C658" s="306"/>
      <c r="D658" s="308"/>
      <c r="E658" s="309" t="s">
        <v>512</v>
      </c>
      <c r="F658" s="310"/>
      <c r="G658" s="225" t="s">
        <v>30</v>
      </c>
      <c r="H658" s="168">
        <f t="shared" si="250"/>
        <v>32800</v>
      </c>
      <c r="I658" s="168">
        <f t="shared" si="181"/>
        <v>32800</v>
      </c>
      <c r="J658" s="168">
        <v>0</v>
      </c>
      <c r="K658" s="168">
        <v>32800</v>
      </c>
      <c r="L658" s="168">
        <f t="shared" si="251"/>
        <v>0</v>
      </c>
      <c r="M658" s="168">
        <v>0</v>
      </c>
      <c r="N658" s="168">
        <v>0</v>
      </c>
    </row>
    <row r="659" spans="1:14" s="200" customFormat="1" ht="17.100000000000001" hidden="1" customHeight="1">
      <c r="A659" s="306"/>
      <c r="B659" s="335"/>
      <c r="C659" s="306"/>
      <c r="D659" s="335"/>
      <c r="E659" s="331"/>
      <c r="F659" s="332"/>
      <c r="G659" s="225" t="s">
        <v>31</v>
      </c>
      <c r="H659" s="168">
        <f t="shared" si="250"/>
        <v>0</v>
      </c>
      <c r="I659" s="168">
        <f t="shared" si="181"/>
        <v>0</v>
      </c>
      <c r="J659" s="168">
        <v>0</v>
      </c>
      <c r="K659" s="168">
        <v>0</v>
      </c>
      <c r="L659" s="168">
        <f t="shared" si="251"/>
        <v>0</v>
      </c>
      <c r="M659" s="168">
        <v>0</v>
      </c>
      <c r="N659" s="168">
        <v>0</v>
      </c>
    </row>
    <row r="660" spans="1:14" s="114" customFormat="1" ht="17.100000000000001" hidden="1" customHeight="1">
      <c r="A660" s="318"/>
      <c r="B660" s="336"/>
      <c r="C660" s="318"/>
      <c r="D660" s="336"/>
      <c r="E660" s="333"/>
      <c r="F660" s="334"/>
      <c r="G660" s="226" t="s">
        <v>32</v>
      </c>
      <c r="H660" s="168">
        <f t="shared" si="250"/>
        <v>32800</v>
      </c>
      <c r="I660" s="168">
        <f t="shared" si="181"/>
        <v>32800</v>
      </c>
      <c r="J660" s="168">
        <f>J658+J659</f>
        <v>0</v>
      </c>
      <c r="K660" s="168">
        <f>K658+K659</f>
        <v>32800</v>
      </c>
      <c r="L660" s="168">
        <f t="shared" si="251"/>
        <v>0</v>
      </c>
      <c r="M660" s="168">
        <f>M658+M659</f>
        <v>0</v>
      </c>
      <c r="N660" s="168">
        <f>N658+N659</f>
        <v>0</v>
      </c>
    </row>
    <row r="661" spans="1:14" s="200" customFormat="1" ht="17.100000000000001" hidden="1" customHeight="1">
      <c r="A661" s="306"/>
      <c r="B661" s="308"/>
      <c r="C661" s="306"/>
      <c r="D661" s="308"/>
      <c r="E661" s="309" t="s">
        <v>482</v>
      </c>
      <c r="F661" s="328"/>
      <c r="G661" s="167" t="s">
        <v>30</v>
      </c>
      <c r="H661" s="168">
        <f t="shared" si="250"/>
        <v>30000</v>
      </c>
      <c r="I661" s="168">
        <f t="shared" si="181"/>
        <v>30000</v>
      </c>
      <c r="J661" s="168">
        <v>0</v>
      </c>
      <c r="K661" s="168">
        <v>30000</v>
      </c>
      <c r="L661" s="168">
        <f t="shared" si="251"/>
        <v>0</v>
      </c>
      <c r="M661" s="168">
        <v>0</v>
      </c>
      <c r="N661" s="168">
        <v>0</v>
      </c>
    </row>
    <row r="662" spans="1:14" s="200" customFormat="1" ht="17.100000000000001" hidden="1" customHeight="1">
      <c r="A662" s="306"/>
      <c r="B662" s="315"/>
      <c r="C662" s="306"/>
      <c r="D662" s="315"/>
      <c r="E662" s="311"/>
      <c r="F662" s="329"/>
      <c r="G662" s="167" t="s">
        <v>31</v>
      </c>
      <c r="H662" s="168">
        <f t="shared" si="250"/>
        <v>0</v>
      </c>
      <c r="I662" s="168">
        <f t="shared" si="181"/>
        <v>0</v>
      </c>
      <c r="J662" s="168">
        <v>0</v>
      </c>
      <c r="K662" s="168">
        <v>0</v>
      </c>
      <c r="L662" s="168">
        <f t="shared" si="251"/>
        <v>0</v>
      </c>
      <c r="M662" s="168">
        <v>0</v>
      </c>
      <c r="N662" s="168">
        <v>0</v>
      </c>
    </row>
    <row r="663" spans="1:14" s="200" customFormat="1" ht="17.100000000000001" hidden="1" customHeight="1">
      <c r="A663" s="306"/>
      <c r="B663" s="315"/>
      <c r="C663" s="306"/>
      <c r="D663" s="315"/>
      <c r="E663" s="313"/>
      <c r="F663" s="330"/>
      <c r="G663" s="167" t="s">
        <v>32</v>
      </c>
      <c r="H663" s="168">
        <f t="shared" si="250"/>
        <v>30000</v>
      </c>
      <c r="I663" s="168">
        <f t="shared" si="181"/>
        <v>30000</v>
      </c>
      <c r="J663" s="168">
        <f>J661+J662</f>
        <v>0</v>
      </c>
      <c r="K663" s="168">
        <f>K661+K662</f>
        <v>30000</v>
      </c>
      <c r="L663" s="168">
        <f t="shared" si="251"/>
        <v>0</v>
      </c>
      <c r="M663" s="168">
        <f>M661+M662</f>
        <v>0</v>
      </c>
      <c r="N663" s="168">
        <f>N661+N662</f>
        <v>0</v>
      </c>
    </row>
    <row r="664" spans="1:14" s="200" customFormat="1" ht="17.100000000000001" hidden="1" customHeight="1">
      <c r="A664" s="306"/>
      <c r="B664" s="308"/>
      <c r="C664" s="306"/>
      <c r="D664" s="308"/>
      <c r="E664" s="309" t="s">
        <v>513</v>
      </c>
      <c r="F664" s="328"/>
      <c r="G664" s="167" t="s">
        <v>30</v>
      </c>
      <c r="H664" s="168">
        <f t="shared" si="250"/>
        <v>6650</v>
      </c>
      <c r="I664" s="168">
        <f t="shared" si="181"/>
        <v>6650</v>
      </c>
      <c r="J664" s="168">
        <v>0</v>
      </c>
      <c r="K664" s="168">
        <v>6650</v>
      </c>
      <c r="L664" s="168">
        <f t="shared" si="251"/>
        <v>0</v>
      </c>
      <c r="M664" s="168">
        <v>0</v>
      </c>
      <c r="N664" s="168">
        <v>0</v>
      </c>
    </row>
    <row r="665" spans="1:14" s="200" customFormat="1" ht="17.100000000000001" hidden="1" customHeight="1">
      <c r="A665" s="306"/>
      <c r="B665" s="315"/>
      <c r="C665" s="306"/>
      <c r="D665" s="315"/>
      <c r="E665" s="311"/>
      <c r="F665" s="329"/>
      <c r="G665" s="167" t="s">
        <v>31</v>
      </c>
      <c r="H665" s="168">
        <f t="shared" si="250"/>
        <v>0</v>
      </c>
      <c r="I665" s="168">
        <f t="shared" si="181"/>
        <v>0</v>
      </c>
      <c r="J665" s="168">
        <v>0</v>
      </c>
      <c r="K665" s="168">
        <v>0</v>
      </c>
      <c r="L665" s="168">
        <f t="shared" si="251"/>
        <v>0</v>
      </c>
      <c r="M665" s="168">
        <v>0</v>
      </c>
      <c r="N665" s="168">
        <v>0</v>
      </c>
    </row>
    <row r="666" spans="1:14" s="200" customFormat="1" ht="17.100000000000001" hidden="1" customHeight="1">
      <c r="A666" s="306"/>
      <c r="B666" s="315"/>
      <c r="C666" s="316"/>
      <c r="D666" s="317"/>
      <c r="E666" s="313"/>
      <c r="F666" s="330"/>
      <c r="G666" s="167" t="s">
        <v>32</v>
      </c>
      <c r="H666" s="168">
        <f t="shared" si="250"/>
        <v>6650</v>
      </c>
      <c r="I666" s="168">
        <f t="shared" si="181"/>
        <v>6650</v>
      </c>
      <c r="J666" s="168">
        <f>J664+J665</f>
        <v>0</v>
      </c>
      <c r="K666" s="168">
        <f>K664+K665</f>
        <v>6650</v>
      </c>
      <c r="L666" s="168">
        <f t="shared" si="251"/>
        <v>0</v>
      </c>
      <c r="M666" s="168">
        <f>M664+M665</f>
        <v>0</v>
      </c>
      <c r="N666" s="168">
        <f>N664+N665</f>
        <v>0</v>
      </c>
    </row>
    <row r="667" spans="1:14" s="200" customFormat="1" ht="18" hidden="1" customHeight="1">
      <c r="A667" s="306"/>
      <c r="B667" s="308"/>
      <c r="C667" s="324" t="s">
        <v>288</v>
      </c>
      <c r="D667" s="325"/>
      <c r="E667" s="309" t="s">
        <v>514</v>
      </c>
      <c r="F667" s="310"/>
      <c r="G667" s="167" t="s">
        <v>30</v>
      </c>
      <c r="H667" s="168">
        <f t="shared" si="180"/>
        <v>74000</v>
      </c>
      <c r="I667" s="168">
        <f t="shared" si="181"/>
        <v>74000</v>
      </c>
      <c r="J667" s="168">
        <v>0</v>
      </c>
      <c r="K667" s="168">
        <v>74000</v>
      </c>
      <c r="L667" s="168">
        <f t="shared" si="182"/>
        <v>0</v>
      </c>
      <c r="M667" s="168">
        <v>0</v>
      </c>
      <c r="N667" s="168">
        <v>0</v>
      </c>
    </row>
    <row r="668" spans="1:14" s="200" customFormat="1" ht="18" hidden="1" customHeight="1">
      <c r="A668" s="306"/>
      <c r="B668" s="323"/>
      <c r="C668" s="306"/>
      <c r="D668" s="323"/>
      <c r="E668" s="311"/>
      <c r="F668" s="312"/>
      <c r="G668" s="167" t="s">
        <v>31</v>
      </c>
      <c r="H668" s="168">
        <f t="shared" si="180"/>
        <v>0</v>
      </c>
      <c r="I668" s="168">
        <f t="shared" si="181"/>
        <v>0</v>
      </c>
      <c r="J668" s="168">
        <v>0</v>
      </c>
      <c r="K668" s="168">
        <v>0</v>
      </c>
      <c r="L668" s="168">
        <f t="shared" si="182"/>
        <v>0</v>
      </c>
      <c r="M668" s="168">
        <v>0</v>
      </c>
      <c r="N668" s="168">
        <v>0</v>
      </c>
    </row>
    <row r="669" spans="1:14" s="200" customFormat="1" ht="18" hidden="1" customHeight="1">
      <c r="A669" s="306"/>
      <c r="B669" s="323"/>
      <c r="C669" s="306"/>
      <c r="D669" s="323"/>
      <c r="E669" s="313"/>
      <c r="F669" s="314"/>
      <c r="G669" s="167" t="s">
        <v>32</v>
      </c>
      <c r="H669" s="168">
        <f>I669+L669</f>
        <v>74000</v>
      </c>
      <c r="I669" s="168">
        <f t="shared" si="181"/>
        <v>74000</v>
      </c>
      <c r="J669" s="168">
        <f>J667+J668</f>
        <v>0</v>
      </c>
      <c r="K669" s="168">
        <f>K667+K668</f>
        <v>74000</v>
      </c>
      <c r="L669" s="168">
        <f>M669+N669</f>
        <v>0</v>
      </c>
      <c r="M669" s="168">
        <f>M667+M668</f>
        <v>0</v>
      </c>
      <c r="N669" s="168">
        <f>N667+N668</f>
        <v>0</v>
      </c>
    </row>
    <row r="670" spans="1:14" s="200" customFormat="1" ht="17.100000000000001" hidden="1" customHeight="1">
      <c r="A670" s="306"/>
      <c r="B670" s="308"/>
      <c r="C670" s="306"/>
      <c r="D670" s="308"/>
      <c r="E670" s="309" t="s">
        <v>515</v>
      </c>
      <c r="F670" s="310"/>
      <c r="G670" s="167" t="s">
        <v>30</v>
      </c>
      <c r="H670" s="168">
        <f t="shared" si="180"/>
        <v>0</v>
      </c>
      <c r="I670" s="168">
        <f t="shared" si="181"/>
        <v>0</v>
      </c>
      <c r="J670" s="168">
        <v>0</v>
      </c>
      <c r="K670" s="168">
        <v>0</v>
      </c>
      <c r="L670" s="168">
        <f t="shared" si="182"/>
        <v>0</v>
      </c>
      <c r="M670" s="168">
        <v>0</v>
      </c>
      <c r="N670" s="168">
        <v>0</v>
      </c>
    </row>
    <row r="671" spans="1:14" s="200" customFormat="1" ht="17.100000000000001" hidden="1" customHeight="1">
      <c r="A671" s="306"/>
      <c r="B671" s="323"/>
      <c r="C671" s="306"/>
      <c r="D671" s="323"/>
      <c r="E671" s="311"/>
      <c r="F671" s="312"/>
      <c r="G671" s="167" t="s">
        <v>31</v>
      </c>
      <c r="H671" s="168">
        <f t="shared" si="180"/>
        <v>0</v>
      </c>
      <c r="I671" s="168">
        <f t="shared" si="181"/>
        <v>0</v>
      </c>
      <c r="J671" s="168">
        <v>0</v>
      </c>
      <c r="K671" s="168">
        <v>0</v>
      </c>
      <c r="L671" s="168">
        <f t="shared" si="182"/>
        <v>0</v>
      </c>
      <c r="M671" s="168">
        <v>0</v>
      </c>
      <c r="N671" s="168">
        <v>0</v>
      </c>
    </row>
    <row r="672" spans="1:14" s="200" customFormat="1" ht="17.100000000000001" hidden="1" customHeight="1">
      <c r="A672" s="306"/>
      <c r="B672" s="323"/>
      <c r="C672" s="306"/>
      <c r="D672" s="323"/>
      <c r="E672" s="313"/>
      <c r="F672" s="314"/>
      <c r="G672" s="167" t="s">
        <v>32</v>
      </c>
      <c r="H672" s="168">
        <f>I672+L672</f>
        <v>0</v>
      </c>
      <c r="I672" s="168">
        <f t="shared" si="181"/>
        <v>0</v>
      </c>
      <c r="J672" s="168">
        <f>J670+J671</f>
        <v>0</v>
      </c>
      <c r="K672" s="168">
        <f>K670+K671</f>
        <v>0</v>
      </c>
      <c r="L672" s="168">
        <f>M672+N672</f>
        <v>0</v>
      </c>
      <c r="M672" s="168">
        <f>M670+M671</f>
        <v>0</v>
      </c>
      <c r="N672" s="168">
        <f>N670+N671</f>
        <v>0</v>
      </c>
    </row>
    <row r="673" spans="1:14" s="200" customFormat="1" ht="17.100000000000001" hidden="1" customHeight="1">
      <c r="A673" s="306"/>
      <c r="B673" s="308"/>
      <c r="C673" s="306"/>
      <c r="D673" s="308"/>
      <c r="E673" s="309" t="s">
        <v>516</v>
      </c>
      <c r="F673" s="310"/>
      <c r="G673" s="167" t="s">
        <v>30</v>
      </c>
      <c r="H673" s="168">
        <f t="shared" ref="H673:H674" si="252">I673+L673</f>
        <v>10477</v>
      </c>
      <c r="I673" s="168">
        <f t="shared" si="181"/>
        <v>10477</v>
      </c>
      <c r="J673" s="168">
        <v>0</v>
      </c>
      <c r="K673" s="168">
        <v>10477</v>
      </c>
      <c r="L673" s="168">
        <f t="shared" ref="L673:L674" si="253">M673+N673</f>
        <v>0</v>
      </c>
      <c r="M673" s="168">
        <v>0</v>
      </c>
      <c r="N673" s="168">
        <v>0</v>
      </c>
    </row>
    <row r="674" spans="1:14" s="200" customFormat="1" ht="17.100000000000001" hidden="1" customHeight="1">
      <c r="A674" s="306"/>
      <c r="B674" s="323"/>
      <c r="C674" s="306"/>
      <c r="D674" s="323"/>
      <c r="E674" s="311"/>
      <c r="F674" s="312"/>
      <c r="G674" s="167" t="s">
        <v>31</v>
      </c>
      <c r="H674" s="168">
        <f t="shared" si="252"/>
        <v>0</v>
      </c>
      <c r="I674" s="168">
        <f t="shared" si="181"/>
        <v>0</v>
      </c>
      <c r="J674" s="168">
        <v>0</v>
      </c>
      <c r="K674" s="168">
        <v>0</v>
      </c>
      <c r="L674" s="168">
        <f t="shared" si="253"/>
        <v>0</v>
      </c>
      <c r="M674" s="168">
        <v>0</v>
      </c>
      <c r="N674" s="168">
        <v>0</v>
      </c>
    </row>
    <row r="675" spans="1:14" s="200" customFormat="1" ht="17.100000000000001" hidden="1" customHeight="1">
      <c r="A675" s="306"/>
      <c r="B675" s="323"/>
      <c r="C675" s="306"/>
      <c r="D675" s="323"/>
      <c r="E675" s="313"/>
      <c r="F675" s="314"/>
      <c r="G675" s="167" t="s">
        <v>32</v>
      </c>
      <c r="H675" s="168">
        <f>I675+L675</f>
        <v>10477</v>
      </c>
      <c r="I675" s="168">
        <f t="shared" si="181"/>
        <v>10477</v>
      </c>
      <c r="J675" s="168">
        <f>J673+J674</f>
        <v>0</v>
      </c>
      <c r="K675" s="168">
        <f>K673+K674</f>
        <v>10477</v>
      </c>
      <c r="L675" s="168">
        <f>M675+N675</f>
        <v>0</v>
      </c>
      <c r="M675" s="168">
        <f>M673+M674</f>
        <v>0</v>
      </c>
      <c r="N675" s="168">
        <f>N673+N674</f>
        <v>0</v>
      </c>
    </row>
    <row r="676" spans="1:14" s="200" customFormat="1" ht="18" hidden="1" customHeight="1">
      <c r="A676" s="306"/>
      <c r="B676" s="308"/>
      <c r="C676" s="306"/>
      <c r="D676" s="308"/>
      <c r="E676" s="309" t="s">
        <v>517</v>
      </c>
      <c r="F676" s="310"/>
      <c r="G676" s="167" t="s">
        <v>30</v>
      </c>
      <c r="H676" s="168">
        <f>I676+L676</f>
        <v>42000</v>
      </c>
      <c r="I676" s="168">
        <f>J676+K676</f>
        <v>42000</v>
      </c>
      <c r="J676" s="168">
        <v>42000</v>
      </c>
      <c r="K676" s="168">
        <v>0</v>
      </c>
      <c r="L676" s="168">
        <f>M676+N676</f>
        <v>0</v>
      </c>
      <c r="M676" s="168">
        <v>0</v>
      </c>
      <c r="N676" s="168">
        <v>0</v>
      </c>
    </row>
    <row r="677" spans="1:14" s="200" customFormat="1" ht="18" hidden="1" customHeight="1">
      <c r="A677" s="306"/>
      <c r="B677" s="323"/>
      <c r="C677" s="306"/>
      <c r="D677" s="323"/>
      <c r="E677" s="311"/>
      <c r="F677" s="312"/>
      <c r="G677" s="167" t="s">
        <v>31</v>
      </c>
      <c r="H677" s="168">
        <f t="shared" ref="H677" si="254">I677+L677</f>
        <v>0</v>
      </c>
      <c r="I677" s="168">
        <f t="shared" ref="I677:I678" si="255">J677+K677</f>
        <v>0</v>
      </c>
      <c r="J677" s="168">
        <v>0</v>
      </c>
      <c r="K677" s="168">
        <v>0</v>
      </c>
      <c r="L677" s="168">
        <f t="shared" ref="L677" si="256">M677+N677</f>
        <v>0</v>
      </c>
      <c r="M677" s="168">
        <v>0</v>
      </c>
      <c r="N677" s="168">
        <v>0</v>
      </c>
    </row>
    <row r="678" spans="1:14" s="200" customFormat="1" ht="18" hidden="1" customHeight="1">
      <c r="A678" s="306"/>
      <c r="B678" s="323"/>
      <c r="C678" s="306"/>
      <c r="D678" s="323"/>
      <c r="E678" s="313"/>
      <c r="F678" s="314"/>
      <c r="G678" s="167" t="s">
        <v>32</v>
      </c>
      <c r="H678" s="168">
        <f>I678+L678</f>
        <v>42000</v>
      </c>
      <c r="I678" s="168">
        <f t="shared" si="255"/>
        <v>42000</v>
      </c>
      <c r="J678" s="168">
        <f>J676+J677</f>
        <v>42000</v>
      </c>
      <c r="K678" s="168">
        <f>K676+K677</f>
        <v>0</v>
      </c>
      <c r="L678" s="168">
        <f>M678+N678</f>
        <v>0</v>
      </c>
      <c r="M678" s="168">
        <f>M676+M677</f>
        <v>0</v>
      </c>
      <c r="N678" s="168">
        <f>N676+N677</f>
        <v>0</v>
      </c>
    </row>
    <row r="679" spans="1:14" s="200" customFormat="1" ht="17.100000000000001" hidden="1" customHeight="1">
      <c r="A679" s="306"/>
      <c r="B679" s="308"/>
      <c r="C679" s="306"/>
      <c r="D679" s="308"/>
      <c r="E679" s="309" t="s">
        <v>518</v>
      </c>
      <c r="F679" s="310"/>
      <c r="G679" s="167" t="s">
        <v>30</v>
      </c>
      <c r="H679" s="168">
        <f>I679+L679</f>
        <v>124016</v>
      </c>
      <c r="I679" s="168">
        <f>J679+K679</f>
        <v>124016</v>
      </c>
      <c r="J679" s="168">
        <v>0</v>
      </c>
      <c r="K679" s="168">
        <v>124016</v>
      </c>
      <c r="L679" s="168">
        <f>M679+N679</f>
        <v>0</v>
      </c>
      <c r="M679" s="168">
        <v>0</v>
      </c>
      <c r="N679" s="168">
        <v>0</v>
      </c>
    </row>
    <row r="680" spans="1:14" s="200" customFormat="1" ht="17.100000000000001" hidden="1" customHeight="1">
      <c r="A680" s="306"/>
      <c r="B680" s="323"/>
      <c r="C680" s="306"/>
      <c r="D680" s="323"/>
      <c r="E680" s="311"/>
      <c r="F680" s="312"/>
      <c r="G680" s="167" t="s">
        <v>31</v>
      </c>
      <c r="H680" s="168">
        <f t="shared" ref="H680" si="257">I680+L680</f>
        <v>0</v>
      </c>
      <c r="I680" s="168">
        <f t="shared" ref="I680:I681" si="258">J680+K680</f>
        <v>0</v>
      </c>
      <c r="J680" s="168">
        <v>0</v>
      </c>
      <c r="K680" s="168">
        <v>0</v>
      </c>
      <c r="L680" s="168">
        <f t="shared" ref="L680" si="259">M680+N680</f>
        <v>0</v>
      </c>
      <c r="M680" s="168">
        <v>0</v>
      </c>
      <c r="N680" s="168">
        <v>0</v>
      </c>
    </row>
    <row r="681" spans="1:14" s="200" customFormat="1" ht="17.100000000000001" hidden="1" customHeight="1">
      <c r="A681" s="306"/>
      <c r="B681" s="323"/>
      <c r="C681" s="306"/>
      <c r="D681" s="323"/>
      <c r="E681" s="313"/>
      <c r="F681" s="314"/>
      <c r="G681" s="167" t="s">
        <v>32</v>
      </c>
      <c r="H681" s="168">
        <f>I681+L681</f>
        <v>124016</v>
      </c>
      <c r="I681" s="168">
        <f t="shared" si="258"/>
        <v>124016</v>
      </c>
      <c r="J681" s="168">
        <f>J679+J680</f>
        <v>0</v>
      </c>
      <c r="K681" s="168">
        <f>K679+K680</f>
        <v>124016</v>
      </c>
      <c r="L681" s="168">
        <f>M681+N681</f>
        <v>0</v>
      </c>
      <c r="M681" s="168">
        <f>M679+M680</f>
        <v>0</v>
      </c>
      <c r="N681" s="168">
        <f>N679+N680</f>
        <v>0</v>
      </c>
    </row>
    <row r="682" spans="1:14" s="200" customFormat="1" ht="17.100000000000001" hidden="1" customHeight="1">
      <c r="A682" s="306"/>
      <c r="B682" s="308"/>
      <c r="C682" s="306"/>
      <c r="D682" s="308"/>
      <c r="E682" s="309" t="s">
        <v>519</v>
      </c>
      <c r="F682" s="310"/>
      <c r="G682" s="167" t="s">
        <v>30</v>
      </c>
      <c r="H682" s="168">
        <f>I682+L682</f>
        <v>17121</v>
      </c>
      <c r="I682" s="168">
        <f>J682+K682</f>
        <v>17121</v>
      </c>
      <c r="J682" s="168">
        <v>0</v>
      </c>
      <c r="K682" s="168">
        <v>17121</v>
      </c>
      <c r="L682" s="168">
        <f>M682+N682</f>
        <v>0</v>
      </c>
      <c r="M682" s="168">
        <v>0</v>
      </c>
      <c r="N682" s="168">
        <v>0</v>
      </c>
    </row>
    <row r="683" spans="1:14" s="200" customFormat="1" ht="17.100000000000001" hidden="1" customHeight="1">
      <c r="A683" s="306"/>
      <c r="B683" s="323"/>
      <c r="C683" s="306"/>
      <c r="D683" s="323"/>
      <c r="E683" s="311"/>
      <c r="F683" s="312"/>
      <c r="G683" s="167" t="s">
        <v>31</v>
      </c>
      <c r="H683" s="168">
        <f t="shared" ref="H683" si="260">I683+L683</f>
        <v>0</v>
      </c>
      <c r="I683" s="168">
        <f t="shared" ref="I683:I684" si="261">J683+K683</f>
        <v>0</v>
      </c>
      <c r="J683" s="168">
        <v>0</v>
      </c>
      <c r="K683" s="168">
        <v>0</v>
      </c>
      <c r="L683" s="168">
        <f t="shared" ref="L683" si="262">M683+N683</f>
        <v>0</v>
      </c>
      <c r="M683" s="168">
        <v>0</v>
      </c>
      <c r="N683" s="168">
        <v>0</v>
      </c>
    </row>
    <row r="684" spans="1:14" s="200" customFormat="1" ht="17.100000000000001" hidden="1" customHeight="1">
      <c r="A684" s="306"/>
      <c r="B684" s="323"/>
      <c r="C684" s="306"/>
      <c r="D684" s="323"/>
      <c r="E684" s="313"/>
      <c r="F684" s="314"/>
      <c r="G684" s="167" t="s">
        <v>32</v>
      </c>
      <c r="H684" s="168">
        <f>I684+L684</f>
        <v>17121</v>
      </c>
      <c r="I684" s="168">
        <f t="shared" si="261"/>
        <v>17121</v>
      </c>
      <c r="J684" s="168">
        <f>J682+J683</f>
        <v>0</v>
      </c>
      <c r="K684" s="168">
        <f>K682+K683</f>
        <v>17121</v>
      </c>
      <c r="L684" s="168">
        <f>M684+N684</f>
        <v>0</v>
      </c>
      <c r="M684" s="168">
        <f>M682+M683</f>
        <v>0</v>
      </c>
      <c r="N684" s="168">
        <f>N682+N683</f>
        <v>0</v>
      </c>
    </row>
    <row r="685" spans="1:14" s="114" customFormat="1" ht="17.100000000000001" hidden="1" customHeight="1">
      <c r="A685" s="318"/>
      <c r="B685" s="319"/>
      <c r="C685" s="321" t="s">
        <v>405</v>
      </c>
      <c r="D685" s="322"/>
      <c r="E685" s="309" t="s">
        <v>520</v>
      </c>
      <c r="F685" s="310"/>
      <c r="G685" s="167" t="s">
        <v>30</v>
      </c>
      <c r="H685" s="168">
        <f t="shared" si="180"/>
        <v>1305000</v>
      </c>
      <c r="I685" s="168">
        <f t="shared" si="181"/>
        <v>490000</v>
      </c>
      <c r="J685" s="168">
        <v>0</v>
      </c>
      <c r="K685" s="168">
        <v>490000</v>
      </c>
      <c r="L685" s="168">
        <f t="shared" si="182"/>
        <v>815000</v>
      </c>
      <c r="M685" s="168">
        <v>0</v>
      </c>
      <c r="N685" s="168">
        <v>815000</v>
      </c>
    </row>
    <row r="686" spans="1:14" s="114" customFormat="1" ht="17.100000000000001" hidden="1" customHeight="1">
      <c r="A686" s="318"/>
      <c r="B686" s="323"/>
      <c r="C686" s="318"/>
      <c r="D686" s="323"/>
      <c r="E686" s="311"/>
      <c r="F686" s="312"/>
      <c r="G686" s="167" t="s">
        <v>31</v>
      </c>
      <c r="H686" s="168">
        <f t="shared" si="180"/>
        <v>0</v>
      </c>
      <c r="I686" s="168">
        <f t="shared" si="181"/>
        <v>0</v>
      </c>
      <c r="J686" s="168">
        <v>0</v>
      </c>
      <c r="K686" s="168">
        <v>0</v>
      </c>
      <c r="L686" s="168">
        <f t="shared" si="182"/>
        <v>0</v>
      </c>
      <c r="M686" s="168">
        <v>0</v>
      </c>
      <c r="N686" s="168">
        <v>0</v>
      </c>
    </row>
    <row r="687" spans="1:14" s="114" customFormat="1" ht="17.100000000000001" hidden="1" customHeight="1">
      <c r="A687" s="318"/>
      <c r="B687" s="323"/>
      <c r="C687" s="326"/>
      <c r="D687" s="327"/>
      <c r="E687" s="313"/>
      <c r="F687" s="314"/>
      <c r="G687" s="167" t="s">
        <v>32</v>
      </c>
      <c r="H687" s="168">
        <f>I687+L687</f>
        <v>1305000</v>
      </c>
      <c r="I687" s="168">
        <f t="shared" si="181"/>
        <v>490000</v>
      </c>
      <c r="J687" s="168">
        <f>J685+J686</f>
        <v>0</v>
      </c>
      <c r="K687" s="168">
        <f>K685+K686</f>
        <v>490000</v>
      </c>
      <c r="L687" s="168">
        <f>M687+N687</f>
        <v>815000</v>
      </c>
      <c r="M687" s="168">
        <f>M685+M686</f>
        <v>0</v>
      </c>
      <c r="N687" s="168">
        <f>N685+N686</f>
        <v>815000</v>
      </c>
    </row>
    <row r="688" spans="1:14" s="200" customFormat="1" ht="18" hidden="1" customHeight="1">
      <c r="A688" s="306"/>
      <c r="B688" s="308"/>
      <c r="C688" s="324" t="s">
        <v>408</v>
      </c>
      <c r="D688" s="325"/>
      <c r="E688" s="309" t="s">
        <v>521</v>
      </c>
      <c r="F688" s="310"/>
      <c r="G688" s="167" t="s">
        <v>30</v>
      </c>
      <c r="H688" s="168">
        <f t="shared" si="180"/>
        <v>1100000</v>
      </c>
      <c r="I688" s="168">
        <f t="shared" si="181"/>
        <v>0</v>
      </c>
      <c r="J688" s="168">
        <v>0</v>
      </c>
      <c r="K688" s="168">
        <v>0</v>
      </c>
      <c r="L688" s="168">
        <f t="shared" si="182"/>
        <v>1100000</v>
      </c>
      <c r="M688" s="168">
        <v>0</v>
      </c>
      <c r="N688" s="168">
        <v>1100000</v>
      </c>
    </row>
    <row r="689" spans="1:14" s="200" customFormat="1" ht="18" hidden="1" customHeight="1">
      <c r="A689" s="306"/>
      <c r="B689" s="323"/>
      <c r="C689" s="306"/>
      <c r="D689" s="323"/>
      <c r="E689" s="311"/>
      <c r="F689" s="312"/>
      <c r="G689" s="167" t="s">
        <v>31</v>
      </c>
      <c r="H689" s="168">
        <f t="shared" si="180"/>
        <v>0</v>
      </c>
      <c r="I689" s="168">
        <f t="shared" si="181"/>
        <v>0</v>
      </c>
      <c r="J689" s="168">
        <v>0</v>
      </c>
      <c r="K689" s="168">
        <v>0</v>
      </c>
      <c r="L689" s="168">
        <f t="shared" si="182"/>
        <v>0</v>
      </c>
      <c r="M689" s="168">
        <v>0</v>
      </c>
      <c r="N689" s="168">
        <v>0</v>
      </c>
    </row>
    <row r="690" spans="1:14" s="200" customFormat="1" ht="18" hidden="1" customHeight="1">
      <c r="A690" s="306"/>
      <c r="B690" s="323"/>
      <c r="C690" s="306"/>
      <c r="D690" s="323"/>
      <c r="E690" s="313"/>
      <c r="F690" s="314"/>
      <c r="G690" s="167" t="s">
        <v>32</v>
      </c>
      <c r="H690" s="168">
        <f>I690+L690</f>
        <v>1100000</v>
      </c>
      <c r="I690" s="168">
        <f t="shared" si="181"/>
        <v>0</v>
      </c>
      <c r="J690" s="168">
        <f>J688+J689</f>
        <v>0</v>
      </c>
      <c r="K690" s="168">
        <f>K688+K689</f>
        <v>0</v>
      </c>
      <c r="L690" s="168">
        <f>M690+N690</f>
        <v>1100000</v>
      </c>
      <c r="M690" s="168">
        <f>M688+M689</f>
        <v>0</v>
      </c>
      <c r="N690" s="168">
        <f>N688+N689</f>
        <v>1100000</v>
      </c>
    </row>
    <row r="691" spans="1:14" s="114" customFormat="1" ht="18" hidden="1" customHeight="1">
      <c r="A691" s="318"/>
      <c r="B691" s="319"/>
      <c r="C691" s="318"/>
      <c r="D691" s="319"/>
      <c r="E691" s="309" t="s">
        <v>522</v>
      </c>
      <c r="F691" s="310"/>
      <c r="G691" s="167" t="s">
        <v>30</v>
      </c>
      <c r="H691" s="168">
        <f t="shared" si="180"/>
        <v>335000</v>
      </c>
      <c r="I691" s="168">
        <f t="shared" si="181"/>
        <v>335000</v>
      </c>
      <c r="J691" s="168">
        <v>0</v>
      </c>
      <c r="K691" s="168">
        <v>335000</v>
      </c>
      <c r="L691" s="168">
        <f t="shared" si="182"/>
        <v>0</v>
      </c>
      <c r="M691" s="168">
        <v>0</v>
      </c>
      <c r="N691" s="168">
        <v>0</v>
      </c>
    </row>
    <row r="692" spans="1:14" s="114" customFormat="1" ht="18" hidden="1" customHeight="1">
      <c r="A692" s="318"/>
      <c r="B692" s="323"/>
      <c r="C692" s="318"/>
      <c r="D692" s="323"/>
      <c r="E692" s="311"/>
      <c r="F692" s="312"/>
      <c r="G692" s="167" t="s">
        <v>31</v>
      </c>
      <c r="H692" s="168">
        <f t="shared" ref="H692" si="263">I692+L692</f>
        <v>0</v>
      </c>
      <c r="I692" s="168">
        <f t="shared" ref="I692:I723" si="264">J692+K692</f>
        <v>0</v>
      </c>
      <c r="J692" s="168">
        <v>0</v>
      </c>
      <c r="K692" s="168">
        <v>0</v>
      </c>
      <c r="L692" s="168">
        <f t="shared" ref="L692" si="265">M692+N692</f>
        <v>0</v>
      </c>
      <c r="M692" s="168">
        <v>0</v>
      </c>
      <c r="N692" s="168">
        <v>0</v>
      </c>
    </row>
    <row r="693" spans="1:14" s="114" customFormat="1" ht="18" hidden="1" customHeight="1">
      <c r="A693" s="318"/>
      <c r="B693" s="323"/>
      <c r="C693" s="318"/>
      <c r="D693" s="323"/>
      <c r="E693" s="313"/>
      <c r="F693" s="314"/>
      <c r="G693" s="167" t="s">
        <v>32</v>
      </c>
      <c r="H693" s="168">
        <f>I693+L693</f>
        <v>335000</v>
      </c>
      <c r="I693" s="168">
        <f t="shared" si="264"/>
        <v>335000</v>
      </c>
      <c r="J693" s="168">
        <f>J691+J692</f>
        <v>0</v>
      </c>
      <c r="K693" s="168">
        <f>K691+K692</f>
        <v>335000</v>
      </c>
      <c r="L693" s="168">
        <f>M693+N693</f>
        <v>0</v>
      </c>
      <c r="M693" s="168">
        <f>M691+M692</f>
        <v>0</v>
      </c>
      <c r="N693" s="168">
        <f>N691+N692</f>
        <v>0</v>
      </c>
    </row>
    <row r="694" spans="1:14" s="200" customFormat="1" ht="18" hidden="1" customHeight="1">
      <c r="A694" s="306"/>
      <c r="B694" s="308"/>
      <c r="C694" s="306"/>
      <c r="D694" s="308"/>
      <c r="E694" s="309" t="s">
        <v>523</v>
      </c>
      <c r="F694" s="310"/>
      <c r="G694" s="167" t="s">
        <v>30</v>
      </c>
      <c r="H694" s="168">
        <f t="shared" ref="H694:H722" si="266">I694+L694</f>
        <v>50000</v>
      </c>
      <c r="I694" s="168">
        <f t="shared" si="264"/>
        <v>50000</v>
      </c>
      <c r="J694" s="168">
        <v>0</v>
      </c>
      <c r="K694" s="168">
        <v>50000</v>
      </c>
      <c r="L694" s="168">
        <f t="shared" ref="L694:L722" si="267">M694+N694</f>
        <v>0</v>
      </c>
      <c r="M694" s="168">
        <v>0</v>
      </c>
      <c r="N694" s="168">
        <v>0</v>
      </c>
    </row>
    <row r="695" spans="1:14" s="200" customFormat="1" ht="18" hidden="1" customHeight="1">
      <c r="A695" s="306"/>
      <c r="B695" s="323"/>
      <c r="C695" s="306"/>
      <c r="D695" s="323"/>
      <c r="E695" s="311"/>
      <c r="F695" s="312"/>
      <c r="G695" s="167" t="s">
        <v>31</v>
      </c>
      <c r="H695" s="168">
        <f t="shared" si="266"/>
        <v>0</v>
      </c>
      <c r="I695" s="168">
        <f t="shared" si="264"/>
        <v>0</v>
      </c>
      <c r="J695" s="168">
        <v>0</v>
      </c>
      <c r="K695" s="168">
        <v>0</v>
      </c>
      <c r="L695" s="168">
        <f t="shared" si="267"/>
        <v>0</v>
      </c>
      <c r="M695" s="168">
        <v>0</v>
      </c>
      <c r="N695" s="168">
        <v>0</v>
      </c>
    </row>
    <row r="696" spans="1:14" s="200" customFormat="1" ht="18" hidden="1" customHeight="1">
      <c r="A696" s="306"/>
      <c r="B696" s="323"/>
      <c r="C696" s="306"/>
      <c r="D696" s="323"/>
      <c r="E696" s="313"/>
      <c r="F696" s="314"/>
      <c r="G696" s="167" t="s">
        <v>32</v>
      </c>
      <c r="H696" s="168">
        <f>I696+L696</f>
        <v>50000</v>
      </c>
      <c r="I696" s="168">
        <f t="shared" si="264"/>
        <v>50000</v>
      </c>
      <c r="J696" s="168">
        <f>J694+J695</f>
        <v>0</v>
      </c>
      <c r="K696" s="168">
        <f>K694+K695</f>
        <v>50000</v>
      </c>
      <c r="L696" s="168">
        <f>M696+N696</f>
        <v>0</v>
      </c>
      <c r="M696" s="168">
        <f>M694+M695</f>
        <v>0</v>
      </c>
      <c r="N696" s="168">
        <f>N694+N695</f>
        <v>0</v>
      </c>
    </row>
    <row r="697" spans="1:14" s="200" customFormat="1" ht="17.100000000000001" hidden="1" customHeight="1">
      <c r="A697" s="306"/>
      <c r="B697" s="308"/>
      <c r="C697" s="306"/>
      <c r="D697" s="308"/>
      <c r="E697" s="309" t="s">
        <v>524</v>
      </c>
      <c r="F697" s="310"/>
      <c r="G697" s="167" t="s">
        <v>30</v>
      </c>
      <c r="H697" s="168">
        <f t="shared" si="266"/>
        <v>990000</v>
      </c>
      <c r="I697" s="168">
        <f t="shared" si="264"/>
        <v>990000</v>
      </c>
      <c r="J697" s="168">
        <v>0</v>
      </c>
      <c r="K697" s="168">
        <v>990000</v>
      </c>
      <c r="L697" s="168">
        <f t="shared" si="267"/>
        <v>0</v>
      </c>
      <c r="M697" s="168">
        <v>0</v>
      </c>
      <c r="N697" s="168">
        <v>0</v>
      </c>
    </row>
    <row r="698" spans="1:14" s="200" customFormat="1" ht="17.100000000000001" hidden="1" customHeight="1">
      <c r="A698" s="306"/>
      <c r="B698" s="315"/>
      <c r="C698" s="306"/>
      <c r="D698" s="315"/>
      <c r="E698" s="311"/>
      <c r="F698" s="312"/>
      <c r="G698" s="167" t="s">
        <v>31</v>
      </c>
      <c r="H698" s="168">
        <f t="shared" si="266"/>
        <v>0</v>
      </c>
      <c r="I698" s="168">
        <f t="shared" si="264"/>
        <v>0</v>
      </c>
      <c r="J698" s="168">
        <v>0</v>
      </c>
      <c r="K698" s="168">
        <v>0</v>
      </c>
      <c r="L698" s="168">
        <f t="shared" si="267"/>
        <v>0</v>
      </c>
      <c r="M698" s="168">
        <v>0</v>
      </c>
      <c r="N698" s="168">
        <v>0</v>
      </c>
    </row>
    <row r="699" spans="1:14" s="200" customFormat="1" ht="17.100000000000001" hidden="1" customHeight="1">
      <c r="A699" s="306"/>
      <c r="B699" s="315"/>
      <c r="C699" s="306"/>
      <c r="D699" s="315"/>
      <c r="E699" s="313"/>
      <c r="F699" s="314"/>
      <c r="G699" s="167" t="s">
        <v>32</v>
      </c>
      <c r="H699" s="168">
        <f>I699+L699</f>
        <v>990000</v>
      </c>
      <c r="I699" s="168">
        <f t="shared" si="264"/>
        <v>990000</v>
      </c>
      <c r="J699" s="168">
        <f>J697+J698</f>
        <v>0</v>
      </c>
      <c r="K699" s="168">
        <f>K697+K698</f>
        <v>990000</v>
      </c>
      <c r="L699" s="168">
        <f>M699+N699</f>
        <v>0</v>
      </c>
      <c r="M699" s="168">
        <f>M697+M698</f>
        <v>0</v>
      </c>
      <c r="N699" s="168">
        <f>N697+N698</f>
        <v>0</v>
      </c>
    </row>
    <row r="700" spans="1:14" s="200" customFormat="1" ht="18" hidden="1" customHeight="1">
      <c r="A700" s="306"/>
      <c r="B700" s="308"/>
      <c r="C700" s="306"/>
      <c r="D700" s="308"/>
      <c r="E700" s="309" t="s">
        <v>480</v>
      </c>
      <c r="F700" s="310"/>
      <c r="G700" s="167" t="s">
        <v>30</v>
      </c>
      <c r="H700" s="168">
        <f t="shared" si="266"/>
        <v>700000</v>
      </c>
      <c r="I700" s="168">
        <f t="shared" si="264"/>
        <v>700000</v>
      </c>
      <c r="J700" s="168">
        <v>0</v>
      </c>
      <c r="K700" s="168">
        <v>700000</v>
      </c>
      <c r="L700" s="168">
        <f t="shared" si="267"/>
        <v>0</v>
      </c>
      <c r="M700" s="168">
        <v>0</v>
      </c>
      <c r="N700" s="168">
        <v>0</v>
      </c>
    </row>
    <row r="701" spans="1:14" s="200" customFormat="1" ht="18" hidden="1" customHeight="1">
      <c r="A701" s="306"/>
      <c r="B701" s="315"/>
      <c r="C701" s="306"/>
      <c r="D701" s="315"/>
      <c r="E701" s="311"/>
      <c r="F701" s="312"/>
      <c r="G701" s="167" t="s">
        <v>31</v>
      </c>
      <c r="H701" s="168">
        <f t="shared" si="266"/>
        <v>0</v>
      </c>
      <c r="I701" s="168">
        <f t="shared" si="264"/>
        <v>0</v>
      </c>
      <c r="J701" s="168">
        <v>0</v>
      </c>
      <c r="K701" s="168">
        <v>0</v>
      </c>
      <c r="L701" s="168">
        <f t="shared" si="267"/>
        <v>0</v>
      </c>
      <c r="M701" s="168">
        <v>0</v>
      </c>
      <c r="N701" s="168">
        <v>0</v>
      </c>
    </row>
    <row r="702" spans="1:14" s="200" customFormat="1" ht="18" hidden="1" customHeight="1">
      <c r="A702" s="306"/>
      <c r="B702" s="315"/>
      <c r="C702" s="306"/>
      <c r="D702" s="315"/>
      <c r="E702" s="313"/>
      <c r="F702" s="314"/>
      <c r="G702" s="167" t="s">
        <v>32</v>
      </c>
      <c r="H702" s="168">
        <f>I702+L702</f>
        <v>700000</v>
      </c>
      <c r="I702" s="168">
        <f t="shared" si="264"/>
        <v>700000</v>
      </c>
      <c r="J702" s="168">
        <f>J700+J701</f>
        <v>0</v>
      </c>
      <c r="K702" s="168">
        <f>K700+K701</f>
        <v>700000</v>
      </c>
      <c r="L702" s="168">
        <f>M702+N702</f>
        <v>0</v>
      </c>
      <c r="M702" s="168">
        <f>M700+M701</f>
        <v>0</v>
      </c>
      <c r="N702" s="168">
        <f>N700+N701</f>
        <v>0</v>
      </c>
    </row>
    <row r="703" spans="1:14" s="200" customFormat="1" ht="18" hidden="1" customHeight="1">
      <c r="A703" s="306"/>
      <c r="B703" s="308"/>
      <c r="C703" s="306"/>
      <c r="D703" s="308"/>
      <c r="E703" s="309" t="s">
        <v>481</v>
      </c>
      <c r="F703" s="310"/>
      <c r="G703" s="167" t="s">
        <v>30</v>
      </c>
      <c r="H703" s="168">
        <f t="shared" si="266"/>
        <v>600000</v>
      </c>
      <c r="I703" s="168">
        <f t="shared" si="264"/>
        <v>600000</v>
      </c>
      <c r="J703" s="168">
        <v>0</v>
      </c>
      <c r="K703" s="168">
        <v>600000</v>
      </c>
      <c r="L703" s="168">
        <f t="shared" si="267"/>
        <v>0</v>
      </c>
      <c r="M703" s="168">
        <v>0</v>
      </c>
      <c r="N703" s="168">
        <v>0</v>
      </c>
    </row>
    <row r="704" spans="1:14" s="200" customFormat="1" ht="18" hidden="1" customHeight="1">
      <c r="A704" s="306"/>
      <c r="B704" s="315"/>
      <c r="C704" s="306"/>
      <c r="D704" s="315"/>
      <c r="E704" s="311"/>
      <c r="F704" s="312"/>
      <c r="G704" s="167" t="s">
        <v>31</v>
      </c>
      <c r="H704" s="168">
        <f t="shared" si="266"/>
        <v>0</v>
      </c>
      <c r="I704" s="168">
        <f t="shared" si="264"/>
        <v>0</v>
      </c>
      <c r="J704" s="168">
        <v>0</v>
      </c>
      <c r="K704" s="168">
        <v>0</v>
      </c>
      <c r="L704" s="168">
        <f t="shared" si="267"/>
        <v>0</v>
      </c>
      <c r="M704" s="168">
        <v>0</v>
      </c>
      <c r="N704" s="168">
        <v>0</v>
      </c>
    </row>
    <row r="705" spans="1:14" s="200" customFormat="1" ht="18" hidden="1" customHeight="1">
      <c r="A705" s="306"/>
      <c r="B705" s="315"/>
      <c r="C705" s="306"/>
      <c r="D705" s="315"/>
      <c r="E705" s="313"/>
      <c r="F705" s="314"/>
      <c r="G705" s="167" t="s">
        <v>32</v>
      </c>
      <c r="H705" s="168">
        <f>I705+L705</f>
        <v>600000</v>
      </c>
      <c r="I705" s="168">
        <f t="shared" si="264"/>
        <v>600000</v>
      </c>
      <c r="J705" s="168">
        <f>J703+J704</f>
        <v>0</v>
      </c>
      <c r="K705" s="168">
        <f>K703+K704</f>
        <v>600000</v>
      </c>
      <c r="L705" s="168">
        <f>M705+N705</f>
        <v>0</v>
      </c>
      <c r="M705" s="168">
        <f>M703+M704</f>
        <v>0</v>
      </c>
      <c r="N705" s="168">
        <f>N703+N704</f>
        <v>0</v>
      </c>
    </row>
    <row r="706" spans="1:14" s="200" customFormat="1" ht="18" hidden="1" customHeight="1">
      <c r="A706" s="306"/>
      <c r="B706" s="308"/>
      <c r="C706" s="306"/>
      <c r="D706" s="308"/>
      <c r="E706" s="309" t="s">
        <v>525</v>
      </c>
      <c r="F706" s="310"/>
      <c r="G706" s="167" t="s">
        <v>30</v>
      </c>
      <c r="H706" s="168">
        <f t="shared" si="266"/>
        <v>180000</v>
      </c>
      <c r="I706" s="168">
        <f t="shared" si="264"/>
        <v>180000</v>
      </c>
      <c r="J706" s="168">
        <v>0</v>
      </c>
      <c r="K706" s="168">
        <v>180000</v>
      </c>
      <c r="L706" s="168">
        <f t="shared" si="267"/>
        <v>0</v>
      </c>
      <c r="M706" s="168">
        <v>0</v>
      </c>
      <c r="N706" s="168">
        <v>0</v>
      </c>
    </row>
    <row r="707" spans="1:14" s="200" customFormat="1" ht="18" hidden="1" customHeight="1">
      <c r="A707" s="306"/>
      <c r="B707" s="315"/>
      <c r="C707" s="306"/>
      <c r="D707" s="315"/>
      <c r="E707" s="311"/>
      <c r="F707" s="312"/>
      <c r="G707" s="167" t="s">
        <v>31</v>
      </c>
      <c r="H707" s="168">
        <f t="shared" si="266"/>
        <v>0</v>
      </c>
      <c r="I707" s="168">
        <f t="shared" si="264"/>
        <v>0</v>
      </c>
      <c r="J707" s="168">
        <v>0</v>
      </c>
      <c r="K707" s="168">
        <v>0</v>
      </c>
      <c r="L707" s="168">
        <f t="shared" si="267"/>
        <v>0</v>
      </c>
      <c r="M707" s="168">
        <v>0</v>
      </c>
      <c r="N707" s="168">
        <v>0</v>
      </c>
    </row>
    <row r="708" spans="1:14" s="200" customFormat="1" ht="18" hidden="1" customHeight="1">
      <c r="A708" s="316"/>
      <c r="B708" s="317"/>
      <c r="C708" s="316"/>
      <c r="D708" s="317"/>
      <c r="E708" s="313"/>
      <c r="F708" s="314"/>
      <c r="G708" s="167" t="s">
        <v>32</v>
      </c>
      <c r="H708" s="168">
        <f>I708+L708</f>
        <v>180000</v>
      </c>
      <c r="I708" s="168">
        <f t="shared" si="264"/>
        <v>180000</v>
      </c>
      <c r="J708" s="168">
        <f>J706+J707</f>
        <v>0</v>
      </c>
      <c r="K708" s="168">
        <f>K706+K707</f>
        <v>180000</v>
      </c>
      <c r="L708" s="168">
        <f>M708+N708</f>
        <v>0</v>
      </c>
      <c r="M708" s="168">
        <f>M706+M707</f>
        <v>0</v>
      </c>
      <c r="N708" s="168">
        <f>N706+N707</f>
        <v>0</v>
      </c>
    </row>
    <row r="709" spans="1:14" s="114" customFormat="1" ht="18" hidden="1" customHeight="1">
      <c r="A709" s="321" t="s">
        <v>526</v>
      </c>
      <c r="B709" s="322"/>
      <c r="C709" s="321" t="s">
        <v>527</v>
      </c>
      <c r="D709" s="322"/>
      <c r="E709" s="309" t="s">
        <v>528</v>
      </c>
      <c r="F709" s="310"/>
      <c r="G709" s="167" t="s">
        <v>30</v>
      </c>
      <c r="H709" s="194">
        <f t="shared" si="266"/>
        <v>2000000</v>
      </c>
      <c r="I709" s="194">
        <f t="shared" si="264"/>
        <v>0</v>
      </c>
      <c r="J709" s="194">
        <v>0</v>
      </c>
      <c r="K709" s="194">
        <v>0</v>
      </c>
      <c r="L709" s="194">
        <f t="shared" si="267"/>
        <v>2000000</v>
      </c>
      <c r="M709" s="194">
        <v>0</v>
      </c>
      <c r="N709" s="194">
        <v>2000000</v>
      </c>
    </row>
    <row r="710" spans="1:14" s="114" customFormat="1" ht="18" hidden="1" customHeight="1">
      <c r="A710" s="318"/>
      <c r="B710" s="320"/>
      <c r="C710" s="318"/>
      <c r="D710" s="320"/>
      <c r="E710" s="311"/>
      <c r="F710" s="312"/>
      <c r="G710" s="167" t="s">
        <v>31</v>
      </c>
      <c r="H710" s="194">
        <f t="shared" si="266"/>
        <v>0</v>
      </c>
      <c r="I710" s="194">
        <f t="shared" si="264"/>
        <v>0</v>
      </c>
      <c r="J710" s="194">
        <v>0</v>
      </c>
      <c r="K710" s="194">
        <v>0</v>
      </c>
      <c r="L710" s="194">
        <f t="shared" si="267"/>
        <v>0</v>
      </c>
      <c r="M710" s="194">
        <v>0</v>
      </c>
      <c r="N710" s="194">
        <v>0</v>
      </c>
    </row>
    <row r="711" spans="1:14" s="114" customFormat="1" ht="18" hidden="1" customHeight="1">
      <c r="A711" s="318"/>
      <c r="B711" s="320"/>
      <c r="C711" s="318"/>
      <c r="D711" s="320"/>
      <c r="E711" s="313"/>
      <c r="F711" s="314"/>
      <c r="G711" s="167" t="s">
        <v>32</v>
      </c>
      <c r="H711" s="168">
        <f>I711+L711</f>
        <v>2000000</v>
      </c>
      <c r="I711" s="168">
        <f t="shared" si="264"/>
        <v>0</v>
      </c>
      <c r="J711" s="168">
        <f>J709+J710</f>
        <v>0</v>
      </c>
      <c r="K711" s="168">
        <f>K709+K710</f>
        <v>0</v>
      </c>
      <c r="L711" s="168">
        <f>M711+N711</f>
        <v>2000000</v>
      </c>
      <c r="M711" s="168">
        <f>M709+M710</f>
        <v>0</v>
      </c>
      <c r="N711" s="168">
        <f>N709+N710</f>
        <v>2000000</v>
      </c>
    </row>
    <row r="712" spans="1:14" s="114" customFormat="1" ht="18" hidden="1" customHeight="1">
      <c r="A712" s="318"/>
      <c r="B712" s="319"/>
      <c r="C712" s="318"/>
      <c r="D712" s="319"/>
      <c r="E712" s="309" t="s">
        <v>529</v>
      </c>
      <c r="F712" s="310"/>
      <c r="G712" s="167" t="s">
        <v>30</v>
      </c>
      <c r="H712" s="194">
        <f t="shared" si="266"/>
        <v>900000</v>
      </c>
      <c r="I712" s="194">
        <f t="shared" si="264"/>
        <v>0</v>
      </c>
      <c r="J712" s="194">
        <v>0</v>
      </c>
      <c r="K712" s="194">
        <v>0</v>
      </c>
      <c r="L712" s="194">
        <f t="shared" si="267"/>
        <v>900000</v>
      </c>
      <c r="M712" s="194">
        <v>0</v>
      </c>
      <c r="N712" s="194">
        <v>900000</v>
      </c>
    </row>
    <row r="713" spans="1:14" s="114" customFormat="1" ht="18" hidden="1" customHeight="1">
      <c r="A713" s="318"/>
      <c r="B713" s="320"/>
      <c r="C713" s="318"/>
      <c r="D713" s="320"/>
      <c r="E713" s="311"/>
      <c r="F713" s="312"/>
      <c r="G713" s="167" t="s">
        <v>31</v>
      </c>
      <c r="H713" s="194">
        <f t="shared" si="266"/>
        <v>0</v>
      </c>
      <c r="I713" s="194">
        <f t="shared" si="264"/>
        <v>0</v>
      </c>
      <c r="J713" s="194">
        <v>0</v>
      </c>
      <c r="K713" s="194">
        <v>0</v>
      </c>
      <c r="L713" s="194">
        <f t="shared" si="267"/>
        <v>0</v>
      </c>
      <c r="M713" s="194">
        <v>0</v>
      </c>
      <c r="N713" s="194">
        <v>0</v>
      </c>
    </row>
    <row r="714" spans="1:14" s="114" customFormat="1" ht="18" hidden="1" customHeight="1">
      <c r="A714" s="318"/>
      <c r="B714" s="320"/>
      <c r="C714" s="318"/>
      <c r="D714" s="320"/>
      <c r="E714" s="313"/>
      <c r="F714" s="314"/>
      <c r="G714" s="167" t="s">
        <v>32</v>
      </c>
      <c r="H714" s="168">
        <f>I714+L714</f>
        <v>900000</v>
      </c>
      <c r="I714" s="168">
        <f t="shared" si="264"/>
        <v>0</v>
      </c>
      <c r="J714" s="168">
        <f>J712+J713</f>
        <v>0</v>
      </c>
      <c r="K714" s="168">
        <f>K712+K713</f>
        <v>0</v>
      </c>
      <c r="L714" s="168">
        <f>M714+N714</f>
        <v>900000</v>
      </c>
      <c r="M714" s="168">
        <f>M712+M713</f>
        <v>0</v>
      </c>
      <c r="N714" s="168">
        <f>N712+N713</f>
        <v>900000</v>
      </c>
    </row>
    <row r="715" spans="1:14" s="114" customFormat="1" ht="18" hidden="1" customHeight="1">
      <c r="A715" s="318"/>
      <c r="B715" s="319"/>
      <c r="C715" s="318"/>
      <c r="D715" s="319"/>
      <c r="E715" s="309" t="s">
        <v>530</v>
      </c>
      <c r="F715" s="310"/>
      <c r="G715" s="167" t="s">
        <v>30</v>
      </c>
      <c r="H715" s="194">
        <f>I715+L715</f>
        <v>1900000</v>
      </c>
      <c r="I715" s="194">
        <f>J715+K715</f>
        <v>0</v>
      </c>
      <c r="J715" s="194">
        <v>0</v>
      </c>
      <c r="K715" s="194">
        <v>0</v>
      </c>
      <c r="L715" s="194">
        <f>M715+N715</f>
        <v>1900000</v>
      </c>
      <c r="M715" s="194">
        <v>0</v>
      </c>
      <c r="N715" s="194">
        <v>1900000</v>
      </c>
    </row>
    <row r="716" spans="1:14" s="114" customFormat="1" ht="18" hidden="1" customHeight="1">
      <c r="A716" s="318"/>
      <c r="B716" s="320"/>
      <c r="C716" s="318"/>
      <c r="D716" s="320"/>
      <c r="E716" s="311"/>
      <c r="F716" s="312"/>
      <c r="G716" s="167" t="s">
        <v>31</v>
      </c>
      <c r="H716" s="194">
        <f t="shared" ref="H716" si="268">I716+L716</f>
        <v>0</v>
      </c>
      <c r="I716" s="194">
        <f t="shared" ref="I716:I717" si="269">J716+K716</f>
        <v>0</v>
      </c>
      <c r="J716" s="194">
        <v>0</v>
      </c>
      <c r="K716" s="194">
        <v>0</v>
      </c>
      <c r="L716" s="194">
        <f t="shared" ref="L716" si="270">M716+N716</f>
        <v>0</v>
      </c>
      <c r="M716" s="194">
        <v>0</v>
      </c>
      <c r="N716" s="194">
        <v>0</v>
      </c>
    </row>
    <row r="717" spans="1:14" s="114" customFormat="1" ht="18" hidden="1" customHeight="1">
      <c r="A717" s="318"/>
      <c r="B717" s="320"/>
      <c r="C717" s="318"/>
      <c r="D717" s="320"/>
      <c r="E717" s="313"/>
      <c r="F717" s="314"/>
      <c r="G717" s="167" t="s">
        <v>32</v>
      </c>
      <c r="H717" s="168">
        <f>I717+L717</f>
        <v>1900000</v>
      </c>
      <c r="I717" s="168">
        <f t="shared" si="269"/>
        <v>0</v>
      </c>
      <c r="J717" s="168">
        <f>J715+J716</f>
        <v>0</v>
      </c>
      <c r="K717" s="168">
        <f>K715+K716</f>
        <v>0</v>
      </c>
      <c r="L717" s="168">
        <f>M717+N717</f>
        <v>1900000</v>
      </c>
      <c r="M717" s="168">
        <f>M715+M716</f>
        <v>0</v>
      </c>
      <c r="N717" s="168">
        <f>N715+N716</f>
        <v>1900000</v>
      </c>
    </row>
    <row r="718" spans="1:14" s="114" customFormat="1" ht="18" hidden="1" customHeight="1">
      <c r="A718" s="318"/>
      <c r="B718" s="319"/>
      <c r="C718" s="318"/>
      <c r="D718" s="319"/>
      <c r="E718" s="309" t="s">
        <v>531</v>
      </c>
      <c r="F718" s="310"/>
      <c r="G718" s="167" t="s">
        <v>30</v>
      </c>
      <c r="H718" s="194">
        <f>I718+L718</f>
        <v>840000</v>
      </c>
      <c r="I718" s="194">
        <f>J718+K718</f>
        <v>0</v>
      </c>
      <c r="J718" s="194">
        <v>0</v>
      </c>
      <c r="K718" s="194">
        <v>0</v>
      </c>
      <c r="L718" s="194">
        <f>M718+N718</f>
        <v>840000</v>
      </c>
      <c r="M718" s="194">
        <v>0</v>
      </c>
      <c r="N718" s="194">
        <v>840000</v>
      </c>
    </row>
    <row r="719" spans="1:14" s="114" customFormat="1" ht="18" hidden="1" customHeight="1">
      <c r="A719" s="318"/>
      <c r="B719" s="320"/>
      <c r="C719" s="318"/>
      <c r="D719" s="320"/>
      <c r="E719" s="311"/>
      <c r="F719" s="312"/>
      <c r="G719" s="167" t="s">
        <v>31</v>
      </c>
      <c r="H719" s="194">
        <f t="shared" ref="H719" si="271">I719+L719</f>
        <v>0</v>
      </c>
      <c r="I719" s="194">
        <f t="shared" ref="I719:I720" si="272">J719+K719</f>
        <v>0</v>
      </c>
      <c r="J719" s="194">
        <v>0</v>
      </c>
      <c r="K719" s="194">
        <v>0</v>
      </c>
      <c r="L719" s="194">
        <f t="shared" ref="L719" si="273">M719+N719</f>
        <v>0</v>
      </c>
      <c r="M719" s="194">
        <v>0</v>
      </c>
      <c r="N719" s="194">
        <v>0</v>
      </c>
    </row>
    <row r="720" spans="1:14" s="114" customFormat="1" ht="18" hidden="1" customHeight="1">
      <c r="A720" s="318"/>
      <c r="B720" s="320"/>
      <c r="C720" s="318"/>
      <c r="D720" s="320"/>
      <c r="E720" s="313"/>
      <c r="F720" s="314"/>
      <c r="G720" s="167" t="s">
        <v>32</v>
      </c>
      <c r="H720" s="168">
        <f>I720+L720</f>
        <v>840000</v>
      </c>
      <c r="I720" s="168">
        <f t="shared" si="272"/>
        <v>0</v>
      </c>
      <c r="J720" s="168">
        <f>J718+J719</f>
        <v>0</v>
      </c>
      <c r="K720" s="168">
        <f>K718+K719</f>
        <v>0</v>
      </c>
      <c r="L720" s="168">
        <f>M720+N720</f>
        <v>840000</v>
      </c>
      <c r="M720" s="168">
        <f>M718+M719</f>
        <v>0</v>
      </c>
      <c r="N720" s="168">
        <f>N718+N719</f>
        <v>840000</v>
      </c>
    </row>
    <row r="721" spans="1:14" s="200" customFormat="1" ht="17.100000000000001" hidden="1" customHeight="1">
      <c r="A721" s="306"/>
      <c r="B721" s="307"/>
      <c r="C721" s="306"/>
      <c r="D721" s="308"/>
      <c r="E721" s="309" t="s">
        <v>532</v>
      </c>
      <c r="F721" s="310"/>
      <c r="G721" s="167" t="s">
        <v>30</v>
      </c>
      <c r="H721" s="194">
        <f t="shared" si="266"/>
        <v>3488000</v>
      </c>
      <c r="I721" s="194">
        <f t="shared" si="264"/>
        <v>3488000</v>
      </c>
      <c r="J721" s="194">
        <v>3488000</v>
      </c>
      <c r="K721" s="194">
        <v>0</v>
      </c>
      <c r="L721" s="194">
        <f t="shared" si="267"/>
        <v>0</v>
      </c>
      <c r="M721" s="194">
        <v>0</v>
      </c>
      <c r="N721" s="194">
        <v>0</v>
      </c>
    </row>
    <row r="722" spans="1:14" s="200" customFormat="1" ht="17.100000000000001" hidden="1" customHeight="1">
      <c r="A722" s="306"/>
      <c r="B722" s="315"/>
      <c r="C722" s="306"/>
      <c r="D722" s="315"/>
      <c r="E722" s="311"/>
      <c r="F722" s="312"/>
      <c r="G722" s="167" t="s">
        <v>31</v>
      </c>
      <c r="H722" s="194">
        <f t="shared" si="266"/>
        <v>0</v>
      </c>
      <c r="I722" s="194">
        <f t="shared" si="264"/>
        <v>0</v>
      </c>
      <c r="J722" s="194">
        <v>0</v>
      </c>
      <c r="K722" s="194">
        <v>0</v>
      </c>
      <c r="L722" s="194">
        <f t="shared" si="267"/>
        <v>0</v>
      </c>
      <c r="M722" s="194">
        <v>0</v>
      </c>
      <c r="N722" s="194">
        <v>0</v>
      </c>
    </row>
    <row r="723" spans="1:14" s="200" customFormat="1" ht="17.100000000000001" hidden="1" customHeight="1">
      <c r="A723" s="316"/>
      <c r="B723" s="317"/>
      <c r="C723" s="316"/>
      <c r="D723" s="317"/>
      <c r="E723" s="313"/>
      <c r="F723" s="314"/>
      <c r="G723" s="167" t="s">
        <v>32</v>
      </c>
      <c r="H723" s="168">
        <f>I723+L723</f>
        <v>3488000</v>
      </c>
      <c r="I723" s="168">
        <f t="shared" si="264"/>
        <v>3488000</v>
      </c>
      <c r="J723" s="168">
        <f>J721+J722</f>
        <v>3488000</v>
      </c>
      <c r="K723" s="168">
        <f>K721+K722</f>
        <v>0</v>
      </c>
      <c r="L723" s="168">
        <f>M723+N723</f>
        <v>0</v>
      </c>
      <c r="M723" s="168">
        <f>M721+M722</f>
        <v>0</v>
      </c>
      <c r="N723" s="168">
        <f>N721+N722</f>
        <v>0</v>
      </c>
    </row>
    <row r="724" spans="1:14" s="190" customFormat="1" ht="5.25" customHeight="1">
      <c r="A724" s="184"/>
      <c r="B724" s="185"/>
      <c r="C724" s="185"/>
      <c r="D724" s="185"/>
      <c r="E724" s="185"/>
      <c r="F724" s="185"/>
      <c r="G724" s="186"/>
      <c r="H724" s="187"/>
      <c r="I724" s="188"/>
      <c r="J724" s="188"/>
      <c r="K724" s="188"/>
      <c r="L724" s="188"/>
      <c r="M724" s="188"/>
      <c r="N724" s="189"/>
    </row>
    <row r="725" spans="1:14" s="144" customFormat="1" ht="17.100000000000001" customHeight="1">
      <c r="A725" s="297" t="s">
        <v>29</v>
      </c>
      <c r="B725" s="298"/>
      <c r="C725" s="298"/>
      <c r="D725" s="298"/>
      <c r="E725" s="298"/>
      <c r="F725" s="299"/>
      <c r="G725" s="228" t="s">
        <v>30</v>
      </c>
      <c r="H725" s="142">
        <f t="shared" ref="H725:N727" si="274">H11</f>
        <v>615156834</v>
      </c>
      <c r="I725" s="142">
        <f t="shared" si="274"/>
        <v>352641846</v>
      </c>
      <c r="J725" s="142">
        <f t="shared" si="274"/>
        <v>214127722</v>
      </c>
      <c r="K725" s="142">
        <f t="shared" si="274"/>
        <v>138514124</v>
      </c>
      <c r="L725" s="142">
        <f t="shared" si="274"/>
        <v>262514988</v>
      </c>
      <c r="M725" s="142">
        <f t="shared" si="274"/>
        <v>17960155</v>
      </c>
      <c r="N725" s="142">
        <f t="shared" si="274"/>
        <v>244554833</v>
      </c>
    </row>
    <row r="726" spans="1:14" s="144" customFormat="1" ht="17.100000000000001" customHeight="1">
      <c r="A726" s="300"/>
      <c r="B726" s="301"/>
      <c r="C726" s="301"/>
      <c r="D726" s="301"/>
      <c r="E726" s="301"/>
      <c r="F726" s="302"/>
      <c r="G726" s="141" t="s">
        <v>31</v>
      </c>
      <c r="H726" s="142">
        <f t="shared" si="274"/>
        <v>18539145</v>
      </c>
      <c r="I726" s="142">
        <f t="shared" si="274"/>
        <v>0</v>
      </c>
      <c r="J726" s="142">
        <f t="shared" si="274"/>
        <v>0</v>
      </c>
      <c r="K726" s="142">
        <f t="shared" si="274"/>
        <v>0</v>
      </c>
      <c r="L726" s="142">
        <f t="shared" si="274"/>
        <v>18539145</v>
      </c>
      <c r="M726" s="142">
        <f t="shared" si="274"/>
        <v>0</v>
      </c>
      <c r="N726" s="142">
        <f t="shared" si="274"/>
        <v>18539145</v>
      </c>
    </row>
    <row r="727" spans="1:14" s="144" customFormat="1" ht="17.100000000000001" customHeight="1">
      <c r="A727" s="303"/>
      <c r="B727" s="304"/>
      <c r="C727" s="304"/>
      <c r="D727" s="304"/>
      <c r="E727" s="304"/>
      <c r="F727" s="305"/>
      <c r="G727" s="229" t="s">
        <v>32</v>
      </c>
      <c r="H727" s="142">
        <f t="shared" si="274"/>
        <v>633695979</v>
      </c>
      <c r="I727" s="142">
        <f t="shared" si="274"/>
        <v>352641846</v>
      </c>
      <c r="J727" s="142">
        <f t="shared" si="274"/>
        <v>214127722</v>
      </c>
      <c r="K727" s="142">
        <f t="shared" si="274"/>
        <v>138514124</v>
      </c>
      <c r="L727" s="142">
        <f t="shared" si="274"/>
        <v>281054133</v>
      </c>
      <c r="M727" s="142">
        <f t="shared" si="274"/>
        <v>17960155</v>
      </c>
      <c r="N727" s="142">
        <f t="shared" si="274"/>
        <v>263093978</v>
      </c>
    </row>
    <row r="728" spans="1:14" s="114" customFormat="1" ht="1.5" customHeight="1">
      <c r="A728" s="230"/>
      <c r="B728" s="230"/>
      <c r="C728" s="230"/>
      <c r="D728" s="230"/>
      <c r="E728" s="231"/>
      <c r="F728" s="232"/>
      <c r="G728" s="231"/>
      <c r="H728" s="233"/>
      <c r="I728" s="234"/>
      <c r="J728" s="234"/>
      <c r="K728" s="234"/>
      <c r="L728" s="234"/>
      <c r="M728" s="234"/>
      <c r="N728" s="234"/>
    </row>
    <row r="729" spans="1:14" ht="12.95" customHeight="1">
      <c r="A729" s="235" t="s">
        <v>533</v>
      </c>
      <c r="B729" s="236"/>
      <c r="C729" s="237"/>
      <c r="D729" s="236"/>
      <c r="E729" s="237"/>
    </row>
    <row r="730" spans="1:14" ht="12.95" hidden="1" customHeight="1">
      <c r="A730" s="242" t="s">
        <v>534</v>
      </c>
      <c r="B730" s="243"/>
      <c r="C730" s="123"/>
      <c r="D730" s="243"/>
      <c r="E730" s="123"/>
    </row>
    <row r="731" spans="1:14" ht="12.95" customHeight="1">
      <c r="A731" s="244" t="s">
        <v>535</v>
      </c>
      <c r="B731" s="244" t="s">
        <v>536</v>
      </c>
      <c r="C731" s="245" t="s">
        <v>537</v>
      </c>
    </row>
    <row r="732" spans="1:14" ht="12.95" customHeight="1">
      <c r="A732" s="244" t="s">
        <v>31</v>
      </c>
      <c r="B732" s="244" t="s">
        <v>536</v>
      </c>
      <c r="C732" s="245" t="s">
        <v>538</v>
      </c>
    </row>
    <row r="733" spans="1:14" s="244" customFormat="1" ht="12.95" customHeight="1">
      <c r="A733" s="244" t="s">
        <v>32</v>
      </c>
      <c r="B733" s="244" t="s">
        <v>536</v>
      </c>
      <c r="C733" s="245" t="s">
        <v>539</v>
      </c>
      <c r="E733" s="239"/>
      <c r="F733" s="238"/>
      <c r="G733" s="239"/>
      <c r="H733" s="237"/>
      <c r="I733" s="240"/>
      <c r="J733" s="240"/>
      <c r="K733" s="240"/>
      <c r="L733" s="240"/>
      <c r="M733" s="240"/>
      <c r="N733" s="240"/>
    </row>
  </sheetData>
  <sheetProtection password="C25B" sheet="1" objects="1" scenarios="1"/>
  <mergeCells count="1489">
    <mergeCell ref="L7:L8"/>
    <mergeCell ref="A9:B9"/>
    <mergeCell ref="C9:D9"/>
    <mergeCell ref="A11:F13"/>
    <mergeCell ref="A15:F17"/>
    <mergeCell ref="A19:B19"/>
    <mergeCell ref="C19:D19"/>
    <mergeCell ref="E19:F21"/>
    <mergeCell ref="A20:B20"/>
    <mergeCell ref="C20:D20"/>
    <mergeCell ref="L1:N1"/>
    <mergeCell ref="A4:N4"/>
    <mergeCell ref="A6:B8"/>
    <mergeCell ref="C6:D8"/>
    <mergeCell ref="E6:F7"/>
    <mergeCell ref="G6:G8"/>
    <mergeCell ref="H6:H8"/>
    <mergeCell ref="I6:K6"/>
    <mergeCell ref="L6:N6"/>
    <mergeCell ref="I7:I8"/>
    <mergeCell ref="A28:B28"/>
    <mergeCell ref="C28:D28"/>
    <mergeCell ref="E28:F30"/>
    <mergeCell ref="A29:B29"/>
    <mergeCell ref="C29:D29"/>
    <mergeCell ref="A30:B30"/>
    <mergeCell ref="C30:D30"/>
    <mergeCell ref="A25:B25"/>
    <mergeCell ref="C25:D25"/>
    <mergeCell ref="E25:F27"/>
    <mergeCell ref="A26:B26"/>
    <mergeCell ref="C26:D26"/>
    <mergeCell ref="A27:B27"/>
    <mergeCell ref="C27:D27"/>
    <mergeCell ref="A21:B21"/>
    <mergeCell ref="C21:D21"/>
    <mergeCell ref="A22:B22"/>
    <mergeCell ref="C22:D22"/>
    <mergeCell ref="E22:F24"/>
    <mergeCell ref="A23:B23"/>
    <mergeCell ref="C23:D23"/>
    <mergeCell ref="A24:B24"/>
    <mergeCell ref="C24:D24"/>
    <mergeCell ref="A37:B37"/>
    <mergeCell ref="C37:D37"/>
    <mergeCell ref="E37:F39"/>
    <mergeCell ref="A38:B38"/>
    <mergeCell ref="C38:D38"/>
    <mergeCell ref="A39:B39"/>
    <mergeCell ref="C39:D39"/>
    <mergeCell ref="A34:B34"/>
    <mergeCell ref="C34:D34"/>
    <mergeCell ref="E34:F36"/>
    <mergeCell ref="A35:B35"/>
    <mergeCell ref="C35:D35"/>
    <mergeCell ref="A36:B36"/>
    <mergeCell ref="C36:D36"/>
    <mergeCell ref="A31:B31"/>
    <mergeCell ref="C31:D31"/>
    <mergeCell ref="E31:F33"/>
    <mergeCell ref="A32:B32"/>
    <mergeCell ref="C32:D32"/>
    <mergeCell ref="A33:B33"/>
    <mergeCell ref="C33:D33"/>
    <mergeCell ref="A46:B46"/>
    <mergeCell ref="C46:D46"/>
    <mergeCell ref="E46:F48"/>
    <mergeCell ref="A47:B47"/>
    <mergeCell ref="C47:D47"/>
    <mergeCell ref="A48:B48"/>
    <mergeCell ref="C48:D48"/>
    <mergeCell ref="A43:B43"/>
    <mergeCell ref="C43:D43"/>
    <mergeCell ref="E43:F45"/>
    <mergeCell ref="A44:B44"/>
    <mergeCell ref="C44:D44"/>
    <mergeCell ref="A45:B45"/>
    <mergeCell ref="C45:D45"/>
    <mergeCell ref="A40:B40"/>
    <mergeCell ref="C40:D40"/>
    <mergeCell ref="E40:F42"/>
    <mergeCell ref="A41:B41"/>
    <mergeCell ref="C41:D41"/>
    <mergeCell ref="A42:B42"/>
    <mergeCell ref="C42:D42"/>
    <mergeCell ref="A55:B55"/>
    <mergeCell ref="C55:D55"/>
    <mergeCell ref="E55:F57"/>
    <mergeCell ref="A56:B56"/>
    <mergeCell ref="C56:D56"/>
    <mergeCell ref="A57:B57"/>
    <mergeCell ref="C57:D57"/>
    <mergeCell ref="A52:B52"/>
    <mergeCell ref="C52:D52"/>
    <mergeCell ref="E52:F54"/>
    <mergeCell ref="A53:B53"/>
    <mergeCell ref="C53:D53"/>
    <mergeCell ref="A54:B54"/>
    <mergeCell ref="C54:D54"/>
    <mergeCell ref="A49:B49"/>
    <mergeCell ref="C49:D49"/>
    <mergeCell ref="E49:F51"/>
    <mergeCell ref="A50:B50"/>
    <mergeCell ref="C50:D50"/>
    <mergeCell ref="A51:B51"/>
    <mergeCell ref="C51:D51"/>
    <mergeCell ref="A64:B64"/>
    <mergeCell ref="C64:D64"/>
    <mergeCell ref="E64:F66"/>
    <mergeCell ref="A65:B65"/>
    <mergeCell ref="C65:D65"/>
    <mergeCell ref="A66:B66"/>
    <mergeCell ref="C66:D66"/>
    <mergeCell ref="A61:B61"/>
    <mergeCell ref="C61:D61"/>
    <mergeCell ref="E61:F63"/>
    <mergeCell ref="A62:B62"/>
    <mergeCell ref="C62:D62"/>
    <mergeCell ref="A63:B63"/>
    <mergeCell ref="C63:D63"/>
    <mergeCell ref="A58:B58"/>
    <mergeCell ref="C58:D58"/>
    <mergeCell ref="E58:F60"/>
    <mergeCell ref="A59:B59"/>
    <mergeCell ref="C59:D59"/>
    <mergeCell ref="A60:B60"/>
    <mergeCell ref="C60:D60"/>
    <mergeCell ref="A82:B82"/>
    <mergeCell ref="C82:D82"/>
    <mergeCell ref="E82:F84"/>
    <mergeCell ref="A83:B83"/>
    <mergeCell ref="C83:D83"/>
    <mergeCell ref="A84:B84"/>
    <mergeCell ref="C84:D84"/>
    <mergeCell ref="A68:F70"/>
    <mergeCell ref="A72:F74"/>
    <mergeCell ref="A76:F78"/>
    <mergeCell ref="A79:B79"/>
    <mergeCell ref="C79:D79"/>
    <mergeCell ref="E79:F81"/>
    <mergeCell ref="A80:B80"/>
    <mergeCell ref="C80:D80"/>
    <mergeCell ref="A81:B81"/>
    <mergeCell ref="C81:D81"/>
    <mergeCell ref="A97:F99"/>
    <mergeCell ref="A100:B100"/>
    <mergeCell ref="C100:D100"/>
    <mergeCell ref="E100:F102"/>
    <mergeCell ref="A101:B101"/>
    <mergeCell ref="C101:D101"/>
    <mergeCell ref="A102:B102"/>
    <mergeCell ref="C102:D102"/>
    <mergeCell ref="A91:F93"/>
    <mergeCell ref="A94:B94"/>
    <mergeCell ref="C94:D94"/>
    <mergeCell ref="E94:F96"/>
    <mergeCell ref="A95:B95"/>
    <mergeCell ref="C95:D95"/>
    <mergeCell ref="A96:B96"/>
    <mergeCell ref="C96:D96"/>
    <mergeCell ref="A85:F87"/>
    <mergeCell ref="A88:B88"/>
    <mergeCell ref="C88:D88"/>
    <mergeCell ref="E88:F90"/>
    <mergeCell ref="A89:B89"/>
    <mergeCell ref="C89:D89"/>
    <mergeCell ref="A90:B90"/>
    <mergeCell ref="C90:D90"/>
    <mergeCell ref="A115:F117"/>
    <mergeCell ref="A118:B118"/>
    <mergeCell ref="C118:D118"/>
    <mergeCell ref="E118:F120"/>
    <mergeCell ref="A119:B119"/>
    <mergeCell ref="C119:D119"/>
    <mergeCell ref="A120:B120"/>
    <mergeCell ref="C120:D120"/>
    <mergeCell ref="A109:F111"/>
    <mergeCell ref="A112:B112"/>
    <mergeCell ref="C112:D112"/>
    <mergeCell ref="E112:F114"/>
    <mergeCell ref="A113:B113"/>
    <mergeCell ref="C113:D113"/>
    <mergeCell ref="A114:B114"/>
    <mergeCell ref="C114:D114"/>
    <mergeCell ref="A103:F105"/>
    <mergeCell ref="A106:B106"/>
    <mergeCell ref="C106:D106"/>
    <mergeCell ref="E106:F108"/>
    <mergeCell ref="A107:B107"/>
    <mergeCell ref="C107:D107"/>
    <mergeCell ref="A108:B108"/>
    <mergeCell ref="C108:D108"/>
    <mergeCell ref="A130:B130"/>
    <mergeCell ref="C130:D130"/>
    <mergeCell ref="E130:F132"/>
    <mergeCell ref="A131:B131"/>
    <mergeCell ref="C131:D131"/>
    <mergeCell ref="A132:B132"/>
    <mergeCell ref="C132:D132"/>
    <mergeCell ref="A127:B127"/>
    <mergeCell ref="C127:D127"/>
    <mergeCell ref="E127:F129"/>
    <mergeCell ref="A128:B128"/>
    <mergeCell ref="C128:D128"/>
    <mergeCell ref="A129:B129"/>
    <mergeCell ref="C129:D129"/>
    <mergeCell ref="A121:F123"/>
    <mergeCell ref="A124:B124"/>
    <mergeCell ref="C124:D124"/>
    <mergeCell ref="E124:F126"/>
    <mergeCell ref="A125:B125"/>
    <mergeCell ref="C125:D125"/>
    <mergeCell ref="A126:B126"/>
    <mergeCell ref="C126:D126"/>
    <mergeCell ref="A145:F147"/>
    <mergeCell ref="A148:B148"/>
    <mergeCell ref="C148:D148"/>
    <mergeCell ref="E148:F150"/>
    <mergeCell ref="A149:B149"/>
    <mergeCell ref="C149:D149"/>
    <mergeCell ref="A150:B150"/>
    <mergeCell ref="C150:D150"/>
    <mergeCell ref="A139:F141"/>
    <mergeCell ref="A142:B142"/>
    <mergeCell ref="C142:D142"/>
    <mergeCell ref="E142:F144"/>
    <mergeCell ref="A143:B143"/>
    <mergeCell ref="C143:D143"/>
    <mergeCell ref="A144:B144"/>
    <mergeCell ref="C144:D144"/>
    <mergeCell ref="A133:F135"/>
    <mergeCell ref="A136:B136"/>
    <mergeCell ref="C136:D136"/>
    <mergeCell ref="E136:F138"/>
    <mergeCell ref="A137:B137"/>
    <mergeCell ref="C137:D137"/>
    <mergeCell ref="A138:B138"/>
    <mergeCell ref="C138:D138"/>
    <mergeCell ref="A160:F162"/>
    <mergeCell ref="A163:B163"/>
    <mergeCell ref="C163:D163"/>
    <mergeCell ref="E163:F165"/>
    <mergeCell ref="A164:B164"/>
    <mergeCell ref="C164:D164"/>
    <mergeCell ref="A165:B165"/>
    <mergeCell ref="C165:D165"/>
    <mergeCell ref="A154:F156"/>
    <mergeCell ref="A157:B157"/>
    <mergeCell ref="C157:D157"/>
    <mergeCell ref="E157:F159"/>
    <mergeCell ref="A158:B158"/>
    <mergeCell ref="C158:D158"/>
    <mergeCell ref="A159:B159"/>
    <mergeCell ref="C159:D159"/>
    <mergeCell ref="A151:B151"/>
    <mergeCell ref="C151:D151"/>
    <mergeCell ref="E151:F153"/>
    <mergeCell ref="A152:B152"/>
    <mergeCell ref="C152:D152"/>
    <mergeCell ref="A153:B153"/>
    <mergeCell ref="C153:D153"/>
    <mergeCell ref="A172:F174"/>
    <mergeCell ref="A175:B175"/>
    <mergeCell ref="C175:D175"/>
    <mergeCell ref="E175:F177"/>
    <mergeCell ref="A176:B176"/>
    <mergeCell ref="C176:D176"/>
    <mergeCell ref="A177:B177"/>
    <mergeCell ref="C177:D177"/>
    <mergeCell ref="A169:B169"/>
    <mergeCell ref="C169:D169"/>
    <mergeCell ref="E169:F171"/>
    <mergeCell ref="A170:B170"/>
    <mergeCell ref="C170:D170"/>
    <mergeCell ref="A171:B171"/>
    <mergeCell ref="C171:D171"/>
    <mergeCell ref="A166:B166"/>
    <mergeCell ref="C166:D166"/>
    <mergeCell ref="E166:F168"/>
    <mergeCell ref="A167:B167"/>
    <mergeCell ref="C167:D167"/>
    <mergeCell ref="A168:B168"/>
    <mergeCell ref="C168:D168"/>
    <mergeCell ref="A184:B184"/>
    <mergeCell ref="C184:D184"/>
    <mergeCell ref="E184:F186"/>
    <mergeCell ref="A185:B185"/>
    <mergeCell ref="C185:D185"/>
    <mergeCell ref="A186:B186"/>
    <mergeCell ref="C186:D186"/>
    <mergeCell ref="A181:B181"/>
    <mergeCell ref="C181:D181"/>
    <mergeCell ref="E181:F183"/>
    <mergeCell ref="A182:B182"/>
    <mergeCell ref="C182:D182"/>
    <mergeCell ref="A183:B183"/>
    <mergeCell ref="C183:D183"/>
    <mergeCell ref="A178:B178"/>
    <mergeCell ref="C178:D178"/>
    <mergeCell ref="E178:F180"/>
    <mergeCell ref="A179:B179"/>
    <mergeCell ref="C179:D179"/>
    <mergeCell ref="A180:B180"/>
    <mergeCell ref="C180:D180"/>
    <mergeCell ref="A196:B196"/>
    <mergeCell ref="C196:D196"/>
    <mergeCell ref="E196:F198"/>
    <mergeCell ref="A197:B197"/>
    <mergeCell ref="C197:D197"/>
    <mergeCell ref="A198:B198"/>
    <mergeCell ref="C198:D198"/>
    <mergeCell ref="A193:B193"/>
    <mergeCell ref="C193:D193"/>
    <mergeCell ref="E193:F195"/>
    <mergeCell ref="A194:B194"/>
    <mergeCell ref="C194:D194"/>
    <mergeCell ref="A195:B195"/>
    <mergeCell ref="C195:D195"/>
    <mergeCell ref="A187:F189"/>
    <mergeCell ref="A190:B190"/>
    <mergeCell ref="C190:D190"/>
    <mergeCell ref="E190:F192"/>
    <mergeCell ref="A191:B191"/>
    <mergeCell ref="C191:D191"/>
    <mergeCell ref="A192:B192"/>
    <mergeCell ref="C192:D192"/>
    <mergeCell ref="A208:B208"/>
    <mergeCell ref="C208:D208"/>
    <mergeCell ref="E208:F210"/>
    <mergeCell ref="A209:B209"/>
    <mergeCell ref="C209:D209"/>
    <mergeCell ref="A210:B210"/>
    <mergeCell ref="C210:D210"/>
    <mergeCell ref="A205:B205"/>
    <mergeCell ref="C205:D205"/>
    <mergeCell ref="E205:F207"/>
    <mergeCell ref="A206:B206"/>
    <mergeCell ref="C206:D206"/>
    <mergeCell ref="A207:B207"/>
    <mergeCell ref="C207:D207"/>
    <mergeCell ref="A199:F201"/>
    <mergeCell ref="A202:B202"/>
    <mergeCell ref="C202:D202"/>
    <mergeCell ref="E202:F204"/>
    <mergeCell ref="A203:B203"/>
    <mergeCell ref="C203:D203"/>
    <mergeCell ref="A204:B204"/>
    <mergeCell ref="C204:D204"/>
    <mergeCell ref="A221:F223"/>
    <mergeCell ref="A225:F227"/>
    <mergeCell ref="A229:B229"/>
    <mergeCell ref="C229:D229"/>
    <mergeCell ref="F229:F231"/>
    <mergeCell ref="A230:B230"/>
    <mergeCell ref="C230:D230"/>
    <mergeCell ref="A231:B231"/>
    <mergeCell ref="C231:D231"/>
    <mergeCell ref="A217:B217"/>
    <mergeCell ref="C217:D217"/>
    <mergeCell ref="E217:F219"/>
    <mergeCell ref="A218:B218"/>
    <mergeCell ref="C218:D218"/>
    <mergeCell ref="A219:B219"/>
    <mergeCell ref="C219:D219"/>
    <mergeCell ref="A211:F213"/>
    <mergeCell ref="A214:B214"/>
    <mergeCell ref="C214:D214"/>
    <mergeCell ref="E214:F216"/>
    <mergeCell ref="A215:B215"/>
    <mergeCell ref="C215:D215"/>
    <mergeCell ref="A216:B216"/>
    <mergeCell ref="C216:D216"/>
    <mergeCell ref="A238:B238"/>
    <mergeCell ref="C238:D238"/>
    <mergeCell ref="F238:F240"/>
    <mergeCell ref="A239:B239"/>
    <mergeCell ref="C239:D239"/>
    <mergeCell ref="A240:B240"/>
    <mergeCell ref="C240:D240"/>
    <mergeCell ref="A235:B235"/>
    <mergeCell ref="C235:D235"/>
    <mergeCell ref="F235:F237"/>
    <mergeCell ref="A236:B236"/>
    <mergeCell ref="C236:D236"/>
    <mergeCell ref="A237:B237"/>
    <mergeCell ref="C237:D237"/>
    <mergeCell ref="A232:B232"/>
    <mergeCell ref="C232:D232"/>
    <mergeCell ref="F232:F234"/>
    <mergeCell ref="A233:B233"/>
    <mergeCell ref="C233:D233"/>
    <mergeCell ref="A234:B234"/>
    <mergeCell ref="C234:D234"/>
    <mergeCell ref="A247:B247"/>
    <mergeCell ref="C247:D247"/>
    <mergeCell ref="F247:F249"/>
    <mergeCell ref="A248:B248"/>
    <mergeCell ref="C248:D248"/>
    <mergeCell ref="A249:B249"/>
    <mergeCell ref="C249:D249"/>
    <mergeCell ref="A244:B244"/>
    <mergeCell ref="C244:D244"/>
    <mergeCell ref="F244:F246"/>
    <mergeCell ref="A245:B245"/>
    <mergeCell ref="C245:D245"/>
    <mergeCell ref="A246:B246"/>
    <mergeCell ref="C246:D246"/>
    <mergeCell ref="A241:B241"/>
    <mergeCell ref="C241:D241"/>
    <mergeCell ref="F241:F243"/>
    <mergeCell ref="A242:B242"/>
    <mergeCell ref="C242:D242"/>
    <mergeCell ref="A243:B243"/>
    <mergeCell ref="C243:D243"/>
    <mergeCell ref="A256:B256"/>
    <mergeCell ref="C256:D256"/>
    <mergeCell ref="F256:F258"/>
    <mergeCell ref="A257:B257"/>
    <mergeCell ref="C257:D257"/>
    <mergeCell ref="A258:B258"/>
    <mergeCell ref="C258:D258"/>
    <mergeCell ref="A253:B253"/>
    <mergeCell ref="C253:D253"/>
    <mergeCell ref="F253:F255"/>
    <mergeCell ref="A254:B254"/>
    <mergeCell ref="C254:D254"/>
    <mergeCell ref="A255:B255"/>
    <mergeCell ref="C255:D255"/>
    <mergeCell ref="A250:B250"/>
    <mergeCell ref="C250:D250"/>
    <mergeCell ref="F250:F252"/>
    <mergeCell ref="A251:B251"/>
    <mergeCell ref="C251:D251"/>
    <mergeCell ref="A252:B252"/>
    <mergeCell ref="C252:D252"/>
    <mergeCell ref="A265:B265"/>
    <mergeCell ref="C265:D265"/>
    <mergeCell ref="F265:F267"/>
    <mergeCell ref="A266:B266"/>
    <mergeCell ref="C266:D266"/>
    <mergeCell ref="A267:B267"/>
    <mergeCell ref="C267:D267"/>
    <mergeCell ref="A262:B262"/>
    <mergeCell ref="C262:D262"/>
    <mergeCell ref="F262:F264"/>
    <mergeCell ref="A263:B263"/>
    <mergeCell ref="C263:D263"/>
    <mergeCell ref="A264:B264"/>
    <mergeCell ref="C264:D264"/>
    <mergeCell ref="A259:B259"/>
    <mergeCell ref="C259:D259"/>
    <mergeCell ref="F259:F261"/>
    <mergeCell ref="A260:B260"/>
    <mergeCell ref="C260:D260"/>
    <mergeCell ref="A261:B261"/>
    <mergeCell ref="C261:D261"/>
    <mergeCell ref="A274:B274"/>
    <mergeCell ref="C274:D274"/>
    <mergeCell ref="F274:F276"/>
    <mergeCell ref="A275:B275"/>
    <mergeCell ref="C275:D275"/>
    <mergeCell ref="A276:B276"/>
    <mergeCell ref="C276:D276"/>
    <mergeCell ref="A271:B271"/>
    <mergeCell ref="C271:D271"/>
    <mergeCell ref="F271:F273"/>
    <mergeCell ref="A272:B272"/>
    <mergeCell ref="C272:D272"/>
    <mergeCell ref="A273:B273"/>
    <mergeCell ref="C273:D273"/>
    <mergeCell ref="A268:B268"/>
    <mergeCell ref="C268:D268"/>
    <mergeCell ref="F268:F270"/>
    <mergeCell ref="A269:B269"/>
    <mergeCell ref="C269:D269"/>
    <mergeCell ref="A270:B270"/>
    <mergeCell ref="C270:D270"/>
    <mergeCell ref="A283:B283"/>
    <mergeCell ref="C283:D283"/>
    <mergeCell ref="F283:F285"/>
    <mergeCell ref="A284:B284"/>
    <mergeCell ref="C284:D284"/>
    <mergeCell ref="A285:B285"/>
    <mergeCell ref="C285:D285"/>
    <mergeCell ref="A280:B280"/>
    <mergeCell ref="C280:D280"/>
    <mergeCell ref="F280:F282"/>
    <mergeCell ref="A281:B281"/>
    <mergeCell ref="C281:D281"/>
    <mergeCell ref="A282:B282"/>
    <mergeCell ref="C282:D282"/>
    <mergeCell ref="A277:B277"/>
    <mergeCell ref="C277:D277"/>
    <mergeCell ref="F277:F279"/>
    <mergeCell ref="A278:B278"/>
    <mergeCell ref="C278:D278"/>
    <mergeCell ref="A279:B279"/>
    <mergeCell ref="C279:D279"/>
    <mergeCell ref="A292:B292"/>
    <mergeCell ref="C292:D292"/>
    <mergeCell ref="F292:F294"/>
    <mergeCell ref="A293:B293"/>
    <mergeCell ref="C293:D293"/>
    <mergeCell ref="A294:B294"/>
    <mergeCell ref="C294:D294"/>
    <mergeCell ref="A289:B289"/>
    <mergeCell ref="C289:D289"/>
    <mergeCell ref="F289:F291"/>
    <mergeCell ref="A290:B290"/>
    <mergeCell ref="C290:D290"/>
    <mergeCell ref="A291:B291"/>
    <mergeCell ref="C291:D291"/>
    <mergeCell ref="A286:B286"/>
    <mergeCell ref="C286:D286"/>
    <mergeCell ref="F286:F288"/>
    <mergeCell ref="A287:B287"/>
    <mergeCell ref="C287:D287"/>
    <mergeCell ref="A288:B288"/>
    <mergeCell ref="C288:D288"/>
    <mergeCell ref="A301:B301"/>
    <mergeCell ref="C301:D301"/>
    <mergeCell ref="F301:F303"/>
    <mergeCell ref="A302:B302"/>
    <mergeCell ref="C302:D302"/>
    <mergeCell ref="A303:B303"/>
    <mergeCell ref="C303:D303"/>
    <mergeCell ref="A298:B298"/>
    <mergeCell ref="C298:D298"/>
    <mergeCell ref="F298:F300"/>
    <mergeCell ref="A299:B299"/>
    <mergeCell ref="C299:D299"/>
    <mergeCell ref="A300:B300"/>
    <mergeCell ref="C300:D300"/>
    <mergeCell ref="A295:B295"/>
    <mergeCell ref="C295:D295"/>
    <mergeCell ref="F295:F297"/>
    <mergeCell ref="A296:B296"/>
    <mergeCell ref="C296:D296"/>
    <mergeCell ref="A297:B297"/>
    <mergeCell ref="C297:D297"/>
    <mergeCell ref="A310:B310"/>
    <mergeCell ref="C310:D310"/>
    <mergeCell ref="F310:F312"/>
    <mergeCell ref="A311:B311"/>
    <mergeCell ref="C311:D311"/>
    <mergeCell ref="A312:B312"/>
    <mergeCell ref="C312:D312"/>
    <mergeCell ref="A307:B307"/>
    <mergeCell ref="C307:D307"/>
    <mergeCell ref="F307:F309"/>
    <mergeCell ref="A308:B308"/>
    <mergeCell ref="C308:D308"/>
    <mergeCell ref="A309:B309"/>
    <mergeCell ref="C309:D309"/>
    <mergeCell ref="A304:B304"/>
    <mergeCell ref="C304:D304"/>
    <mergeCell ref="F304:F306"/>
    <mergeCell ref="A305:B305"/>
    <mergeCell ref="C305:D305"/>
    <mergeCell ref="A306:B306"/>
    <mergeCell ref="C306:D306"/>
    <mergeCell ref="A319:B319"/>
    <mergeCell ref="C319:D319"/>
    <mergeCell ref="F319:F321"/>
    <mergeCell ref="A320:B320"/>
    <mergeCell ref="C320:D320"/>
    <mergeCell ref="A321:B321"/>
    <mergeCell ref="C321:D321"/>
    <mergeCell ref="A316:B316"/>
    <mergeCell ref="C316:D316"/>
    <mergeCell ref="F316:F318"/>
    <mergeCell ref="A317:B317"/>
    <mergeCell ref="C317:D317"/>
    <mergeCell ref="A318:B318"/>
    <mergeCell ref="C318:D318"/>
    <mergeCell ref="A313:B313"/>
    <mergeCell ref="C313:D313"/>
    <mergeCell ref="F313:F315"/>
    <mergeCell ref="A314:B314"/>
    <mergeCell ref="C314:D314"/>
    <mergeCell ref="A315:B315"/>
    <mergeCell ref="C315:D315"/>
    <mergeCell ref="A328:B328"/>
    <mergeCell ref="C328:D328"/>
    <mergeCell ref="F328:F330"/>
    <mergeCell ref="A329:B329"/>
    <mergeCell ref="C329:D329"/>
    <mergeCell ref="A330:B330"/>
    <mergeCell ref="C330:D330"/>
    <mergeCell ref="A325:B325"/>
    <mergeCell ref="C325:D325"/>
    <mergeCell ref="F325:F327"/>
    <mergeCell ref="A326:B326"/>
    <mergeCell ref="C326:D326"/>
    <mergeCell ref="A327:B327"/>
    <mergeCell ref="C327:D327"/>
    <mergeCell ref="A322:B322"/>
    <mergeCell ref="C322:D322"/>
    <mergeCell ref="F322:F324"/>
    <mergeCell ref="A323:B323"/>
    <mergeCell ref="C323:D323"/>
    <mergeCell ref="A324:B324"/>
    <mergeCell ref="C324:D324"/>
    <mergeCell ref="A337:B337"/>
    <mergeCell ref="C337:D337"/>
    <mergeCell ref="F337:F339"/>
    <mergeCell ref="A338:B338"/>
    <mergeCell ref="C338:D338"/>
    <mergeCell ref="A339:B339"/>
    <mergeCell ref="C339:D339"/>
    <mergeCell ref="A334:B334"/>
    <mergeCell ref="C334:D334"/>
    <mergeCell ref="F334:F336"/>
    <mergeCell ref="A335:B335"/>
    <mergeCell ref="C335:D335"/>
    <mergeCell ref="A336:B336"/>
    <mergeCell ref="C336:D336"/>
    <mergeCell ref="A331:B331"/>
    <mergeCell ref="C331:D331"/>
    <mergeCell ref="F331:F333"/>
    <mergeCell ref="A332:B332"/>
    <mergeCell ref="C332:D332"/>
    <mergeCell ref="A333:B333"/>
    <mergeCell ref="C333:D333"/>
    <mergeCell ref="A346:B346"/>
    <mergeCell ref="C346:D346"/>
    <mergeCell ref="F346:F348"/>
    <mergeCell ref="A347:B347"/>
    <mergeCell ref="C347:D347"/>
    <mergeCell ref="A348:B348"/>
    <mergeCell ref="C348:D348"/>
    <mergeCell ref="A343:B343"/>
    <mergeCell ref="C343:D343"/>
    <mergeCell ref="F343:F345"/>
    <mergeCell ref="A344:B344"/>
    <mergeCell ref="C344:D344"/>
    <mergeCell ref="A345:B345"/>
    <mergeCell ref="C345:D345"/>
    <mergeCell ref="A340:B340"/>
    <mergeCell ref="C340:D340"/>
    <mergeCell ref="F340:F342"/>
    <mergeCell ref="A341:B341"/>
    <mergeCell ref="C341:D341"/>
    <mergeCell ref="A342:B342"/>
    <mergeCell ref="C342:D342"/>
    <mergeCell ref="A355:B355"/>
    <mergeCell ref="C355:D355"/>
    <mergeCell ref="F355:F357"/>
    <mergeCell ref="A356:B356"/>
    <mergeCell ref="C356:D356"/>
    <mergeCell ref="A357:B357"/>
    <mergeCell ref="C357:D357"/>
    <mergeCell ref="A352:B352"/>
    <mergeCell ref="C352:D352"/>
    <mergeCell ref="F352:F354"/>
    <mergeCell ref="A353:B353"/>
    <mergeCell ref="C353:D353"/>
    <mergeCell ref="A354:B354"/>
    <mergeCell ref="C354:D354"/>
    <mergeCell ref="A349:B349"/>
    <mergeCell ref="C349:D349"/>
    <mergeCell ref="F349:F351"/>
    <mergeCell ref="A350:B350"/>
    <mergeCell ref="C350:D350"/>
    <mergeCell ref="A351:B351"/>
    <mergeCell ref="C351:D351"/>
    <mergeCell ref="A364:B364"/>
    <mergeCell ref="C364:D364"/>
    <mergeCell ref="F364:F366"/>
    <mergeCell ref="A365:B365"/>
    <mergeCell ref="C365:D365"/>
    <mergeCell ref="A366:B366"/>
    <mergeCell ref="C366:D366"/>
    <mergeCell ref="A361:B361"/>
    <mergeCell ref="C361:D361"/>
    <mergeCell ref="F361:F363"/>
    <mergeCell ref="A362:B362"/>
    <mergeCell ref="C362:D362"/>
    <mergeCell ref="A363:B363"/>
    <mergeCell ref="C363:D363"/>
    <mergeCell ref="A358:B358"/>
    <mergeCell ref="C358:D358"/>
    <mergeCell ref="F358:F360"/>
    <mergeCell ref="A359:B359"/>
    <mergeCell ref="C359:D359"/>
    <mergeCell ref="A360:B360"/>
    <mergeCell ref="C360:D360"/>
    <mergeCell ref="A373:B373"/>
    <mergeCell ref="C373:D373"/>
    <mergeCell ref="F373:F375"/>
    <mergeCell ref="A374:B374"/>
    <mergeCell ref="C374:D374"/>
    <mergeCell ref="A375:B375"/>
    <mergeCell ref="C375:D375"/>
    <mergeCell ref="A370:B370"/>
    <mergeCell ref="C370:D370"/>
    <mergeCell ref="F370:F372"/>
    <mergeCell ref="A371:B371"/>
    <mergeCell ref="C371:D371"/>
    <mergeCell ref="A372:B372"/>
    <mergeCell ref="C372:D372"/>
    <mergeCell ref="A367:B367"/>
    <mergeCell ref="C367:D367"/>
    <mergeCell ref="F367:F369"/>
    <mergeCell ref="A368:B368"/>
    <mergeCell ref="C368:D368"/>
    <mergeCell ref="A369:B369"/>
    <mergeCell ref="C369:D369"/>
    <mergeCell ref="A382:B382"/>
    <mergeCell ref="C382:D382"/>
    <mergeCell ref="F382:F384"/>
    <mergeCell ref="A383:B383"/>
    <mergeCell ref="C383:D383"/>
    <mergeCell ref="A384:B384"/>
    <mergeCell ref="C384:D384"/>
    <mergeCell ref="A379:B379"/>
    <mergeCell ref="C379:D379"/>
    <mergeCell ref="F379:F381"/>
    <mergeCell ref="A380:B380"/>
    <mergeCell ref="C380:D380"/>
    <mergeCell ref="A381:B381"/>
    <mergeCell ref="C381:D381"/>
    <mergeCell ref="A376:B376"/>
    <mergeCell ref="C376:D376"/>
    <mergeCell ref="F376:F378"/>
    <mergeCell ref="A377:B377"/>
    <mergeCell ref="C377:D377"/>
    <mergeCell ref="A378:B378"/>
    <mergeCell ref="C378:D378"/>
    <mergeCell ref="A391:B391"/>
    <mergeCell ref="C391:D391"/>
    <mergeCell ref="F391:F393"/>
    <mergeCell ref="A392:B392"/>
    <mergeCell ref="C392:D392"/>
    <mergeCell ref="A393:B393"/>
    <mergeCell ref="C393:D393"/>
    <mergeCell ref="A388:B388"/>
    <mergeCell ref="C388:D388"/>
    <mergeCell ref="F388:F390"/>
    <mergeCell ref="A389:B389"/>
    <mergeCell ref="C389:D389"/>
    <mergeCell ref="A390:B390"/>
    <mergeCell ref="C390:D390"/>
    <mergeCell ref="A385:B385"/>
    <mergeCell ref="C385:D385"/>
    <mergeCell ref="F385:F387"/>
    <mergeCell ref="A386:B386"/>
    <mergeCell ref="C386:D386"/>
    <mergeCell ref="A387:B387"/>
    <mergeCell ref="C387:D387"/>
    <mergeCell ref="A405:B405"/>
    <mergeCell ref="C405:D405"/>
    <mergeCell ref="F405:F407"/>
    <mergeCell ref="A406:B406"/>
    <mergeCell ref="C406:D406"/>
    <mergeCell ref="A407:B407"/>
    <mergeCell ref="C407:D407"/>
    <mergeCell ref="A398:F400"/>
    <mergeCell ref="A402:B402"/>
    <mergeCell ref="C402:D402"/>
    <mergeCell ref="F402:F404"/>
    <mergeCell ref="A403:B403"/>
    <mergeCell ref="C403:D403"/>
    <mergeCell ref="A404:B404"/>
    <mergeCell ref="C404:D404"/>
    <mergeCell ref="A394:B394"/>
    <mergeCell ref="C394:D394"/>
    <mergeCell ref="F394:F396"/>
    <mergeCell ref="A395:B395"/>
    <mergeCell ref="C395:D395"/>
    <mergeCell ref="A396:B396"/>
    <mergeCell ref="C396:D396"/>
    <mergeCell ref="A424:B424"/>
    <mergeCell ref="C424:D424"/>
    <mergeCell ref="E424:F426"/>
    <mergeCell ref="A425:B425"/>
    <mergeCell ref="C425:D425"/>
    <mergeCell ref="A426:B426"/>
    <mergeCell ref="C426:D426"/>
    <mergeCell ref="A417:F419"/>
    <mergeCell ref="A421:B421"/>
    <mergeCell ref="C421:D421"/>
    <mergeCell ref="E421:F423"/>
    <mergeCell ref="A422:B422"/>
    <mergeCell ref="C422:D422"/>
    <mergeCell ref="A423:B423"/>
    <mergeCell ref="C423:D423"/>
    <mergeCell ref="A409:F411"/>
    <mergeCell ref="A413:B413"/>
    <mergeCell ref="C413:D413"/>
    <mergeCell ref="E413:F415"/>
    <mergeCell ref="A414:B414"/>
    <mergeCell ref="C414:D414"/>
    <mergeCell ref="A415:B415"/>
    <mergeCell ref="C415:D415"/>
    <mergeCell ref="A433:B433"/>
    <mergeCell ref="C433:D433"/>
    <mergeCell ref="E433:F435"/>
    <mergeCell ref="A434:B434"/>
    <mergeCell ref="C434:D434"/>
    <mergeCell ref="A435:B435"/>
    <mergeCell ref="C435:D435"/>
    <mergeCell ref="A430:B430"/>
    <mergeCell ref="C430:D430"/>
    <mergeCell ref="E430:F432"/>
    <mergeCell ref="A431:B431"/>
    <mergeCell ref="C431:D431"/>
    <mergeCell ref="A432:B432"/>
    <mergeCell ref="C432:D432"/>
    <mergeCell ref="A427:B427"/>
    <mergeCell ref="C427:D427"/>
    <mergeCell ref="E427:F429"/>
    <mergeCell ref="A428:B428"/>
    <mergeCell ref="C428:D428"/>
    <mergeCell ref="A429:B429"/>
    <mergeCell ref="C429:D429"/>
    <mergeCell ref="A442:B442"/>
    <mergeCell ref="C442:D442"/>
    <mergeCell ref="E442:F444"/>
    <mergeCell ref="A443:B443"/>
    <mergeCell ref="C443:D443"/>
    <mergeCell ref="A444:B444"/>
    <mergeCell ref="C444:D444"/>
    <mergeCell ref="A439:B439"/>
    <mergeCell ref="C439:D439"/>
    <mergeCell ref="E439:F441"/>
    <mergeCell ref="A440:B440"/>
    <mergeCell ref="C440:D440"/>
    <mergeCell ref="A441:B441"/>
    <mergeCell ref="C441:D441"/>
    <mergeCell ref="A436:B436"/>
    <mergeCell ref="C436:D436"/>
    <mergeCell ref="E436:F438"/>
    <mergeCell ref="A437:B437"/>
    <mergeCell ref="C437:D437"/>
    <mergeCell ref="A438:B438"/>
    <mergeCell ref="C438:D438"/>
    <mergeCell ref="A451:B451"/>
    <mergeCell ref="C451:D451"/>
    <mergeCell ref="E451:F453"/>
    <mergeCell ref="A452:B452"/>
    <mergeCell ref="C452:D452"/>
    <mergeCell ref="A453:B453"/>
    <mergeCell ref="C453:D453"/>
    <mergeCell ref="A448:B448"/>
    <mergeCell ref="C448:D448"/>
    <mergeCell ref="E448:F450"/>
    <mergeCell ref="A449:B449"/>
    <mergeCell ref="C449:D449"/>
    <mergeCell ref="A450:B450"/>
    <mergeCell ref="C450:D450"/>
    <mergeCell ref="A445:B445"/>
    <mergeCell ref="C445:D445"/>
    <mergeCell ref="E445:F447"/>
    <mergeCell ref="A446:B446"/>
    <mergeCell ref="C446:D446"/>
    <mergeCell ref="A447:B447"/>
    <mergeCell ref="C447:D447"/>
    <mergeCell ref="A460:B460"/>
    <mergeCell ref="C460:D460"/>
    <mergeCell ref="E460:F462"/>
    <mergeCell ref="A461:B461"/>
    <mergeCell ref="C461:D461"/>
    <mergeCell ref="A462:B462"/>
    <mergeCell ref="C462:D462"/>
    <mergeCell ref="A457:B457"/>
    <mergeCell ref="C457:D457"/>
    <mergeCell ref="E457:F459"/>
    <mergeCell ref="A458:B458"/>
    <mergeCell ref="C458:D458"/>
    <mergeCell ref="A459:B459"/>
    <mergeCell ref="C459:D459"/>
    <mergeCell ref="A454:B454"/>
    <mergeCell ref="C454:D454"/>
    <mergeCell ref="E454:F456"/>
    <mergeCell ref="A455:B455"/>
    <mergeCell ref="C455:D455"/>
    <mergeCell ref="A456:B456"/>
    <mergeCell ref="C456:D456"/>
    <mergeCell ref="A469:B469"/>
    <mergeCell ref="C469:D469"/>
    <mergeCell ref="E469:F471"/>
    <mergeCell ref="A470:B470"/>
    <mergeCell ref="C470:D470"/>
    <mergeCell ref="A471:B471"/>
    <mergeCell ref="C471:D471"/>
    <mergeCell ref="A466:B466"/>
    <mergeCell ref="C466:D466"/>
    <mergeCell ref="E466:F468"/>
    <mergeCell ref="A467:B467"/>
    <mergeCell ref="C467:D467"/>
    <mergeCell ref="A468:B468"/>
    <mergeCell ref="C468:D468"/>
    <mergeCell ref="A463:B463"/>
    <mergeCell ref="C463:D463"/>
    <mergeCell ref="E463:F465"/>
    <mergeCell ref="A464:B464"/>
    <mergeCell ref="C464:D464"/>
    <mergeCell ref="A465:B465"/>
    <mergeCell ref="C465:D465"/>
    <mergeCell ref="A478:B478"/>
    <mergeCell ref="C478:D478"/>
    <mergeCell ref="E478:F480"/>
    <mergeCell ref="A479:B479"/>
    <mergeCell ref="C479:D479"/>
    <mergeCell ref="A480:B480"/>
    <mergeCell ref="C480:D480"/>
    <mergeCell ref="A475:B475"/>
    <mergeCell ref="C475:D475"/>
    <mergeCell ref="E475:F477"/>
    <mergeCell ref="A476:B476"/>
    <mergeCell ref="C476:D476"/>
    <mergeCell ref="A477:B477"/>
    <mergeCell ref="C477:D477"/>
    <mergeCell ref="A472:B472"/>
    <mergeCell ref="C472:D472"/>
    <mergeCell ref="E472:F474"/>
    <mergeCell ref="A473:B473"/>
    <mergeCell ref="C473:D473"/>
    <mergeCell ref="A474:B474"/>
    <mergeCell ref="C474:D474"/>
    <mergeCell ref="A487:B487"/>
    <mergeCell ref="C487:D487"/>
    <mergeCell ref="E487:F489"/>
    <mergeCell ref="A488:B488"/>
    <mergeCell ref="C488:D488"/>
    <mergeCell ref="A489:B489"/>
    <mergeCell ref="C489:D489"/>
    <mergeCell ref="A484:B484"/>
    <mergeCell ref="C484:D484"/>
    <mergeCell ref="E484:F486"/>
    <mergeCell ref="A485:B485"/>
    <mergeCell ref="C485:D485"/>
    <mergeCell ref="A486:B486"/>
    <mergeCell ref="C486:D486"/>
    <mergeCell ref="A481:B481"/>
    <mergeCell ref="C481:D481"/>
    <mergeCell ref="E481:F483"/>
    <mergeCell ref="A482:B482"/>
    <mergeCell ref="C482:D482"/>
    <mergeCell ref="A483:B483"/>
    <mergeCell ref="C483:D483"/>
    <mergeCell ref="A496:B496"/>
    <mergeCell ref="C496:D496"/>
    <mergeCell ref="E496:F498"/>
    <mergeCell ref="A497:B497"/>
    <mergeCell ref="C497:D497"/>
    <mergeCell ref="A498:B498"/>
    <mergeCell ref="C498:D498"/>
    <mergeCell ref="A493:B493"/>
    <mergeCell ref="C493:D493"/>
    <mergeCell ref="E493:F495"/>
    <mergeCell ref="A494:B494"/>
    <mergeCell ref="C494:D494"/>
    <mergeCell ref="A495:B495"/>
    <mergeCell ref="C495:D495"/>
    <mergeCell ref="A490:B490"/>
    <mergeCell ref="C490:D490"/>
    <mergeCell ref="E490:F492"/>
    <mergeCell ref="A491:B491"/>
    <mergeCell ref="C491:D491"/>
    <mergeCell ref="A492:B492"/>
    <mergeCell ref="C492:D492"/>
    <mergeCell ref="A505:B505"/>
    <mergeCell ref="C505:D505"/>
    <mergeCell ref="E505:F507"/>
    <mergeCell ref="A506:B506"/>
    <mergeCell ref="C506:D506"/>
    <mergeCell ref="A507:B507"/>
    <mergeCell ref="C507:D507"/>
    <mergeCell ref="A502:B502"/>
    <mergeCell ref="C502:D502"/>
    <mergeCell ref="E502:F504"/>
    <mergeCell ref="A503:B503"/>
    <mergeCell ref="C503:D503"/>
    <mergeCell ref="A504:B504"/>
    <mergeCell ref="C504:D504"/>
    <mergeCell ref="A499:B499"/>
    <mergeCell ref="C499:D499"/>
    <mergeCell ref="E499:F501"/>
    <mergeCell ref="A500:B500"/>
    <mergeCell ref="C500:D500"/>
    <mergeCell ref="A501:B501"/>
    <mergeCell ref="C501:D501"/>
    <mergeCell ref="A514:B514"/>
    <mergeCell ref="C514:D514"/>
    <mergeCell ref="E514:F516"/>
    <mergeCell ref="A515:B515"/>
    <mergeCell ref="C515:D515"/>
    <mergeCell ref="A516:B516"/>
    <mergeCell ref="C516:D516"/>
    <mergeCell ref="A511:B511"/>
    <mergeCell ref="C511:D511"/>
    <mergeCell ref="E511:F513"/>
    <mergeCell ref="A512:B512"/>
    <mergeCell ref="C512:D512"/>
    <mergeCell ref="A513:B513"/>
    <mergeCell ref="C513:D513"/>
    <mergeCell ref="A508:B508"/>
    <mergeCell ref="C508:D508"/>
    <mergeCell ref="E508:F510"/>
    <mergeCell ref="A509:B509"/>
    <mergeCell ref="C509:D509"/>
    <mergeCell ref="A510:B510"/>
    <mergeCell ref="C510:D510"/>
    <mergeCell ref="A523:B523"/>
    <mergeCell ref="C523:D523"/>
    <mergeCell ref="E523:F525"/>
    <mergeCell ref="A524:B524"/>
    <mergeCell ref="C524:D524"/>
    <mergeCell ref="A525:B525"/>
    <mergeCell ref="C525:D525"/>
    <mergeCell ref="A520:B520"/>
    <mergeCell ref="C520:D520"/>
    <mergeCell ref="E520:F522"/>
    <mergeCell ref="A521:B521"/>
    <mergeCell ref="C521:D521"/>
    <mergeCell ref="A522:B522"/>
    <mergeCell ref="C522:D522"/>
    <mergeCell ref="A517:B517"/>
    <mergeCell ref="C517:D517"/>
    <mergeCell ref="E517:F519"/>
    <mergeCell ref="A518:B518"/>
    <mergeCell ref="C518:D518"/>
    <mergeCell ref="A519:B519"/>
    <mergeCell ref="C519:D519"/>
    <mergeCell ref="A532:B532"/>
    <mergeCell ref="C532:D532"/>
    <mergeCell ref="E532:F534"/>
    <mergeCell ref="A533:B533"/>
    <mergeCell ref="C533:D533"/>
    <mergeCell ref="A534:B534"/>
    <mergeCell ref="C534:D534"/>
    <mergeCell ref="A529:B529"/>
    <mergeCell ref="C529:D529"/>
    <mergeCell ref="E529:F531"/>
    <mergeCell ref="A530:B530"/>
    <mergeCell ref="C530:D530"/>
    <mergeCell ref="A531:B531"/>
    <mergeCell ref="C531:D531"/>
    <mergeCell ref="A526:B526"/>
    <mergeCell ref="C526:D526"/>
    <mergeCell ref="E526:F528"/>
    <mergeCell ref="A527:B527"/>
    <mergeCell ref="C527:D527"/>
    <mergeCell ref="A528:B528"/>
    <mergeCell ref="C528:D528"/>
    <mergeCell ref="A541:B541"/>
    <mergeCell ref="C541:D541"/>
    <mergeCell ref="E541:F543"/>
    <mergeCell ref="A542:B542"/>
    <mergeCell ref="C542:D542"/>
    <mergeCell ref="A543:B543"/>
    <mergeCell ref="C543:D543"/>
    <mergeCell ref="A538:B538"/>
    <mergeCell ref="C538:D538"/>
    <mergeCell ref="E538:F540"/>
    <mergeCell ref="A539:B539"/>
    <mergeCell ref="C539:D539"/>
    <mergeCell ref="A540:B540"/>
    <mergeCell ref="C540:D540"/>
    <mergeCell ref="A535:B535"/>
    <mergeCell ref="C535:D535"/>
    <mergeCell ref="E535:F537"/>
    <mergeCell ref="A536:B536"/>
    <mergeCell ref="C536:D536"/>
    <mergeCell ref="A537:B537"/>
    <mergeCell ref="C537:D537"/>
    <mergeCell ref="A550:B550"/>
    <mergeCell ref="C550:D550"/>
    <mergeCell ref="E550:F552"/>
    <mergeCell ref="A551:B551"/>
    <mergeCell ref="C551:D551"/>
    <mergeCell ref="A552:B552"/>
    <mergeCell ref="C552:D552"/>
    <mergeCell ref="A547:B547"/>
    <mergeCell ref="C547:D547"/>
    <mergeCell ref="E547:F549"/>
    <mergeCell ref="A548:B548"/>
    <mergeCell ref="C548:D548"/>
    <mergeCell ref="A549:B549"/>
    <mergeCell ref="C549:D549"/>
    <mergeCell ref="A544:B544"/>
    <mergeCell ref="C544:D544"/>
    <mergeCell ref="E544:F546"/>
    <mergeCell ref="A545:B545"/>
    <mergeCell ref="C545:D545"/>
    <mergeCell ref="A546:B546"/>
    <mergeCell ref="C546:D546"/>
    <mergeCell ref="A559:B559"/>
    <mergeCell ref="C559:D559"/>
    <mergeCell ref="E559:F561"/>
    <mergeCell ref="A560:B560"/>
    <mergeCell ref="C560:D560"/>
    <mergeCell ref="A561:B561"/>
    <mergeCell ref="C561:D561"/>
    <mergeCell ref="A556:B556"/>
    <mergeCell ref="C556:D556"/>
    <mergeCell ref="E556:F558"/>
    <mergeCell ref="A557:B557"/>
    <mergeCell ref="C557:D557"/>
    <mergeCell ref="A558:B558"/>
    <mergeCell ref="C558:D558"/>
    <mergeCell ref="A553:B553"/>
    <mergeCell ref="C553:D553"/>
    <mergeCell ref="E553:F555"/>
    <mergeCell ref="A554:B554"/>
    <mergeCell ref="C554:D554"/>
    <mergeCell ref="A555:B555"/>
    <mergeCell ref="C555:D555"/>
    <mergeCell ref="A568:B568"/>
    <mergeCell ref="C568:D568"/>
    <mergeCell ref="E568:F570"/>
    <mergeCell ref="A569:B569"/>
    <mergeCell ref="C569:D569"/>
    <mergeCell ref="A570:B570"/>
    <mergeCell ref="C570:D570"/>
    <mergeCell ref="A565:B565"/>
    <mergeCell ref="C565:D565"/>
    <mergeCell ref="E565:F567"/>
    <mergeCell ref="A566:B566"/>
    <mergeCell ref="C566:D566"/>
    <mergeCell ref="A567:B567"/>
    <mergeCell ref="C567:D567"/>
    <mergeCell ref="A562:B562"/>
    <mergeCell ref="C562:D562"/>
    <mergeCell ref="E562:F564"/>
    <mergeCell ref="A563:B563"/>
    <mergeCell ref="C563:D563"/>
    <mergeCell ref="A564:B564"/>
    <mergeCell ref="C564:D564"/>
    <mergeCell ref="A577:B577"/>
    <mergeCell ref="C577:D577"/>
    <mergeCell ref="E577:F579"/>
    <mergeCell ref="A578:B578"/>
    <mergeCell ref="C578:D578"/>
    <mergeCell ref="A579:B579"/>
    <mergeCell ref="C579:D579"/>
    <mergeCell ref="A574:B574"/>
    <mergeCell ref="C574:D574"/>
    <mergeCell ref="E574:F576"/>
    <mergeCell ref="A575:B575"/>
    <mergeCell ref="C575:D575"/>
    <mergeCell ref="A576:B576"/>
    <mergeCell ref="C576:D576"/>
    <mergeCell ref="A571:B571"/>
    <mergeCell ref="C571:D571"/>
    <mergeCell ref="E571:F573"/>
    <mergeCell ref="A572:B572"/>
    <mergeCell ref="C572:D572"/>
    <mergeCell ref="A573:B573"/>
    <mergeCell ref="C573:D573"/>
    <mergeCell ref="A586:B586"/>
    <mergeCell ref="C586:D586"/>
    <mergeCell ref="E586:F588"/>
    <mergeCell ref="A587:B587"/>
    <mergeCell ref="C587:D587"/>
    <mergeCell ref="A588:B588"/>
    <mergeCell ref="C588:D588"/>
    <mergeCell ref="A583:B583"/>
    <mergeCell ref="C583:D583"/>
    <mergeCell ref="E583:F585"/>
    <mergeCell ref="A584:B584"/>
    <mergeCell ref="C584:D584"/>
    <mergeCell ref="A585:B585"/>
    <mergeCell ref="C585:D585"/>
    <mergeCell ref="A580:B580"/>
    <mergeCell ref="C580:D580"/>
    <mergeCell ref="E580:F582"/>
    <mergeCell ref="A581:B581"/>
    <mergeCell ref="C581:D581"/>
    <mergeCell ref="A582:B582"/>
    <mergeCell ref="C582:D582"/>
    <mergeCell ref="A595:B595"/>
    <mergeCell ref="C595:D595"/>
    <mergeCell ref="E595:F597"/>
    <mergeCell ref="A596:B596"/>
    <mergeCell ref="C596:D596"/>
    <mergeCell ref="A597:B597"/>
    <mergeCell ref="C597:D597"/>
    <mergeCell ref="A592:B592"/>
    <mergeCell ref="C592:D592"/>
    <mergeCell ref="E592:F594"/>
    <mergeCell ref="A593:B593"/>
    <mergeCell ref="C593:D593"/>
    <mergeCell ref="A594:B594"/>
    <mergeCell ref="C594:D594"/>
    <mergeCell ref="A589:B589"/>
    <mergeCell ref="C589:D589"/>
    <mergeCell ref="E589:F591"/>
    <mergeCell ref="A590:B590"/>
    <mergeCell ref="C590:D590"/>
    <mergeCell ref="A591:B591"/>
    <mergeCell ref="C591:D591"/>
    <mergeCell ref="A604:B604"/>
    <mergeCell ref="C604:D604"/>
    <mergeCell ref="E604:F606"/>
    <mergeCell ref="A605:B605"/>
    <mergeCell ref="C605:D605"/>
    <mergeCell ref="A606:B606"/>
    <mergeCell ref="C606:D606"/>
    <mergeCell ref="A601:B601"/>
    <mergeCell ref="C601:D601"/>
    <mergeCell ref="E601:F603"/>
    <mergeCell ref="A602:B602"/>
    <mergeCell ref="C602:D602"/>
    <mergeCell ref="A603:B603"/>
    <mergeCell ref="C603:D603"/>
    <mergeCell ref="A598:B598"/>
    <mergeCell ref="C598:D598"/>
    <mergeCell ref="E598:F600"/>
    <mergeCell ref="A599:B599"/>
    <mergeCell ref="C599:D599"/>
    <mergeCell ref="A600:B600"/>
    <mergeCell ref="C600:D600"/>
    <mergeCell ref="A613:B613"/>
    <mergeCell ref="C613:D613"/>
    <mergeCell ref="E613:F615"/>
    <mergeCell ref="A614:B614"/>
    <mergeCell ref="C614:D614"/>
    <mergeCell ref="A615:B615"/>
    <mergeCell ref="C615:D615"/>
    <mergeCell ref="A610:B610"/>
    <mergeCell ref="C610:D610"/>
    <mergeCell ref="E610:F612"/>
    <mergeCell ref="A611:B611"/>
    <mergeCell ref="C611:D611"/>
    <mergeCell ref="A612:B612"/>
    <mergeCell ref="C612:D612"/>
    <mergeCell ref="A607:B607"/>
    <mergeCell ref="C607:D607"/>
    <mergeCell ref="E607:F609"/>
    <mergeCell ref="A608:B608"/>
    <mergeCell ref="C608:D608"/>
    <mergeCell ref="A609:B609"/>
    <mergeCell ref="C609:D609"/>
    <mergeCell ref="A622:B622"/>
    <mergeCell ref="C622:D622"/>
    <mergeCell ref="E622:F624"/>
    <mergeCell ref="A623:B623"/>
    <mergeCell ref="C623:D623"/>
    <mergeCell ref="A624:B624"/>
    <mergeCell ref="C624:D624"/>
    <mergeCell ref="A619:B619"/>
    <mergeCell ref="C619:D619"/>
    <mergeCell ref="E619:F621"/>
    <mergeCell ref="A620:B620"/>
    <mergeCell ref="C620:D620"/>
    <mergeCell ref="A621:B621"/>
    <mergeCell ref="C621:D621"/>
    <mergeCell ref="A616:B616"/>
    <mergeCell ref="C616:D616"/>
    <mergeCell ref="E616:F618"/>
    <mergeCell ref="A617:B617"/>
    <mergeCell ref="C617:D617"/>
    <mergeCell ref="A618:B618"/>
    <mergeCell ref="C618:D618"/>
    <mergeCell ref="A631:B631"/>
    <mergeCell ref="C631:D631"/>
    <mergeCell ref="E631:F633"/>
    <mergeCell ref="A632:B632"/>
    <mergeCell ref="C632:D632"/>
    <mergeCell ref="A633:B633"/>
    <mergeCell ref="C633:D633"/>
    <mergeCell ref="A628:B628"/>
    <mergeCell ref="C628:D628"/>
    <mergeCell ref="E628:F630"/>
    <mergeCell ref="A629:B629"/>
    <mergeCell ref="C629:D629"/>
    <mergeCell ref="A630:B630"/>
    <mergeCell ref="C630:D630"/>
    <mergeCell ref="A625:B625"/>
    <mergeCell ref="C625:D625"/>
    <mergeCell ref="E625:F627"/>
    <mergeCell ref="A626:B626"/>
    <mergeCell ref="C626:D626"/>
    <mergeCell ref="A627:B627"/>
    <mergeCell ref="C627:D627"/>
    <mergeCell ref="A640:B640"/>
    <mergeCell ref="C640:D640"/>
    <mergeCell ref="E640:F642"/>
    <mergeCell ref="A641:B641"/>
    <mergeCell ref="C641:D641"/>
    <mergeCell ref="A642:B642"/>
    <mergeCell ref="C642:D642"/>
    <mergeCell ref="A637:B637"/>
    <mergeCell ref="C637:D637"/>
    <mergeCell ref="E637:F639"/>
    <mergeCell ref="A638:B638"/>
    <mergeCell ref="C638:D638"/>
    <mergeCell ref="A639:B639"/>
    <mergeCell ref="C639:D639"/>
    <mergeCell ref="A634:B634"/>
    <mergeCell ref="C634:D634"/>
    <mergeCell ref="E634:F636"/>
    <mergeCell ref="A635:B635"/>
    <mergeCell ref="C635:D635"/>
    <mergeCell ref="A636:B636"/>
    <mergeCell ref="C636:D636"/>
    <mergeCell ref="A649:B649"/>
    <mergeCell ref="C649:D649"/>
    <mergeCell ref="E649:F651"/>
    <mergeCell ref="A650:B650"/>
    <mergeCell ref="C650:D650"/>
    <mergeCell ref="A651:B651"/>
    <mergeCell ref="C651:D651"/>
    <mergeCell ref="A646:B646"/>
    <mergeCell ref="C646:D646"/>
    <mergeCell ref="E646:F648"/>
    <mergeCell ref="A647:B647"/>
    <mergeCell ref="C647:D647"/>
    <mergeCell ref="A648:B648"/>
    <mergeCell ref="C648:D648"/>
    <mergeCell ref="A643:B643"/>
    <mergeCell ref="C643:D643"/>
    <mergeCell ref="E643:F645"/>
    <mergeCell ref="A644:B644"/>
    <mergeCell ref="C644:D644"/>
    <mergeCell ref="A645:B645"/>
    <mergeCell ref="C645:D645"/>
    <mergeCell ref="A658:B658"/>
    <mergeCell ref="C658:D658"/>
    <mergeCell ref="E658:F660"/>
    <mergeCell ref="A659:B659"/>
    <mergeCell ref="C659:D659"/>
    <mergeCell ref="A660:B660"/>
    <mergeCell ref="C660:D660"/>
    <mergeCell ref="A655:B655"/>
    <mergeCell ref="C655:D655"/>
    <mergeCell ref="E655:F657"/>
    <mergeCell ref="A656:B656"/>
    <mergeCell ref="C656:D656"/>
    <mergeCell ref="A657:B657"/>
    <mergeCell ref="C657:D657"/>
    <mergeCell ref="A652:B652"/>
    <mergeCell ref="C652:D652"/>
    <mergeCell ref="E652:F654"/>
    <mergeCell ref="A653:B653"/>
    <mergeCell ref="C653:D653"/>
    <mergeCell ref="A654:B654"/>
    <mergeCell ref="C654:D654"/>
    <mergeCell ref="A667:B667"/>
    <mergeCell ref="C667:D667"/>
    <mergeCell ref="E667:F669"/>
    <mergeCell ref="A668:B668"/>
    <mergeCell ref="C668:D668"/>
    <mergeCell ref="A669:B669"/>
    <mergeCell ref="C669:D669"/>
    <mergeCell ref="A664:B664"/>
    <mergeCell ref="C664:D664"/>
    <mergeCell ref="E664:F666"/>
    <mergeCell ref="A665:B665"/>
    <mergeCell ref="C665:D665"/>
    <mergeCell ref="A666:B666"/>
    <mergeCell ref="C666:D666"/>
    <mergeCell ref="A661:B661"/>
    <mergeCell ref="C661:D661"/>
    <mergeCell ref="E661:F663"/>
    <mergeCell ref="A662:B662"/>
    <mergeCell ref="C662:D662"/>
    <mergeCell ref="A663:B663"/>
    <mergeCell ref="C663:D663"/>
    <mergeCell ref="A676:B676"/>
    <mergeCell ref="C676:D676"/>
    <mergeCell ref="E676:F678"/>
    <mergeCell ref="A677:B677"/>
    <mergeCell ref="C677:D677"/>
    <mergeCell ref="A678:B678"/>
    <mergeCell ref="C678:D678"/>
    <mergeCell ref="A673:B673"/>
    <mergeCell ref="C673:D673"/>
    <mergeCell ref="E673:F675"/>
    <mergeCell ref="A674:B674"/>
    <mergeCell ref="C674:D674"/>
    <mergeCell ref="A675:B675"/>
    <mergeCell ref="C675:D675"/>
    <mergeCell ref="A670:B670"/>
    <mergeCell ref="C670:D670"/>
    <mergeCell ref="E670:F672"/>
    <mergeCell ref="A671:B671"/>
    <mergeCell ref="C671:D671"/>
    <mergeCell ref="A672:B672"/>
    <mergeCell ref="C672:D672"/>
    <mergeCell ref="A685:B685"/>
    <mergeCell ref="C685:D685"/>
    <mergeCell ref="E685:F687"/>
    <mergeCell ref="A686:B686"/>
    <mergeCell ref="C686:D686"/>
    <mergeCell ref="A687:B687"/>
    <mergeCell ref="C687:D687"/>
    <mergeCell ref="A682:B682"/>
    <mergeCell ref="C682:D682"/>
    <mergeCell ref="E682:F684"/>
    <mergeCell ref="A683:B683"/>
    <mergeCell ref="C683:D683"/>
    <mergeCell ref="A684:B684"/>
    <mergeCell ref="C684:D684"/>
    <mergeCell ref="A679:B679"/>
    <mergeCell ref="C679:D679"/>
    <mergeCell ref="E679:F681"/>
    <mergeCell ref="A680:B680"/>
    <mergeCell ref="C680:D680"/>
    <mergeCell ref="A681:B681"/>
    <mergeCell ref="C681:D681"/>
    <mergeCell ref="A694:B694"/>
    <mergeCell ref="C694:D694"/>
    <mergeCell ref="E694:F696"/>
    <mergeCell ref="A695:B695"/>
    <mergeCell ref="C695:D695"/>
    <mergeCell ref="A696:B696"/>
    <mergeCell ref="C696:D696"/>
    <mergeCell ref="A691:B691"/>
    <mergeCell ref="C691:D691"/>
    <mergeCell ref="E691:F693"/>
    <mergeCell ref="A692:B692"/>
    <mergeCell ref="C692:D692"/>
    <mergeCell ref="A693:B693"/>
    <mergeCell ref="C693:D693"/>
    <mergeCell ref="A688:B688"/>
    <mergeCell ref="C688:D688"/>
    <mergeCell ref="E688:F690"/>
    <mergeCell ref="A689:B689"/>
    <mergeCell ref="C689:D689"/>
    <mergeCell ref="A690:B690"/>
    <mergeCell ref="C690:D690"/>
    <mergeCell ref="A703:B703"/>
    <mergeCell ref="C703:D703"/>
    <mergeCell ref="E703:F705"/>
    <mergeCell ref="A704:B704"/>
    <mergeCell ref="C704:D704"/>
    <mergeCell ref="A705:B705"/>
    <mergeCell ref="C705:D705"/>
    <mergeCell ref="A700:B700"/>
    <mergeCell ref="C700:D700"/>
    <mergeCell ref="E700:F702"/>
    <mergeCell ref="A701:B701"/>
    <mergeCell ref="C701:D701"/>
    <mergeCell ref="A702:B702"/>
    <mergeCell ref="C702:D702"/>
    <mergeCell ref="A697:B697"/>
    <mergeCell ref="C697:D697"/>
    <mergeCell ref="E697:F699"/>
    <mergeCell ref="A698:B698"/>
    <mergeCell ref="C698:D698"/>
    <mergeCell ref="A699:B699"/>
    <mergeCell ref="C699:D699"/>
    <mergeCell ref="A712:B712"/>
    <mergeCell ref="C712:D712"/>
    <mergeCell ref="E712:F714"/>
    <mergeCell ref="A713:B713"/>
    <mergeCell ref="C713:D713"/>
    <mergeCell ref="A714:B714"/>
    <mergeCell ref="C714:D714"/>
    <mergeCell ref="A709:B709"/>
    <mergeCell ref="C709:D709"/>
    <mergeCell ref="E709:F711"/>
    <mergeCell ref="A710:B710"/>
    <mergeCell ref="C710:D710"/>
    <mergeCell ref="A711:B711"/>
    <mergeCell ref="C711:D711"/>
    <mergeCell ref="A706:B706"/>
    <mergeCell ref="C706:D706"/>
    <mergeCell ref="E706:F708"/>
    <mergeCell ref="A707:B707"/>
    <mergeCell ref="C707:D707"/>
    <mergeCell ref="A708:B708"/>
    <mergeCell ref="C708:D708"/>
    <mergeCell ref="A725:F727"/>
    <mergeCell ref="A721:B721"/>
    <mergeCell ref="C721:D721"/>
    <mergeCell ref="E721:F723"/>
    <mergeCell ref="A722:B722"/>
    <mergeCell ref="C722:D722"/>
    <mergeCell ref="A723:B723"/>
    <mergeCell ref="C723:D723"/>
    <mergeCell ref="A718:B718"/>
    <mergeCell ref="C718:D718"/>
    <mergeCell ref="E718:F720"/>
    <mergeCell ref="A719:B719"/>
    <mergeCell ref="C719:D719"/>
    <mergeCell ref="A720:B720"/>
    <mergeCell ref="C720:D720"/>
    <mergeCell ref="A715:B715"/>
    <mergeCell ref="C715:D715"/>
    <mergeCell ref="E715:F717"/>
    <mergeCell ref="A716:B716"/>
    <mergeCell ref="C716:D716"/>
    <mergeCell ref="A717:B717"/>
    <mergeCell ref="C717:D717"/>
  </mergeCells>
  <printOptions horizontalCentered="1"/>
  <pageMargins left="0.59055118110236227" right="0.59055118110236227" top="0.98425196850393704" bottom="0.74803149606299213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zał.1</vt:lpstr>
      <vt:lpstr>zał.2</vt:lpstr>
      <vt:lpstr>zał.3</vt:lpstr>
      <vt:lpstr>zał.2!Tytuły_wydruku</vt:lpstr>
      <vt:lpstr>zał.3!Tytuły_wydruku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b.bulak</dc:creator>
  <cp:lastModifiedBy>Krzysztof Ryszewski</cp:lastModifiedBy>
  <cp:lastPrinted>2022-05-24T12:49:00Z</cp:lastPrinted>
  <dcterms:created xsi:type="dcterms:W3CDTF">2010-11-02T12:16:55Z</dcterms:created>
  <dcterms:modified xsi:type="dcterms:W3CDTF">2022-05-24T12:55:09Z</dcterms:modified>
</cp:coreProperties>
</file>