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80" activeTab="0"/>
  </bookViews>
  <sheets>
    <sheet name="Uzasadnienie" sheetId="1" r:id="rId1"/>
  </sheets>
  <definedNames>
    <definedName name="_xlfn.IFERROR" hidden="1">#NAME?</definedName>
    <definedName name="_xlnm.Print_Titles" localSheetId="0">'Uzasadnienie'!$11:$11</definedName>
  </definedNames>
  <calcPr fullCalcOnLoad="1"/>
</workbook>
</file>

<file path=xl/sharedStrings.xml><?xml version="1.0" encoding="utf-8"?>
<sst xmlns="http://schemas.openxmlformats.org/spreadsheetml/2006/main" count="692" uniqueCount="545">
  <si>
    <t>UZASADNIENIE</t>
  </si>
  <si>
    <t>1. Przedmiot regulacji</t>
  </si>
  <si>
    <t>2. Omówienie podstawy prawnej</t>
  </si>
  <si>
    <t>3. Konsultacje wymagane przepisami prawa (łącznie z przepisami wewnętrznymi)</t>
  </si>
  <si>
    <t xml:space="preserve">Zgodnie z istniejącym stanem prawnym nie ma konieczności skierowania projektu uchwały do konsultacji.  </t>
  </si>
  <si>
    <t>Lp.</t>
  </si>
  <si>
    <t>Treść</t>
  </si>
  <si>
    <t>Plan przed zmianą</t>
  </si>
  <si>
    <t>Zwiększenia</t>
  </si>
  <si>
    <t>Zmniejszenia</t>
  </si>
  <si>
    <t>Przeniesienia między zadaniami  w ramach tej samej klasyfikacji budżetowej</t>
  </si>
  <si>
    <t>Plan po zmianach</t>
  </si>
  <si>
    <t>I.</t>
  </si>
  <si>
    <t>Dochody</t>
  </si>
  <si>
    <t>OGÓŁEM</t>
  </si>
  <si>
    <t>Transport i łączność</t>
  </si>
  <si>
    <t xml:space="preserve">Różne rozliczenia </t>
  </si>
  <si>
    <t>Pomoc społeczna</t>
  </si>
  <si>
    <t>II.</t>
  </si>
  <si>
    <t>Wydatki</t>
  </si>
  <si>
    <t>5. Ocena skutków regulacji:</t>
  </si>
  <si>
    <t>Zmiany w treści uchwały:</t>
  </si>
  <si>
    <t>1.</t>
  </si>
  <si>
    <t>§ 1 ust. 1 dotyczący dochodów budżetowych</t>
  </si>
  <si>
    <t>2.</t>
  </si>
  <si>
    <t>§ 1 ust. 1 pkt 1 dotyczący dochodów bieżących</t>
  </si>
  <si>
    <t>3.</t>
  </si>
  <si>
    <t>4.</t>
  </si>
  <si>
    <t>§ 2 ust.1 dotyczący wydatków budżetowych</t>
  </si>
  <si>
    <t>5.</t>
  </si>
  <si>
    <t>§ 2 ust.1 pkt 1 dotyczący wydatków bieżących</t>
  </si>
  <si>
    <t>6.</t>
  </si>
  <si>
    <t>Zmiany załączników do uchwały budżetowej:</t>
  </si>
  <si>
    <t>III.</t>
  </si>
  <si>
    <t xml:space="preserve">             </t>
  </si>
  <si>
    <t>1)</t>
  </si>
  <si>
    <t>2)</t>
  </si>
  <si>
    <t>Oświata i wychowanie</t>
  </si>
  <si>
    <t>Szkoły zawodowe specjalne</t>
  </si>
  <si>
    <t>Drogi publiczne wojewódzkie</t>
  </si>
  <si>
    <t xml:space="preserve">Zgodnie z art. 18 pkt 6 ustawy z dnia 5 czerwca 1998 r. o samorządzie województwa (Dz. U. z 2022, poz. 547 z późn. zm.) do właściwości Sejmiku Województwa należy uchwalanie budżetu województwa. W toku wykonywania budżetu uchwalonego w formie uchwały budżetowej na dany rok, organ stanowiący jednostki samorządu terytorialnego może dokonywać zmian w planie finansowym dochodów, wydatków, przychodów i rozchodów tej jednostki z wyłączeniem dzielenia rezerw ogólnej i celowych, którymi dysponuje zarząd jednostki samorządu terytorialnego na podstawie art. 222 ust. 4 ustawy z dnia 27 sierpnia 2009 r. o finansach publicznych (Dz. U. z 2021 poz. 305 z późn. zm.). </t>
  </si>
  <si>
    <t>4. Uzasadnienie merytoryczne - uzasadnienie do zmian w uchwale budżetowej na 2022 rok</t>
  </si>
  <si>
    <t>Wynik budżetowy i finansowy na 2022 rok</t>
  </si>
  <si>
    <t>Zmianie ulega załącznik nr 5 do uchwały budżetowej pn. "Wynik budżetowy i finansowy. Plan na 2022 rok" w związku ze:</t>
  </si>
  <si>
    <t>Załącznik nr 1 "Dochody budżetu Województwa Kujawsko-Pomorskiego wg źródeł pochodzenia. Plan na 2022 rok";</t>
  </si>
  <si>
    <t>Załącznik nr 2 "Dochody budżetu Województwa Kujawsko-Pomorskiego wg klasyfikacji budżetowej. Plan na 2022 rok";</t>
  </si>
  <si>
    <t>Załącznik nr 3 "Wydatki budżetu Województwa Kujawsko-Pomorskiego wg grup wydatków. Plan na 2022 rok";</t>
  </si>
  <si>
    <t>Załącznik nr 4 "Wydatki budżetu Województwa Kujawsko-Pomorskiego wg klasyfikacji budżetowej. Plan na 2022 rok";</t>
  </si>
  <si>
    <t>Załącznik nr 5 "Wynik budżetowy i finansowy. Plan na 2022 rok";</t>
  </si>
  <si>
    <t>Załącznik nr 9 "Dotacje udzielane z budżetu Województwa Kujawsko-Pomorskiego. Plan na 2022 rok";</t>
  </si>
  <si>
    <t>7.</t>
  </si>
  <si>
    <t>§ 7 ust. 1 dotyczący dotacji udzielanych z budżetu województwa</t>
  </si>
  <si>
    <t>§ 7 ust. 1 pkt 2 dotyczący dotacji udzielanych z budżetu województwa jednostkom spoza sektora finansów publicznych</t>
  </si>
  <si>
    <t>8.</t>
  </si>
  <si>
    <t>Art. 211, 212, 214, 215, 217, 219 ust. 3, art. 222 ust. 1, 2 i 3, art. 235-237 i 258 ust. 1 pkt 1, 4 i ust. 3 ustawy z dnia 27 sierpnia 2009 r. o finansach publicznych określają zakres i wymogi, które musi spełniać uchwała budżetowa jednostki samorządu terytorialnego.</t>
  </si>
  <si>
    <t>Krajowe pasażerskie przewozy kolejowe</t>
  </si>
  <si>
    <t>§ 7 ust. 2 dotyczący dotacji przedmiotowych udzielanych z budżetu województwa dla przewoźników komunikacji kolejowej z tytułu świadczonych usług w zakresie publicznego transportu zbiorowego</t>
  </si>
  <si>
    <t>9.</t>
  </si>
  <si>
    <t>Pozostałe zadania w zakresie polityki społecznej</t>
  </si>
  <si>
    <t>Fundusz Gwarantowanych Świadczeń Pracowniczych</t>
  </si>
  <si>
    <t>Kultura i ochrona dziedzictwa narodowego</t>
  </si>
  <si>
    <t>Pozostałe zadania w zakresie kultury</t>
  </si>
  <si>
    <t xml:space="preserve"> - Filharmonii Pomorskiej w Bydgoszczy w kwocie 200.000 zł na organizację Bydgoskiego Festiwalu Muzycznego;</t>
  </si>
  <si>
    <t xml:space="preserve"> - Opery Nova w Bydgoszczy w kwocie 240.000 zł na organizację Bydgoskiego Festiwalu Operowego.</t>
  </si>
  <si>
    <t>Państwowy Fundusz Rehabilitacji Osób Niepełnosprawnych</t>
  </si>
  <si>
    <t>Regionalne Programy Operacyjne 2014-2020 finansowane z udziałem środków Europejskiego Funduszu Rozwoju Regionalnego</t>
  </si>
  <si>
    <t>Dokonuje się zmian w planowanych dochodach z tytułu dotacji celowych z budżetu państwa (budżet środków europejskich) przeznaczonych na projekty przewidziane do realizacji w ramach Regionalnego Programu Operacyjnego Województwa Kujawsko-Pomorskiego 2014-2020, poprzez:</t>
  </si>
  <si>
    <t>1. określenie planowanych dochodów:</t>
  </si>
  <si>
    <t xml:space="preserve">   1) na zadania bieżące w ramach:</t>
  </si>
  <si>
    <t>w kwocie</t>
  </si>
  <si>
    <r>
      <t xml:space="preserve">       - Poddziałania 6.1.1  Inwestycje w infrastrukturę zdrowotną, na projekt pn. </t>
    </r>
    <r>
      <rPr>
        <i/>
        <sz val="10"/>
        <rFont val="Times New Roman"/>
        <family val="1"/>
      </rPr>
      <t>"Doposażenie szpitali 
         w województwie kujawsko-pomorskim związane z zapobieganiem, przeciwdziałaniem 
         i zwalczaniem COVID-19 - etap II"</t>
    </r>
  </si>
  <si>
    <t xml:space="preserve">   2) na zadania inwestycyjne w ramach:</t>
  </si>
  <si>
    <t>2. zwiększenie dochodów:</t>
  </si>
  <si>
    <t xml:space="preserve">o kwotę </t>
  </si>
  <si>
    <r>
      <t xml:space="preserve">       - Działania 2.2 Cyfrowa dostępność i użyteczność informacji sektora publicznego oraz zasobów nauki, 
         kultury i dziedzictwa regionalnego, na projekt pn. </t>
    </r>
    <r>
      <rPr>
        <i/>
        <sz val="10"/>
        <rFont val="Times New Roman"/>
        <family val="1"/>
      </rPr>
      <t>"Kultura w zasięgu 2.0"</t>
    </r>
  </si>
  <si>
    <t xml:space="preserve">       - Działania 4.4 Ochrona i rozwój zasobów kultury, na projekty:</t>
  </si>
  <si>
    <t>o kwotę</t>
  </si>
  <si>
    <t xml:space="preserve">       - Poddziałania 6.3.2 Inwestycje w infrastrukturę kształcenia zawodowego, na projekty:</t>
  </si>
  <si>
    <r>
      <t xml:space="preserve">         pn. </t>
    </r>
    <r>
      <rPr>
        <i/>
        <sz val="10"/>
        <rFont val="Times New Roman"/>
        <family val="1"/>
      </rPr>
      <t>"Artyści w zawodzie - modernizacja warsztatów kształcenia zawodowego w K-PSOSW im. Korczaka
         w Toruniu"</t>
    </r>
  </si>
  <si>
    <r>
      <t xml:space="preserve">         pn. </t>
    </r>
    <r>
      <rPr>
        <i/>
        <sz val="10"/>
        <rFont val="Times New Roman"/>
        <family val="1"/>
      </rPr>
      <t>"Usłyszeć potrzeby" - wzmocnienie pozycji uczniów słabosłyszących i niesłyszących w ramach 
         rozbudowy warsztatów zawodowych Kujawsko-Pomorskiego Specjalnego Ośrodka Szkolno-
         Wychowawczego nr 2 w Bydgoszczy w kontekście zwiększenia szans na rynku pracy"</t>
    </r>
  </si>
  <si>
    <r>
      <t xml:space="preserve">         pn. </t>
    </r>
    <r>
      <rPr>
        <i/>
        <sz val="10"/>
        <rFont val="Times New Roman"/>
        <family val="1"/>
      </rPr>
      <t>"Kwalifikacyjne Kursy Zawodowe twoją zawodową szansą - nowe formy praktycznej nauki zawodu
         w Kujawsko-Pomorskim Centrum Kształcenia Zawodowego w Bydgoszczy"</t>
    </r>
  </si>
  <si>
    <t xml:space="preserve">       - Działania 2.1 Wysoka dostępność i jakość e-usług publicznych, na projekty: </t>
  </si>
  <si>
    <r>
      <t xml:space="preserve">         pn. </t>
    </r>
    <r>
      <rPr>
        <i/>
        <sz val="10"/>
        <rFont val="Times New Roman"/>
        <family val="1"/>
      </rPr>
      <t>"Infostrada Kujaw i Pomorza 2.0"</t>
    </r>
  </si>
  <si>
    <r>
      <t xml:space="preserve">       - Poddziałania 3.5.2 Zrównoważona mobilność miejska i promowanie strategii niskoemisyjnych, na projekt 
         pn. </t>
    </r>
    <r>
      <rPr>
        <i/>
        <sz val="10"/>
        <rFont val="Times New Roman"/>
        <family val="1"/>
      </rPr>
      <t>"Ograniczenie emisji spalin poprzez rozbudowę sieci dróg rowerowych znajdujących się 
         w koncepcji rozwoju systemu transportu Bydgosko-Toruńskiego Obszaru Funkcjonalnego dla: 
         Części nr 1 - Nawra- Kończewice-Chełmża- Zalesie-Kiełbasin-Mlewo-Mlewiec-Srebrniki-Sierakowo
         w ciągu dróg wojewódzkich nr: 551,649,554"</t>
    </r>
  </si>
  <si>
    <r>
      <t xml:space="preserve">       - Poddziałania 6.3.1 Inwestycje w infrastrukturę przedszkolną, na projekt</t>
    </r>
    <r>
      <rPr>
        <i/>
        <sz val="10"/>
        <rFont val="Times New Roman"/>
        <family val="1"/>
      </rPr>
      <t xml:space="preserve"> "Tylko w Korczaku jest super 
         dzieciaku"</t>
    </r>
  </si>
  <si>
    <r>
      <t xml:space="preserve">       - Poddziałania 6.3.2 Inwestycje w infrastrukturę kształcenia zawodowego, na projekt</t>
    </r>
    <r>
      <rPr>
        <i/>
        <sz val="10"/>
        <rFont val="Times New Roman"/>
        <family val="1"/>
      </rPr>
      <t xml:space="preserve"> "Artyści w zawodzie-
         Modernizacja warsztatów kształcenia zawodowego w K-PSOSW im. Korczaka w Toruniu"</t>
    </r>
  </si>
  <si>
    <t>3. zmniejszenie dochodów:</t>
  </si>
  <si>
    <r>
      <t xml:space="preserve">         pn. </t>
    </r>
    <r>
      <rPr>
        <i/>
        <sz val="10"/>
        <rFont val="Times New Roman"/>
        <family val="1"/>
      </rPr>
      <t>"Budowa kujawsko-pomorskiego systemu udostępniania elektronicznej dokumentacji medycznej 
         - II etap"</t>
    </r>
  </si>
  <si>
    <r>
      <t xml:space="preserve">       - Poddziałania 6.3.1 Inwestycje w infrastrukturę przedszkolną, na projekt</t>
    </r>
    <r>
      <rPr>
        <i/>
        <sz val="10"/>
        <rFont val="Times New Roman"/>
        <family val="1"/>
      </rPr>
      <t xml:space="preserve"> "Dostrzec to, co niewidoczne" - 
         zwiększenie dostępności do edukacji przedszkolnej w Ośrodku Braille'a w Bydgoszczy"</t>
    </r>
  </si>
  <si>
    <r>
      <t xml:space="preserve">       - Działania 4.2 Gospodarka odpadami, na projekt pn. </t>
    </r>
    <r>
      <rPr>
        <i/>
        <sz val="10"/>
        <rFont val="Times New Roman"/>
        <family val="1"/>
      </rPr>
      <t>"Punkty selektywnego zbierania odpadów 
         komunalnych w województwie kujawsko-pomorskim"</t>
    </r>
  </si>
  <si>
    <r>
      <t xml:space="preserve">       - Poddziałania 6.3.2 Inwestycje w infrastrukturę kształcenia zawodowego, na projekt</t>
    </r>
    <r>
      <rPr>
        <i/>
        <sz val="10"/>
        <rFont val="Times New Roman"/>
        <family val="1"/>
      </rPr>
      <t xml:space="preserve"> "Kwalifikacyjne Kursy 
         Zawodowe twoją zawodową szansą - nowe formy praktycznej nauki zawodu w Kujawsko-Pomorskim 
         Centrum Kształcenia Zawodowego w Bydgoszczy"</t>
    </r>
  </si>
  <si>
    <t>Regionalne Programy Operacyjne 2014-2020 finansowane z udziałem środków Europejskiego Funduszu Społecznego</t>
  </si>
  <si>
    <t>Teatry</t>
  </si>
  <si>
    <t xml:space="preserve"> - Wojewódzkiej i Miejskiej Biblioteki Publicznej im. dr Witolda Bełzy w Bydgoszczy w kwocie 30.000 zł na organizację Festiwalu Książki
    Obrazkowej dla Dzieci "LiterObrazki";</t>
  </si>
  <si>
    <t>Zwiększa się o kwotę 41.508 zł planowane dochody własne województwa pochodzące z tytułu 2,5 % odpisu od środków przyznanych województwu z Państwowego Funduszu Rehabilitacji Osób Niepełnosprawnych, tj. z kwoty 375.000 zł do kwoty 416.508 zł. Wstępnie przyznane zostały środki w kwocie 15.000.000 zł. Po ostatecznym podziale środków przypadającym samorządom województw przez Zarząd Państwowego Funduszu Rehabilitacji Osób Niepełnosprawnych, dla województwa kujawsko-pomorskiego określona została kwota 16.660.305 zł.</t>
  </si>
  <si>
    <r>
      <t xml:space="preserve">W związku z podziałem przez Zarząd PFRON środków przypadających według algorytmu dla poszczególnych województw na realizację zadań wynikających z ustawy z dnia 27 sierpnia 1997 r. o rehabilitacji zawodowej i społecznej oraz o zatrudnianiu osób niepełnosprawnych, zwiększa się o kwotę 41.508 zł wydatki zaplanowane na zadanie własne pn. </t>
    </r>
    <r>
      <rPr>
        <i/>
        <sz val="10"/>
        <rFont val="Times New Roman"/>
        <family val="1"/>
      </rPr>
      <t>"Obsługa zadań finansowanych ze środków PFRON"</t>
    </r>
    <r>
      <rPr>
        <sz val="10"/>
        <rFont val="Times New Roman"/>
        <family val="1"/>
      </rPr>
      <t xml:space="preserve">, które finansowane są z 2,5 % odpisu od środków przeznaczonych dla Województwa Kujawsko-Pomorskiego na powyższy cel. </t>
    </r>
  </si>
  <si>
    <r>
      <t xml:space="preserve">W związku z informacją od Ministra Rodziny i Polityki Społecznej o przyznaniu dodatkowego limitu wydatków na 2022 na pokrycie kosztów obsługi zadania wynikającego z ustawy z dnia 2 marca 2020 r. o szczególnych rozwiązaniach związanych z zapobieganiem, przeciwdziałaniem i zwalczaniem COVID-19, innych chorób zakaźnych oraz wywołanych nimi sytuacji kryzysowych (pismo DF.II.0311.2.2.2022.AW z dnia 9 lutego 2022 r.), zwiększa się o kwotę 1.291.637 zł wydatki zaplanowane na zadanie pn. </t>
    </r>
    <r>
      <rPr>
        <i/>
        <sz val="10"/>
        <rFont val="Times New Roman"/>
        <family val="1"/>
      </rPr>
      <t>"Fundusz Gwarantowanych Świadczeń Pracowniczych"</t>
    </r>
    <r>
      <rPr>
        <sz val="10"/>
        <rFont val="Times New Roman"/>
        <family val="1"/>
      </rPr>
      <t xml:space="preserve"> realizowane przez Wojewódzki Urząd Pracy w Toruniu, tj. na wynagrodzenia pracowników, pochodne od wynagrodzeń a także na koszty rzeczowe. </t>
    </r>
  </si>
  <si>
    <t xml:space="preserve">W związku z otrzymaniem informacji od Ministra Rodziny i Polityki Społecznej o przyznaniu dodatkowego limitu wydatków na 2022 na pokrycie kosztów obsługi zadania realizowanego przez Wojewódzki Urząd Pracy w Toruniu, wynikającego z ustawy z dnia 2 marca 2020 r. o szczególnych rozwiązaniach związanych z zapobieganiem, przeciwdziałaniem i zwalczaniem COVID-19, innych chorób zakaźnych oraz wywołanych nimi sytuacji kryzysowych (pismo DF.II.0311.2.2.2022 z dnia 9 lutego 2022 r.), zwiększa się dochody własne województwa o kwotę 1.291.637 zł. </t>
  </si>
  <si>
    <t>Pomoc materialne dla uczniów o charakterze motywacyjnym</t>
  </si>
  <si>
    <t>Edukacyjna opieka wychowawcza</t>
  </si>
  <si>
    <t>Specjalne ośrodki szkolno-wychowawcze</t>
  </si>
  <si>
    <t>Zwiększa się wydatki na projekty realizowane w ramach RPO WK-P 2014-2020, Poddziałania 10.3.1, tj.:</t>
  </si>
  <si>
    <r>
      <t xml:space="preserve"> - o kwotę 15.000 zł na projekt pn. </t>
    </r>
    <r>
      <rPr>
        <i/>
        <sz val="10"/>
        <rFont val="Times New Roman"/>
        <family val="1"/>
      </rPr>
      <t xml:space="preserve">"Prymus Pomorza i Kujaw"; </t>
    </r>
  </si>
  <si>
    <r>
      <t xml:space="preserve"> - o kwotę 15.000 zł na projekt pn. </t>
    </r>
    <r>
      <rPr>
        <i/>
        <sz val="10"/>
        <rFont val="Times New Roman"/>
        <family val="1"/>
      </rPr>
      <t>"Humaniści na start";</t>
    </r>
  </si>
  <si>
    <t>Dokształcanie i doskonalenie nauczycieli</t>
  </si>
  <si>
    <t>Pozostała działalność</t>
  </si>
  <si>
    <t>Ogrody botaniczne i zoologiczne oraz naturalne obszary i obiekty chronionej przyrody</t>
  </si>
  <si>
    <t>Parki krajobrazowe</t>
  </si>
  <si>
    <t>Określa się wydatki:</t>
  </si>
  <si>
    <r>
      <t xml:space="preserve"> - w kwocie 14.100 zł na zadanie pn.</t>
    </r>
    <r>
      <rPr>
        <i/>
        <sz val="10"/>
        <rFont val="Times New Roman"/>
        <family val="1"/>
      </rPr>
      <t xml:space="preserve"> "Remont budynku Ośrodka Edukacji Ekologicznej w Rudzie"</t>
    </r>
    <r>
      <rPr>
        <sz val="10"/>
        <rFont val="Times New Roman"/>
        <family val="1"/>
      </rPr>
      <t xml:space="preserve"> przewidziane do realizacji przez Górznieńsko-
   Lidzbarski Park Krajobrazowy z przeznaczeniem na pokrycie kosztów robót malarskich i wykończeniowych na klatce schodowej oraz na korytarzu, 
   w łazience i pomieszczeniach obsługi administracyjnej znajdujących się na piętrze budynku Ośrodka a także na impregnację drewnianej elewacji 
   zewnętrznej;</t>
    </r>
  </si>
  <si>
    <t>Bezpieczeństwo publiczne i ochrona przeciwpożarowa</t>
  </si>
  <si>
    <t>Zwiększa się o kwotę 300.000 zł wydatki zaplanowane na pokrycie kosztów składki członkowskiej Stowarzyszenia "Salutaris" - zrzeszenia kujawsko-pomorskich samorządów z przeznaczeniem na działania związane z napływem uchodźców z Ukrainy.</t>
  </si>
  <si>
    <t xml:space="preserve">Parki krajobrazowe </t>
  </si>
  <si>
    <t>Gospodarka mieszkaniowa</t>
  </si>
  <si>
    <t>Gospodarka gruntami i nieruchomościami</t>
  </si>
  <si>
    <t>Turystyka</t>
  </si>
  <si>
    <t xml:space="preserve"> - o kwotę 53.228 zł na projekt ThreeT;</t>
  </si>
  <si>
    <t xml:space="preserve"> - o kwotę 16.782 zł na projekt Cult-CreaTE;</t>
  </si>
  <si>
    <t xml:space="preserve"> - o kwotę 13.005 zł na projekt ECO-CICLE.</t>
  </si>
  <si>
    <t>Ogólna wartość projektów się nie zmienia.</t>
  </si>
  <si>
    <t xml:space="preserve"> - w kwocie 792 zł w Projekcie Cult-CreaTE;</t>
  </si>
  <si>
    <t xml:space="preserve"> - w kwocie 7.321 zł w Projekcie ThreeT;</t>
  </si>
  <si>
    <t xml:space="preserve"> - w kwocie 2.024 zł w Projekcie ECO-CICLE.</t>
  </si>
  <si>
    <t>Przetwórstwo przemysłowe</t>
  </si>
  <si>
    <t>Rozwój przedsiębiorczości</t>
  </si>
  <si>
    <t>Rozwój kadr nowoczesnej gospodarki i przedsiębiorczości</t>
  </si>
  <si>
    <t>Zwiększa się o kwotę 40.682 zł wydatki zaplanowane na Projekt Digitourism realizowany w ramach Programu INTERREG Europa w związku z przeniesieniem środków pomiędzy latami. Nie zmienia się ogólna wartość projektu. Ponadto dokonuje się przeniesienia planowanych wydatków między podziałkami klasyfikacji budżetowej w kwocie 1.411 zł w celu urealnienia planu na dodatkowe wynagrodzenie roczne.</t>
  </si>
  <si>
    <t>Szkoły policealne</t>
  </si>
  <si>
    <t>Zwiększa się wydatki:</t>
  </si>
  <si>
    <r>
      <t xml:space="preserve">Dokonuje się przeniesienia planowanych wydatków między podziałkami klasyfikacji budżetowej w kwocie 1.363 zł w projekcie pn. </t>
    </r>
    <r>
      <rPr>
        <i/>
        <sz val="10"/>
        <rFont val="Times New Roman"/>
        <family val="1"/>
      </rPr>
      <t>"W Kujawsko-Pomorskiem Mówisz - masz-certyfikowane szkolenie językowe"</t>
    </r>
    <r>
      <rPr>
        <sz val="10"/>
        <rFont val="Times New Roman"/>
        <family val="1"/>
      </rPr>
      <t xml:space="preserve"> realizowanym w ramach RPO WK-P 2014-2020, Poddziałania 10.4.1. Zmiana wynika z konieczności uaktualnienia źródeł finansowania w poszczególnych kategoriach wydatków. </t>
    </r>
  </si>
  <si>
    <t>050</t>
  </si>
  <si>
    <t>Rybołówstwo i rybactwo</t>
  </si>
  <si>
    <t>05011</t>
  </si>
  <si>
    <t>Program Operacyjny Zrównoważony rozwój sektora rybołówstwa i nadbrzeżnych obszarów rybackich 
2007-2013 oraz Program Operacyjny Rybactwo i Morze 2014-2020</t>
  </si>
  <si>
    <t>Placówki kształcenia ustawicznego i centra kształcenia zawodowego</t>
  </si>
  <si>
    <t xml:space="preserve">    - w planie finansowym Urzędu Marszałkowskiego o kwotę 112.145 zł;</t>
  </si>
  <si>
    <t xml:space="preserve">    - w planie finansowym Urzędu Marszałkowskiego o kwotę 2.745 zł;</t>
  </si>
  <si>
    <t xml:space="preserve">    - w planie finansowym Kujawsko-Pomorskiego Specjalnego Ośrodka Szkolno-Wychowawczego nr 1 w Bydgoszczy o kwotę 278 005 zł.</t>
  </si>
  <si>
    <t xml:space="preserve"> 1. Poddziałania 6.3.1 Inwestycje w infrastrukturę przedszkolną:</t>
  </si>
  <si>
    <t>2. Poddziałania 6.3.2 Inwestycje w infrastrukturę kształcenia zawodowego:</t>
  </si>
  <si>
    <t>Zwiększa się wydatki na projekty realizowane w ramach RPO WK-P 2014-2020:</t>
  </si>
  <si>
    <t>Zwiększa się wydatki na projekty realizowane przez Regionalny Ośrodek Polityki Społecznej w Toruniu w ramach RPO WK-P 2014-2020:</t>
  </si>
  <si>
    <t>Ogólna wartość powyższych projektów nie ulega zmianie.</t>
  </si>
  <si>
    <r>
      <t>Zwiększa się dochody z tytułu dotacji celowej z budżetu państwa zaplanowane na projekt pn.</t>
    </r>
    <r>
      <rPr>
        <i/>
        <sz val="10"/>
        <rFont val="Times New Roman"/>
        <family val="1"/>
      </rPr>
      <t xml:space="preserve"> "Kooperacja-efektywna i skuteczna"</t>
    </r>
    <r>
      <rPr>
        <sz val="10"/>
        <rFont val="Times New Roman"/>
        <family val="1"/>
      </rPr>
      <t xml:space="preserve"> realizowany w ramach Programu Operacyjnego Wiedza Edukacja Rozwój 2014-2020, Działania 2.5 łącznie o kwotę 1.961.098 zł, w tym z budżetu środków europejskich o kwotę 1.752.812 zł oraz z budżetu państwa na współfinansowanie krajowe o kwotę 208.286 zł, w związku z przeniesieniem części zakresu rzeczowo-finansowego z roku 2021.</t>
    </r>
  </si>
  <si>
    <r>
      <t xml:space="preserve"> - o kwotę 2.413.624 zł na projekt pn. </t>
    </r>
    <r>
      <rPr>
        <i/>
        <sz val="10"/>
        <rFont val="Times New Roman"/>
        <family val="1"/>
      </rPr>
      <t xml:space="preserve">"Inicjatywy w zakresie usług społecznych realizowane przez NGO" </t>
    </r>
    <r>
      <rPr>
        <sz val="10"/>
        <rFont val="Times New Roman"/>
        <family val="1"/>
      </rPr>
      <t>realizowany przez Urząd Marszałkowski 
   w związku z późnym przyznaniem dofinansowania oraz opóźnień w sporządzeniu procedur  dotyczących naboru wniosków o powierzenie grantu 
   dla organizacji pozarządowych na realizację różnych inicjatyw oferujących kompleksowe i zróżnicowane usługi społeczne. Środki przeniesione 
   zostają z roku 2021. Nie zmienia się ogólna wartość projektu;</t>
    </r>
  </si>
  <si>
    <t>Rodzina</t>
  </si>
  <si>
    <t>85595</t>
  </si>
  <si>
    <t>Zwiększa się wydatki na projekty realizowane w ramach RPO WK-P 2014-2020, Poddziałania 9.3.2:</t>
  </si>
  <si>
    <t>Ochrona zabytków i opieka nad zabytkami</t>
  </si>
  <si>
    <t>Określa się dotacje dla:</t>
  </si>
  <si>
    <t xml:space="preserve">Zwiększa się dotacje dla Opery NOVA w Bydgoszczy: </t>
  </si>
  <si>
    <r>
      <t xml:space="preserve"> - na wieloletnie zadanie inwestycyjne pn. </t>
    </r>
    <r>
      <rPr>
        <i/>
        <sz val="10"/>
        <rFont val="Times New Roman"/>
        <family val="1"/>
      </rPr>
      <t>"Rozbudowa Opery Nova w Bydgoszczy o IV krąg"</t>
    </r>
    <r>
      <rPr>
        <sz val="10"/>
        <rFont val="Times New Roman"/>
        <family val="1"/>
      </rPr>
      <t xml:space="preserve"> łącznie o kwotę 42.972 zł, w tym w części 
   finansowanej ze środków własnych województwa o kwotę 21.486 zł oraz ze środków Miasta Bydgoszczy o kwotę 21.486 zł. Środki przeniesione 
   zostają z roku 2021 r.;</t>
    </r>
  </si>
  <si>
    <t>Zwiększa się o kwotę 350.000 zł planowane dochody z tytułu dotacji od jednostek samorządu terytorialnego w związku z udzieleniem Województwu przez Miasto Toruń dotacji celowej na dofinansowanie kosztów organizacji 26 edycji Międzynarodowego Festiwalu Teatralnego KONTAKT.</t>
  </si>
  <si>
    <t>Biblioteki</t>
  </si>
  <si>
    <t>1. Wojewódzkiej i Miejskiej Biblioteki Publicznej im. dr Witolda Bełzy w Bydgoszczy:</t>
  </si>
  <si>
    <t>2. Wojewódzkiej i Miejskiej Biblioteki Publicznej - Książnicy Kopernikańskiej w Toruniu:</t>
  </si>
  <si>
    <t>Filharmonie, orkiestry, chóry i kapele</t>
  </si>
  <si>
    <t>Galerie i biura wystaw artystycznych</t>
  </si>
  <si>
    <t>Określa się dotacje dla Galerii i Ośrodka Plastycznej Twórczości Dziecka w Toruniu:</t>
  </si>
  <si>
    <t xml:space="preserve"> - w kwocie 30.650 zł z przeznaczeniem na organizację XXI Międzynarodowego Konkursu Twórczości Plastycznej Dzieci i Młodzieży "Zawsze 
   zielono, zawsze niebiesko" Toruń 2022. Celem projektu jest zainteresowanie dzieci i młodzieży problemami ochrony środowiska i otaczającej nas
   przyrody, uwrażliwienie ich na jej piękno i różnorodność, upowszechnianie wiedzy ekologicznej, rozwijanie kreatywności, wrażliwości i wyobraźni
   plastycznej. Przedsięwzięcie składa się z cyklu eksperymentalnych zajęć plastycznych, które odbędą się w przedszkolach, szkołach i placówkach 
   oświatowo-kulturalnych, konkursu z udziałem kilkunastu tysięcy uczestników oraz podsumowującej wystawy najbardziej interesujących, 
   oryginalnych przykładów współczesnej plastyki dziecięcej z różnych stron świata a także spotkań, wykładów, wystaw towarzyszących z udziałem
   ekologów, biologów, fotografików przyrody.</t>
  </si>
  <si>
    <t>Domy i ośrodki kultury, świetlice i kluby</t>
  </si>
  <si>
    <t xml:space="preserve">Określa się dotacje: </t>
  </si>
  <si>
    <t>Muzea</t>
  </si>
  <si>
    <t>1) Muzeum Etnograficznego w Toruniu na wkład własny dla projektów, które uzyskały dofinansowanie od Ministra Kultury i Dziedzictwa 
    Narodowego:</t>
  </si>
  <si>
    <r>
      <t xml:space="preserve">     - w kwocie 17.121 zł z przeznaczeniem na projekt pn.</t>
    </r>
    <r>
      <rPr>
        <i/>
        <sz val="10"/>
        <rFont val="Times New Roman"/>
        <family val="1"/>
      </rPr>
      <t xml:space="preserve"> Wydanie książek Wandy Modzelewskiej i Klemensa Krajewskiego w serii wydawniczej
      "Etnografia Ocalona",</t>
    </r>
    <r>
      <rPr>
        <sz val="10"/>
        <rFont val="Times New Roman"/>
        <family val="1"/>
      </rPr>
      <t xml:space="preserve"> na który instytucja uzyskała dofinansowanie w ramach Programu Kultura ludowa i tradycyjna. W ramach zadania
      przewidziano redakcję, wydanie i promocję dwóch książek, rękopisów nieznanych szerszemu gronu odbiorców, tj.: "Materiały o kulturze i sztuce
      ludowej Polski" Wandy Modzelewskiej oraz "Tradycyjne budownictwo chałup ziemi chełmińskiej" Klemensa Krajewskiego. Materiały te to 
      unikaty, które dokumentują tradycyjne kultury ludowe różnych regionów etnograficznych Polski;</t>
    </r>
  </si>
  <si>
    <t>2) Muzeum Ziemi Kujawskiej i Dobrzyńskiej we Włocławku:</t>
  </si>
  <si>
    <r>
      <t xml:space="preserve">    - na projekt pn. </t>
    </r>
    <r>
      <rPr>
        <i/>
        <sz val="10"/>
        <rFont val="Times New Roman"/>
        <family val="1"/>
      </rPr>
      <t>"Artyści w zawodzie - modernizacja warsztatów kształcenia zawodowego w KPSOSW im. J. Korczaka w Toruniu"</t>
    </r>
    <r>
      <rPr>
        <sz val="10"/>
        <rFont val="Times New Roman"/>
        <family val="1"/>
      </rPr>
      <t xml:space="preserve"> o kwotę 
      2.814.673 zł w związku z przeniesieniem z roku 2021 środków przeznaczonych na zakup wyposażenia dla pracowni kształcenia zawodowego oraz
      zwiększeniem ogólnej wartości projektu w wyniku określenia wydatków niekwalifikowalnych z przeznaczeniem na waloryzację wynagrodzenia 
      wykonawcy robót budowlanych. </t>
    </r>
  </si>
  <si>
    <t>Administracja publiczna</t>
  </si>
  <si>
    <t>Urzędy marszałkowskie</t>
  </si>
  <si>
    <t>Powyższe zmiany dokonywane są w celu dostosowania planu wydatków do projektu zmiany Wieloletniego Planu Działań "Sprawne zarządzanie i wdrażanie RPO WK-P na lata 2018-2022" dla Pomocy Technicznej Regionalnego Programu Operacyjnego Województwa Kujawsko-Pomorskiego 2014-2020 .</t>
  </si>
  <si>
    <t>Promocja jednostek samorządu terytorialnego</t>
  </si>
  <si>
    <t>Handel</t>
  </si>
  <si>
    <t>Promocja eksportu</t>
  </si>
  <si>
    <r>
      <t xml:space="preserve">Dokonuje się zmian w projekcie </t>
    </r>
    <r>
      <rPr>
        <i/>
        <sz val="10"/>
        <rFont val="Times New Roman"/>
        <family val="1"/>
      </rPr>
      <t xml:space="preserve">"Przygotowanie i rozwój pakietu usług doradczych/informacyjnych w zakresie umiędzynarodowienia działalności przedsiębiorstw z sektora MŚP oraz pozyskania działalności inwestycyjnej przez Kujawsko-Pomorskie Centrum Obsługi Inwestorów i Eksporterów" </t>
    </r>
    <r>
      <rPr>
        <sz val="10"/>
        <rFont val="Times New Roman"/>
        <family val="1"/>
      </rPr>
      <t>realizowanym w ramach RPO WK-P, Poddziałania 1.5.2:</t>
    </r>
  </si>
  <si>
    <t>Zwiększa się dotacje zaplanowane na działalność statutową:</t>
  </si>
  <si>
    <t xml:space="preserve"> - Wojewódzkiej i Miejskiej Biblioteki Publicznej im. dr Witolda Bełzy w Bydgoszczy o kwotę 32.000 zł w części finansowanej z dotacji od Miasta 
   Bydgoszcz w związku z aneksem Nr 27 zwiększającym wysokość dotacji na utrzymanie sieci miejskich filii bibliotecznych w 2022 r., zawartym do 
   Porozumienia w sprawie wspólnego prowadzenia Instytucji z przeznaczeniem na organizację wydarzenia kulturalno-edukacyjnego "Bydgoski 
   Trójkąt Literacki.</t>
  </si>
  <si>
    <t xml:space="preserve">Kultura fizyczna </t>
  </si>
  <si>
    <t>Zadania w zakresie kultury fizycznej</t>
  </si>
  <si>
    <r>
      <t>Zwiększa się o kwotę 488.000 zł wydatki zaplanowane na zadanie własne pn.</t>
    </r>
    <r>
      <rPr>
        <i/>
        <sz val="10"/>
        <rFont val="Times New Roman"/>
        <family val="1"/>
      </rPr>
      <t xml:space="preserve"> "Mała architektura i budowa infrastruktury sportowej przy obiektach edukacyjnych - wsparcie  finansowe"</t>
    </r>
    <r>
      <rPr>
        <sz val="10"/>
        <rFont val="Times New Roman"/>
        <family val="1"/>
      </rPr>
      <t xml:space="preserve"> z przeznaczeniem na udzielenie pomocy finansowej jednostkom samorządu terytorialnego na dofinansowanie zadań inwestycyjnych polegających na budowie przyszkolnych sal sportowych.</t>
    </r>
  </si>
  <si>
    <r>
      <t>Zwiększa się o kwotę 540.000 zł wydatki zaplanowane na zadanie pn. "</t>
    </r>
    <r>
      <rPr>
        <i/>
        <sz val="10"/>
        <rFont val="Times New Roman"/>
        <family val="1"/>
      </rPr>
      <t xml:space="preserve">Kujawsko-Pomorskie Centrum Edukacji Nauczycieli Bydgoszczy - remonty" </t>
    </r>
    <r>
      <rPr>
        <sz val="10"/>
        <rFont val="Times New Roman"/>
        <family val="1"/>
      </rPr>
      <t>realizowane przez Urząd Marszałkowski w Toruniu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z przeznaczeniem na pokrycie kosztów naprawy dachu budynku wraz z odpowiednim zabezpieczeniem mykologicznym dachu i przeciwpożarowym konstrukcji drewnianej oraz na remont podłogi poddasza.</t>
    </r>
  </si>
  <si>
    <t>1) na bieżące utrzymanie:</t>
  </si>
  <si>
    <t xml:space="preserve">   - Tucholskiego Parku Krajobrazowego o kwotę 4.035 zł z przeznaczeniem na opłaty za paliwo gazowe wykorzystywane do ogrzewania siedziby
     Parku;</t>
  </si>
  <si>
    <t xml:space="preserve">   - Wdeckiego Parku Krajobrazowego o kwotę 2.563 zł z przeznaczeniem na zakup plandeki do tramwaju wodnego w celu ochrony przed 
     niekorzystnymi warunkami atmosferycznymi uczestników zajęć edukacyjnych podczas rejsów;</t>
  </si>
  <si>
    <t>1) Tucholski Park Krajobrazowy:</t>
  </si>
  <si>
    <t>2) Wdecki Park Krajobrazowy z tytułu umowy dzierżawy gruntów rolnych będących w trwałym zarządzie Parku (2.563 zł).</t>
  </si>
  <si>
    <r>
      <t xml:space="preserve"> - w kwocie 663.548 zł na projekt pn. </t>
    </r>
    <r>
      <rPr>
        <i/>
        <sz val="10"/>
        <rFont val="Times New Roman"/>
        <family val="1"/>
      </rPr>
      <t>"Budowa stacji terenowo-badawczej "Podmoście"</t>
    </r>
    <r>
      <rPr>
        <sz val="10"/>
        <rFont val="Times New Roman"/>
        <family val="1"/>
      </rPr>
      <t xml:space="preserve"> realizowany przez Zespół Parków Krajobrazowych nad 
   Dolną Wisłą w ramach RPO WK-P 2014-2020, Działania 4.5, w tym wydatki bieżące w kwocie 92.431 zł oraz wydatki inwestycyjne w kwocie 
   571.117 zł w związku z przeniesieniem z roku 2021 zakresu rzeczowo-finansowanego dotyczącego remontu i przebudowy budynku mieszkalnego
   i gospodarczego, uporządkowania i zagospodarowania terenu, zakupu wyposażenia bazy edukacyjnej oraz działań informacyjno-promocyjnych 
   i części kosztów zarządzania projektem. </t>
    </r>
  </si>
  <si>
    <r>
      <t>2) na projekt pn.</t>
    </r>
    <r>
      <rPr>
        <i/>
        <sz val="10"/>
        <rFont val="Times New Roman"/>
        <family val="1"/>
      </rPr>
      <t xml:space="preserve"> "Modernizacja zagrody wiejskiej w Dusocinie na potrzeby ośrodka edukacji ekologicznej na terenie Parku Krajobrazowego 
    Góry Łosiowe wraz z czynną ochroną przyrody na obszarze Natura 2000"</t>
    </r>
    <r>
      <rPr>
        <sz val="10"/>
        <rFont val="Times New Roman"/>
        <family val="1"/>
      </rPr>
      <t xml:space="preserve"> realizowany przez Zespół Parków Krajobrazowych nad Dolną Wisłą 
    w ramach RPO WK-P 2014-2020, Działania 4.5 o kwotę 1.629.057 zł, w tym wydatki bieżące o kwotę 200.526 zł oraz wydatki inwestycyjne o kwotę
    1.428.531 zł. Zmiana wynika z konieczności przeprowadzenia kolejnego postępowania przetargowego na wyłonienie nowego wykonawcy robót 
    budowlanych i w konsekwencji zwiększenia ogólnej wartości projektu ze względu na znaczny wzrost cen materiałów i usług budowlanych. 
    Powyższa kwota stanowi wydatki niekwalifikowalne. </t>
    </r>
  </si>
  <si>
    <r>
      <t xml:space="preserve"> - w kwocie 100.000 zł na dofinansowanie zadania pn. </t>
    </r>
    <r>
      <rPr>
        <i/>
        <sz val="10"/>
        <rFont val="Times New Roman"/>
        <family val="1"/>
      </rPr>
      <t>"Remont siedziby Chorągwi ZHP w Bydgoszczy wraz z zakupem wyposażenia"</t>
    </r>
    <r>
      <rPr>
        <sz val="10"/>
        <rFont val="Times New Roman"/>
        <family val="1"/>
      </rPr>
      <t xml:space="preserve"> 
   z przeznaczeniem na przeprowadzenie II etapu prac remontowych w siedzibie Chorągwi przy ul. Dworcowej 56 obejmujących wymianę podłóg 
   oraz montaż instalacji klimatyzacyjnej a także na zakup wyposażenia tj. mebli i zabudowy oraz sprzętu multimedialnego;</t>
    </r>
  </si>
  <si>
    <t>Realizacja zadań wymagających stosowania specjalnej organizacji nauki i metod pracy dla dzieci w przedszkolach, oddziałach przedszkolnych w szkołach podstawowych i innych formach wychowania przedszkolnego</t>
  </si>
  <si>
    <t>Zwiększa się o kwotę 322.860 zł wydatki zaplanowane na bieżące utrzymanie Kujawsko-Pomorskiego Specjalnego Ośrodka Szkolno-Wychowawczego w Toruniu w celu zabezpieczenia środków na pokrycie kosztów wynagrodzeń nauczycieli oddziałów przedszkolnych i odpisu na zakładowy fundusz świadczeń socjalnych.</t>
  </si>
  <si>
    <t>Informatyka</t>
  </si>
  <si>
    <t>Wprowadza się zmiany w projektach realizowanych w ramach RPO WK-P 2014-2020:</t>
  </si>
  <si>
    <t>1. Działania 2.1 Wysoka dostępność i jakość e-usług publicznych:</t>
  </si>
  <si>
    <r>
      <t xml:space="preserve">    1) projekt pn. </t>
    </r>
    <r>
      <rPr>
        <i/>
        <sz val="10"/>
        <rFont val="Times New Roman"/>
        <family val="1"/>
      </rPr>
      <t>"Budowa kujawsko-pomorskiego systemu udostępniania elektronicznej dokumentacji medycznej - I etap":</t>
    </r>
  </si>
  <si>
    <t xml:space="preserve">        a) w zakresie wydatków bieżących:</t>
  </si>
  <si>
    <t xml:space="preserve">            - przeniesienie planowanych wydatków między podziałkami klasyfikacji budżetowej w kwocie 328.745 zł w celu zabezpieczenia środków na 
              zakup materiałów i wyposażenia na potrzeby biura projektu;</t>
  </si>
  <si>
    <t xml:space="preserve">        b) wydatków inwestycyjnych o kwotę 2.559.335 zł w związku z opóźnieniami spowodowanymi wydłużeniem procedur przetargowych na zakup
            sprzętu i oprogramowania serwerowego do obsługi usług elektronicznych i koniecznością przeniesienia niewydatkowanych środków z roku
            2021. </t>
  </si>
  <si>
    <t>Ochrona zdrowia</t>
  </si>
  <si>
    <t>Szpitale ogólne</t>
  </si>
  <si>
    <t>1) na projekty realizowane przez Urząd Marszałkowski w Toruniu w ramach RPO WK-P, Poddziałania 9.3.1:</t>
  </si>
  <si>
    <t xml:space="preserve">Zwiększa się wydatki: </t>
  </si>
  <si>
    <r>
      <t>2) o kwotę 12.629.019 zł na projekt pn.</t>
    </r>
    <r>
      <rPr>
        <i/>
        <sz val="10"/>
        <rFont val="Times New Roman"/>
        <family val="1"/>
      </rPr>
      <t xml:space="preserve"> "Doposażenie szpitali w województwie kujawsko-pomorskim związane z zapobieganiem, 
    przeciwdziałaniem i zwalczaniem COVID-19 - etap II"</t>
    </r>
    <r>
      <rPr>
        <sz val="10"/>
        <rFont val="Times New Roman"/>
        <family val="1"/>
      </rPr>
      <t xml:space="preserve"> realizowany przez Regionalny Ośrodek Polityki Społecznej w Toruniu w ramach RPO 
    WK-P 2014-2020, Poddziałania 6.1.1. Zmiana wynika z opóźnień w postępowaniach przetargowych ogłaszanych przez partnerów na zakup 
    sprzętu i aparatury medycznej, wyposażenia medycznego i niemedycznego i konieczności przeniesienia niewydatkowanych środków z roku 
    2021 r. Ogólna wartość projektu się nie zmienia.</t>
    </r>
  </si>
  <si>
    <t>Szkoły podstawowe specjalne</t>
  </si>
  <si>
    <t xml:space="preserve"> - w kwocie 32,22 zł w planie finansowym Kujawsko-Pomorskiego Specjalnego Ośrodka Szkolno-Wychowawczego w Toruniu;</t>
  </si>
  <si>
    <t xml:space="preserve"> - w kwocie 21.391,24 zł w planie finansowym Kujawsko-Pomorskiego Specjalnego Ośrodka Szkolno-Wychowawczego nr 1 w Bydgoszczy;</t>
  </si>
  <si>
    <t xml:space="preserve"> - w kwocie 2.802,56 zł w planie finansowym Zespołu Szkół Nr 33 Specjalnych w Bydgoszczy.</t>
  </si>
  <si>
    <r>
      <t xml:space="preserve">Określa się  wydatki finansowane ze środków z Funduszu Przeciwdziałania COVID-19 na zadanie własne pn. </t>
    </r>
    <r>
      <rPr>
        <i/>
        <sz val="10"/>
        <rFont val="Times New Roman"/>
        <family val="1"/>
      </rPr>
      <t xml:space="preserve">"Laboratoria przyszłości": </t>
    </r>
  </si>
  <si>
    <t>Łączna kwota 24.226,02 zł wynika z rozliczenia dochodów otrzymanych w 2021 r., które dotyczą szczególnych zasad wykonywania budżetu określonych w odrębnych ustawach i ujęta zostaje po stronie przychodów. Wsparcie finansowe ze środków z Funduszu Przeciwdziałania COVID-19 otrzymane w 2021 r. na zadania polegające na rozwijaniu szkolnej infrastruktury "Laboratoria przyszłości" może być wydatkowane do dnia 31 sierpnia 2022 r.</t>
  </si>
  <si>
    <t>Gospodarka komunalna i ochrona środowiska</t>
  </si>
  <si>
    <t>90095</t>
  </si>
  <si>
    <t>Zmniejsza się wydatki:</t>
  </si>
  <si>
    <r>
      <t xml:space="preserve"> - o kwotę 326.960 zł na jednoroczne zadanie inwestycyjne pn. </t>
    </r>
    <r>
      <rPr>
        <i/>
        <sz val="10"/>
        <rFont val="Times New Roman"/>
        <family val="1"/>
      </rPr>
      <t>"Zakup licencji oprogramowania"</t>
    </r>
    <r>
      <rPr>
        <sz val="10"/>
        <rFont val="Times New Roman"/>
        <family val="1"/>
      </rPr>
      <t xml:space="preserve"> tj. do wartości najkorzystniejszej oferty na zakup
    licencji oprogramowania komputerowego ewidencyjno-opłatowego (wielomodułowego) służącego do przetwarzania i zarządzania informacjami 
    środowiskowymi; </t>
    </r>
  </si>
  <si>
    <r>
      <t xml:space="preserve"> - o kwotę 125.443 zł na projekt pn. </t>
    </r>
    <r>
      <rPr>
        <i/>
        <sz val="10"/>
        <rFont val="Times New Roman"/>
        <family val="1"/>
      </rPr>
      <t xml:space="preserve">"Kujawsko-Pomorskie - rozwój poprzez kulturę 2021" </t>
    </r>
    <r>
      <rPr>
        <sz val="10"/>
        <rFont val="Times New Roman"/>
        <family val="1"/>
      </rPr>
      <t>realizowany w ramach RPO WK-P, Działania 4.4
   Środki przeniesione zostają z roku 2021 w związku z brakiem możliwości wypłaty środków partnerom projektu w wyniku opóźnień w składaniu 
   przez nich stosownych rozliczeń oraz niewydatkowaniem części środków na zarządzanie projektem. Nie zmienia się ogólna wartość projektu. 
   Ponadto dokonuje się przeniesienia wydatków w kwocie 50.000 zł poprzez zwiększenie kosztów bezpośrednich przy jednoczesnym zmniejszeniu 
   kosztów pośrednich.</t>
    </r>
  </si>
  <si>
    <t>90026</t>
  </si>
  <si>
    <t>Pozostałe działania związane z gospodarką odpadami</t>
  </si>
  <si>
    <t>Zwiększa się dotacje dla Kujawsko-Pomorskiego Teatru Muzycznego w Toruniu na wkład własny do projektów przewidzianych do realizacji w ramach RPO WK-P 2014-2020, Działania 6.5:</t>
  </si>
  <si>
    <r>
      <t xml:space="preserve"> - o kwotę 63.443 zł, w tym dotację bieżącą o kwotę 457 zł oraz dotację inwestycyjną o kwotę 62.986 zł na projekt pn. </t>
    </r>
    <r>
      <rPr>
        <i/>
        <sz val="10"/>
        <rFont val="Times New Roman"/>
        <family val="1"/>
      </rPr>
      <t>"Rozszerzenie funkcjonalności
    teatralno-koncertowej poprzez rozbudowę i doposażenie dawnego budynku kinoteatru Grunwald";</t>
    </r>
  </si>
  <si>
    <r>
      <t xml:space="preserve"> - o kwotę 16.498 zł dotację inwestycyjną na projekt pn. </t>
    </r>
    <r>
      <rPr>
        <i/>
        <sz val="10"/>
        <rFont val="Times New Roman"/>
        <family val="1"/>
      </rPr>
      <t>"Rozbudowa Kujawskiego Centrum Muzyki w miejscowości Wieniec koło Włocławka";</t>
    </r>
  </si>
  <si>
    <r>
      <t xml:space="preserve"> - o kwotę 114.157 zł dotację inwestycyjną na projekt pn. </t>
    </r>
    <r>
      <rPr>
        <i/>
        <sz val="10"/>
        <rFont val="Times New Roman"/>
        <family val="1"/>
      </rPr>
      <t>"Nadbudowa i rozbudowa dawnego budynku kinoteatru Grunwald usytuowanego przy 
   ul. Warszawskiej 1 w Toruniu z przeznaczeniem na teatr - Utworzenie "DUŻEJ SCENY" Kujawsko-Pomorskiego Impresaryjnego Teatru 
   Muzycznego w Toruniu"</t>
    </r>
    <r>
      <rPr>
        <sz val="10"/>
        <rFont val="Times New Roman"/>
        <family val="1"/>
      </rPr>
      <t>;</t>
    </r>
  </si>
  <si>
    <t>Zwiększa się wydatki zaplanowane na działalność statutową Kujawsko-Pomorskiego Teatru Muzycznego w Toruniu o kwotę 400.000 zł z przeznaczeniem m.in. na pokrycie kosztów związanych z zatrudnieniem nowych pracowników w celu osiągnięcia wskaźników założonych w projektach współfinansowanych z budżetu środków europejskich.</t>
  </si>
  <si>
    <t>Wojewódzkie urzędy pracy</t>
  </si>
  <si>
    <t>Dokonuje się zmian w planach podzadań Pomocy Technicznej Regionalnego Programu Operacyjnego Województwa Kujawsko-Pomorskiego 2014-2020 realizowanych przez Urząd Marszałkowski poprzez:</t>
  </si>
  <si>
    <t>1) zwiększenie wydatków:</t>
  </si>
  <si>
    <t>2) zmniejszenie wydatków:</t>
  </si>
  <si>
    <t xml:space="preserve">    - o kwotę 585.000 zł na podzadanie Koszty instytucji;</t>
  </si>
  <si>
    <t xml:space="preserve">    - o kwotę 585.000 zł na podzadanie Koszty wdrażania;</t>
  </si>
  <si>
    <t xml:space="preserve">    - o kwotę 75.000 zł na podzadanie Komitet Monitorujący;</t>
  </si>
  <si>
    <t xml:space="preserve">    - o kwotę 300.000 zł na podzadanie Informacja i komunikacja;</t>
  </si>
  <si>
    <t xml:space="preserve">    - o kwotę 344.000 zł na podzadanie Koszty przygotowania nowego okresu programowania;</t>
  </si>
  <si>
    <t>Dokonuje się zmian w planie finansowym Zarządu Dróg Wojewódzkich w Bydgoszczy, poprzez:</t>
  </si>
  <si>
    <t>2. zwiększenie wydatków:</t>
  </si>
  <si>
    <t xml:space="preserve">    2) na wieloletnie zadania inwestycyjne:</t>
  </si>
  <si>
    <t>Wprowadza się zmiany w projektach realizowanych w ramach RPO WK-P:</t>
  </si>
  <si>
    <t>1. Działania 3.4 Zrównoważona mobilność miejska i promowanie strategii niskoemisyjnych:</t>
  </si>
  <si>
    <t>2. Poddziałania 3.5.2 Zrównoważona mobilność miejska i promowanie strategii niskoemisyjnych w ramach ZIT:</t>
  </si>
  <si>
    <r>
      <t xml:space="preserve">    1) na zadanie własne pn. </t>
    </r>
    <r>
      <rPr>
        <i/>
        <sz val="10"/>
        <rFont val="Times New Roman"/>
        <family val="1"/>
      </rPr>
      <t>"Drogi wojewódzkie - utrzymanie bieżące dróg"</t>
    </r>
    <r>
      <rPr>
        <sz val="10"/>
        <rFont val="Times New Roman"/>
        <family val="1"/>
      </rPr>
      <t xml:space="preserve"> o kwotę 11.300.000 zł z przeznaczeniem m.in. na wykonanie 
        remontów cząstkowych nawierzchni celem przywrócenia przejezdności i poprawy bezpieczeństwa po sezonie zimowym oraz na pokrycie 
        kosztów usług związanych z utrzymaniem dróg;</t>
    </r>
  </si>
  <si>
    <t>3. zmniejszenie wydatków na wieloletnie zadania inwestycyjne:</t>
  </si>
  <si>
    <r>
      <t xml:space="preserve">     - o kwotę 2.389.511 zł na projekt pn. </t>
    </r>
    <r>
      <rPr>
        <i/>
        <sz val="10"/>
        <rFont val="Times New Roman"/>
        <family val="1"/>
      </rPr>
      <t>"Realizacja działań z zakresu edukacji i bezpieczeństwa publicznego ukierunkowanych na kształtowanie 
       właściwych postaw funkcjonowania społecznego w sytuacji występowania zagrożeń epidemiologicznych";</t>
    </r>
  </si>
  <si>
    <r>
      <t xml:space="preserve">    - o kwotę 6.300.000 zł na zadanie pn. </t>
    </r>
    <r>
      <rPr>
        <i/>
        <sz val="10"/>
        <rFont val="Times New Roman"/>
        <family val="1"/>
      </rPr>
      <t>"Rozbudowa drogi wojewódzkiej Nr 244 Kamieniec-Strzelce Dolne, m. Żołędowo, ul. Jastrzębia od km 
      30+068 do km 33+342, dł. 3,274 km"</t>
    </r>
    <r>
      <rPr>
        <sz val="10"/>
        <rFont val="Times New Roman"/>
        <family val="1"/>
      </rPr>
      <t>, w tym finansowanych ze środków własnych województwa o kwotę 5.300.000 zł oraz z dotacji od 
       jednostek samorządu terytorialnego o kwotę 1.000.000 zł. Środki przeniesione zostają na rok 2023 i wydłuża się okres realizacji inwestycji 
      z uwagi na brak możliwości przeprowadzenia procedury przetargowej na wykonawcę robót drogowych w wyniku trwającego procesu 
      uzyskania decyzji ZRID.</t>
    </r>
  </si>
  <si>
    <t>3. Działania 5.1 Infrastruktura drogowa:</t>
  </si>
  <si>
    <r>
      <t xml:space="preserve">     1) projekt pn</t>
    </r>
    <r>
      <rPr>
        <i/>
        <sz val="10"/>
        <rFont val="Times New Roman"/>
        <family val="1"/>
      </rPr>
      <t>. "Rozbudowa drogi wojewódzkiej Nr 548 Stolno-Wąbrzeźno od km 0+005 do km 29+619 z wyłączeniem węzła autostradowego 
         w m. Lisewo od km 14+144 do km 15+146"</t>
    </r>
    <r>
      <rPr>
        <sz val="10"/>
        <rFont val="Times New Roman"/>
        <family val="1"/>
      </rPr>
      <t xml:space="preserve"> - w zakresie wydatków inwestycyjnych:</t>
    </r>
  </si>
  <si>
    <r>
      <t xml:space="preserve">     2) projekt pn</t>
    </r>
    <r>
      <rPr>
        <i/>
        <sz val="10"/>
        <rFont val="Times New Roman"/>
        <family val="1"/>
      </rPr>
      <t>. "Przebudowa i rozbudowa drogi wojewódzkiej Nr 559 na odcinku Lipno - Kamień Kotowy - granica województwa":</t>
    </r>
  </si>
  <si>
    <t xml:space="preserve">         - w zakresie wydatków bieżących -  określenie wydatków w kwocie 32.719 zł z przeznaczeniem na zarządzanie projektem;</t>
  </si>
  <si>
    <r>
      <t xml:space="preserve">     3) projekt pn</t>
    </r>
    <r>
      <rPr>
        <i/>
        <sz val="10"/>
        <rFont val="Times New Roman"/>
        <family val="1"/>
      </rPr>
      <t>. "Przebudowa drogi wojewódzkiej Nr 249 wraz z uruchomieniem przeprawy promowej przez Wisłę na wysokości Solca 
         Kujawskiego i Czarnowa"</t>
    </r>
  </si>
  <si>
    <t xml:space="preserve">         a) w zakresie wydatków bieżących -  określenie wydatków w kwocie 57.144 zł z przeznaczeniem na zarządzanie projektem;</t>
  </si>
  <si>
    <t xml:space="preserve">         b) w zakresie wydatków inwestycyjnych:</t>
  </si>
  <si>
    <t xml:space="preserve">             - zmniejszenie wydatków finansowanych ze środków własnych województwa o kwotę 4.225 zł.</t>
  </si>
  <si>
    <t>Zmniejsza się dochody z tytułu dotacji celowej z budżetu państwa zaplanowane na Pomoc Techniczną Programu Operacyjnego Rybactwo i Morze 2014-2020 łącznie o kwotę 229.000 zł, w tym na finansowanie części unijnej o kwotę 172.000 zł oraz części krajowej o kwotę 57.000 zł, tj. zgodnie z Decyzją Wojewody Kujawsko-Pomorskiego WFB.I.3120.3.16.2022 z dnia 14 marca 2022 r. do wysokości limitu określonego w rozporządzeniu w sprawie podziału środków finansowych na realizację PO Rybactwo i Morze 2014-2020.</t>
  </si>
  <si>
    <t>Zwiększa się planowane dochody z tytułu dotacji od jednostek samorządu terytorialnego o kwotę 470.000 zł w związku z udzieleniem Województwu przez Miasto Bydgoszcz pomocy finansowej na przedsięwzięcia kulturalne realizowane na terenie miasta przez instytucje kultury, dla których organizatorem jest Województwo Kujawsko-Pomorskie.</t>
  </si>
  <si>
    <r>
      <t xml:space="preserve">Zwiększa się planowane dochody z tytułu dotacji od jednostek samorządu terytorialnego o kwotę 21.486 zł w związku ze zwiększeniem przez Miasto Bydgoszcz pomocy finansowej na zadanie inwestycyjne pn. </t>
    </r>
    <r>
      <rPr>
        <i/>
        <sz val="10"/>
        <rFont val="Times New Roman"/>
        <family val="1"/>
      </rPr>
      <t>"Rozbudowa Opery NOVA w Bydgoszczy o IV krąg wraz z infrastrukturą parkingową"</t>
    </r>
    <r>
      <rPr>
        <sz val="10"/>
        <rFont val="Times New Roman"/>
        <family val="1"/>
      </rPr>
      <t xml:space="preserve"> o kwotę niewykorzystaną w roku 2021.</t>
    </r>
  </si>
  <si>
    <t xml:space="preserve"> - w zakresie wydatków bieżących poprzez przeniesienie planowanych wydatków między podziałkami klasyfikacji budżetowej w kwocie 42.047 zł 
   w celu zabezpieczenia środków na zapłatę podatku VAT w związku z nabyciem systemu Passport od zagranicznego kontrahenta;</t>
  </si>
  <si>
    <t xml:space="preserve"> - w zakresie wydatków inwestycyjnych poprzez zwiększenie wydatków niekwalifikowalnych o kwotę 1.162.459 zł w celu zabezpieczenia środków
   na rozstrzygnięcie postępowania przetargowego na modernizację budynku użyteczności publicznej o funkcji biurowej, zlokalizowanym przy 
   ul. Franciszkańskiej w Toruniu.</t>
  </si>
  <si>
    <r>
      <t xml:space="preserve">    1) projekt pn. </t>
    </r>
    <r>
      <rPr>
        <i/>
        <sz val="10"/>
        <rFont val="Times New Roman"/>
        <family val="1"/>
      </rPr>
      <t xml:space="preserve">"Ograniczenie emisji spalin poprzez rozbudowę sieci dróg rowerowych znajdujących się w koncepcji rozwoju systemu transportu
        Bydgosko-Toruńskiego Obszaru Funkcjonalnego dla: Części nr 2 - Złotoria - Nowa Wieś - Lubicz Górny w ciągu drogi wojewódzkiej 
        nr 657" </t>
    </r>
    <r>
      <rPr>
        <sz val="10"/>
        <rFont val="Times New Roman"/>
        <family val="1"/>
      </rPr>
      <t>- zwiększenie wydatków inwestycyjnych o kwotę 3.092.599 zł, w tym w części finansowanej z dotacji od jednostek samorządu 
        terytorialnego o kwotę 714.695 zł. Środki przeniesione zostają z roku 2021 w związku z brakiem możliwości ich wydatkowania w wyniku 
        niskiego zaawansowania robót budowlanych spowodowanego epidemią COVID-19 oraz braków kadrowych i przedłużającego się procesu 
        wypłaty odszkodowań za przejęte grunty;</t>
    </r>
  </si>
  <si>
    <t xml:space="preserve">         - określenie wydatków finansowanych z dotacji od jednostek samorządu terytorialnego w kwocie 2.186.000 zł. Środki przeniesione zostają 
           z roku 2021 w celu dostosowania planu wydatków do kwot wynikających z zawartych umów;</t>
  </si>
  <si>
    <t xml:space="preserve">             - zwiększenie wydatków finansowanych z budżetu środków europejskich o kwotę 2.042.393 zł oraz z dotacji od jednostek samorządu 
               terytorialnego o kwotę 306.531 zł;</t>
  </si>
  <si>
    <t xml:space="preserve">             Łączne zwiększenie wynika z przeniesienia środków z roku 2021 niewydatkowanych z powodu opóźnień w przebudowie układu drogowego
             po stronie Solca Kujawskiego i Czarnowa oraz przesunięcia terminu przekazania jednostki pływającej na skutek problemów technicznych.</t>
  </si>
  <si>
    <r>
      <t xml:space="preserve">Zwiększa się o kwotę 405.000 zł wydatki zaplanowane na zadanie własne pn. </t>
    </r>
    <r>
      <rPr>
        <i/>
        <sz val="10"/>
        <rFont val="Times New Roman"/>
        <family val="1"/>
      </rPr>
      <t xml:space="preserve">"Strategia budowy i promocji produktów turystycznych" </t>
    </r>
    <r>
      <rPr>
        <sz val="10"/>
        <rFont val="Times New Roman"/>
        <family val="1"/>
      </rPr>
      <t>z przeznaczeniem na realizację działań związanych z promocją szlaku św. Jakuba oraz z powstaniem Szlaku Kopernikowskiego.</t>
    </r>
  </si>
  <si>
    <t xml:space="preserve">        Nie zmienia się ogólna wartość projektu;</t>
  </si>
  <si>
    <r>
      <t xml:space="preserve">    2) projekt pn. </t>
    </r>
    <r>
      <rPr>
        <i/>
        <sz val="10"/>
        <rFont val="Times New Roman"/>
        <family val="1"/>
      </rPr>
      <t xml:space="preserve">"Budowa kujawsko-pomorskiego systemu udostępniania elektronicznej dokumentacji medycznej - II etap" </t>
    </r>
    <r>
      <rPr>
        <sz val="10"/>
        <rFont val="Times New Roman"/>
        <family val="1"/>
      </rPr>
      <t>- zwiększenie 
        wydatków łącznie o kwotę 5.326.630 zł, w tym wydatków bieżących o kwotę 74.611 zł oraz wydatków inwestycyjnych o kwotę 5.252.019 zł 
        w związku z przeniesieniem z roku 2021 części środków niewydatkowanych na zarządzanie projektem oraz  niewydatkowanych przez 
        partnerów na zakup sprzętu. Zmienia się ogólna wartość z uwagi na rezygnację jednego partnera z udziału w projekcie;</t>
    </r>
  </si>
  <si>
    <t xml:space="preserve">       Zmienia się ogólna wartość projektu.</t>
  </si>
  <si>
    <r>
      <t xml:space="preserve">Dokonuje się przeniesienia planowanych wydatków między podziałkami klasyfikacji budżetowej w ramach zadania pn. </t>
    </r>
    <r>
      <rPr>
        <i/>
        <sz val="10"/>
        <rFont val="Times New Roman"/>
        <family val="1"/>
      </rPr>
      <t xml:space="preserve">"Promocja Województwa" </t>
    </r>
    <r>
      <rPr>
        <sz val="10"/>
        <rFont val="Times New Roman"/>
        <family val="1"/>
      </rPr>
      <t>poprzez zmniejszenie wydatków bieżących o kwotę 25.000 zł przy jednoczesnym określeniu wydatków inwestycyjnych. Zmiana dokonywana jest w celu zabezpieczenia środków na zakup profesjonalnej kamery na potrzeby Biura Projektów Multimedialnych Departamentu Promocji UM, która wykorzystywana będzie do nagrywania filmów promocyjno-informacyjnych.</t>
    </r>
  </si>
  <si>
    <r>
      <t xml:space="preserve"> - o kwotę 60.394 zł na zadanie pn. </t>
    </r>
    <r>
      <rPr>
        <i/>
        <sz val="10"/>
        <rFont val="Times New Roman"/>
        <family val="1"/>
      </rPr>
      <t>"Remonty"</t>
    </r>
    <r>
      <rPr>
        <sz val="10"/>
        <rFont val="Times New Roman"/>
        <family val="1"/>
      </rPr>
      <t xml:space="preserve"> realizowane przez Medyczno-Społeczne Centrum Kształcenia Zawodowego i Ustawicznego 
   w Toruniu z przeznaczeniem na pokrycie kosztów remontu sal i pomieszczeń znajdujących się na I piętrze oraz poddaszu budynku Centrum;</t>
    </r>
  </si>
  <si>
    <r>
      <t xml:space="preserve">Zmniejsza się o kwotę 1.265.996 zł wydatki zaplanowane na projekt pn. </t>
    </r>
    <r>
      <rPr>
        <i/>
        <sz val="10"/>
        <rFont val="Times New Roman"/>
        <family val="1"/>
      </rPr>
      <t>"Kwalifikacyjne Kursy Zawodowe twoją zawodową szansą - nowe formy praktycznej nauki zawodu w Kujawsko-Pomorskim Centrum Kształcenia Zawodowego w Bydgoszczy"</t>
    </r>
    <r>
      <rPr>
        <sz val="10"/>
        <rFont val="Times New Roman"/>
        <family val="1"/>
      </rPr>
      <t xml:space="preserve"> realizowany w ramach RPO WK-P 2014-2020, Poddziałania 6.3.2 w związku z trwającymi pracami budowlanymi i koniecznością przeniesienia na rok 2023 środków na zakup i instalację wyposażenia. Następuje wydłużenie okresu realizacji projektu. Ogólna wartość inwestycji nie ulega zmianie. Ponadto dokonuje się przeniesienia planowanych wydatków między podziałkami klasyfikacji budżetowej w kwocie 231.340 zł w celu zabezpieczenia środków na zarządzane projektem oraz na wydatki niekwalifikowalne związane z wykonaniem przyłącza kanalizacji deszczowej, usunięcia kolizji napowietrznej linii elektroenergetycznej SN oraz modernizacji kotłowni. </t>
    </r>
  </si>
  <si>
    <r>
      <t xml:space="preserve">Określa się wydatki w kwocie 5.000 zł na zadanie pn. </t>
    </r>
    <r>
      <rPr>
        <i/>
        <sz val="10"/>
        <rFont val="Times New Roman"/>
        <family val="1"/>
      </rPr>
      <t xml:space="preserve">"Inwestycje" </t>
    </r>
    <r>
      <rPr>
        <sz val="10"/>
        <rFont val="Times New Roman"/>
        <family val="1"/>
      </rPr>
      <t xml:space="preserve">przewidziane do realizacji przez Kujawsko-Pomorskie Centrum Edukacji Nauczycieli w Bydgoszczy. W ramach zadania pokryta zostanie część kosztów związanych z zakupem i montażem zegara ściennego wskazówkowego nad gzymsem elewacji frontowej na potrzeby przedsięwzięcia polegającego na przywróceniu dawnego wyglądu budynku Centrum - klasycystycznego pałacu - do postaci ujętej w projekcie z 1863 roku. </t>
    </r>
  </si>
  <si>
    <r>
      <t xml:space="preserve"> - o kwotę 253.204 zł na projekt pn. </t>
    </r>
    <r>
      <rPr>
        <i/>
        <sz val="10"/>
        <rFont val="Times New Roman"/>
        <family val="1"/>
      </rPr>
      <t xml:space="preserve">"Trampolina 3" </t>
    </r>
    <r>
      <rPr>
        <sz val="10"/>
        <rFont val="Times New Roman"/>
        <family val="1"/>
      </rPr>
      <t>(Poddziałanie 9.2.2) w związku z przeniesieniem z roku 2021 części niewydatkowanych środków 
   na organizację form wsparcia dla wychowanków MOW/MOS;</t>
    </r>
  </si>
  <si>
    <r>
      <t xml:space="preserve">    - na projekt pn. </t>
    </r>
    <r>
      <rPr>
        <i/>
        <sz val="10"/>
        <rFont val="Times New Roman"/>
        <family val="1"/>
      </rPr>
      <t xml:space="preserve">"Usłyszeć potrzeby" - wzmocnienie pozycji uczniów słabosłyszących i niesłyszących w ramach rozbudowy warsztatów 
      zawodowych Kujawsko-Pomorskiego Specjalnego Ośrodka Szkolno-Wychowawczego nr 2 w Bydgoszczy w kontekście zwiększenia szans 
      na rynku pracy" </t>
    </r>
    <r>
      <rPr>
        <sz val="10"/>
        <rFont val="Times New Roman"/>
        <family val="1"/>
      </rPr>
      <t>o kwotę 65.377 zł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w związku z przeniesieniem z roku 2021 niewydatkowanych środków na zarządzanie projektem, promocję 
      warsztatów i zakup wyposażenia na potrzeby Biura Projektów Infrastrukturalnych. Nie zmienia się ogólna wartość projektu;</t>
    </r>
  </si>
  <si>
    <r>
      <t xml:space="preserve"> - w kwocie 80.000 zł na dofinansowanie zadania pn. </t>
    </r>
    <r>
      <rPr>
        <i/>
        <sz val="10"/>
        <rFont val="Times New Roman"/>
        <family val="1"/>
      </rPr>
      <t>"Modernizacja bazy harcerskiej"</t>
    </r>
    <r>
      <rPr>
        <sz val="10"/>
        <rFont val="Times New Roman"/>
        <family val="1"/>
      </rPr>
      <t xml:space="preserve"> z przeznaczeniem na pokrycie kosztów przygotowania 
   dokumentacji budowlanej wraz z wymaganymi ekspertyzami w związku z planowaną modernizacją Harcerskiego Ośrodka Wypoczynkowego 
   w Białej, Harcerskiego Ośrodka Specjalności i Kształcenia w Solcu Kujawskim oraz Harcerskiego Centrum Edukacji Ekologicznej w Funce.</t>
    </r>
  </si>
  <si>
    <t>Określa się dotację inwestycyjną dla Kujawsko-Pomorskiego Teatru Muzycznego w Toruniu w kwocie 30.000 zł z przeznaczeniem na zakup programu do inwentaryzacji oraz katalogowania środków trwałych w podziale na lokalizacje, działy i typy środków, nadającego numery katalogowe i tworzącego kodyQR wraz ze sprzętem niezbędnym do druku naklejek oraz odczytu kodów podczas inwentaryzacji.</t>
  </si>
  <si>
    <r>
      <t xml:space="preserve">Zwiększa się o kwotę 62.952 zł dotację dla Filharmonii Pomorskiej w Bydgoszczy na wieloletnie zadanie inwestycyjne pn. </t>
    </r>
    <r>
      <rPr>
        <i/>
        <sz val="10"/>
        <rFont val="Times New Roman"/>
        <family val="1"/>
      </rPr>
      <t xml:space="preserve">"Rozbudowa i remont Filharmonii Pomorskiej w Bydgoszczy" </t>
    </r>
    <r>
      <rPr>
        <sz val="10"/>
        <rFont val="Times New Roman"/>
        <family val="1"/>
      </rPr>
      <t>w związku z przeniesieniem z roku 2021 oszczędności wynikających z mniejszych kosztów nadzoru i doradztwa prawnego. Ogólna wartość inwestycji się nie zmienia.</t>
    </r>
  </si>
  <si>
    <t xml:space="preserve">   3) z przeznaczeniem na aktualizację dokumentacji projektowej dla zadania "Rozbudowa i dostosowanie budynku Wojewódzkiej Biblioteki
       Publicznej-Książnicy Kopernikańskiej w Toruniu do nowych funkcji użytkowych" w kwocie 110.700 zł. Dokumentacja opracowana w latach 
       2017-2018 stała się nieaktualna a pozwolenie na budowę straciło ważność. Powyższa kwota przeznaczona zostanie na aktualizację uzgodnień, 
       opinii i decyzji, kosztorysów inwestorskich oraz szczegółowych specyfikacji technicznych wykonania i odbioru robót budowlanych.</t>
  </si>
  <si>
    <r>
      <t xml:space="preserve">    - w kwocie 124.016 zł z przeznaczeniem na projekt pn.</t>
    </r>
    <r>
      <rPr>
        <i/>
        <sz val="10"/>
        <rFont val="Times New Roman"/>
        <family val="1"/>
      </rPr>
      <t xml:space="preserve"> Prace konserwatorskie w obiektach architektonicznych - muzealiach w Muzeum 
      Etnograficznym w Toruniu,</t>
    </r>
    <r>
      <rPr>
        <sz val="10"/>
        <rFont val="Times New Roman"/>
        <family val="1"/>
      </rPr>
      <t xml:space="preserve"> na który instytucja uzyskała dofinansowanie w ramach Programu Wspieranie działań muzealnych. W ramach 
      zadania przewidziano przeprowadzenie częściowej konserwacji 4 obiektów architektonicznych wchodzących w skład ekspozycji Parku 
      Etnograficznego w Toruniu (Wiatraka z Wójtówki, Młyna wodnego ze Strzyg, Chałupy z Męcikału i Obory z Kłodawy). Celem zadania jest 
      przywrócenie właściwego stanu technicznego obiektów i zachowanie ich zabytkowego charakteru;  </t>
    </r>
  </si>
  <si>
    <t xml:space="preserve">    - w kwocie 99.380 zł z przeznaczeniem na remonty zabudowań wsi skansenowskiej w Kujawsko-Dobrzyńskim Parku Etnograficznym w Kłóbce: 
      wiatraka koźlaka z Zadusznik (wymiana pękniętego bursztyka, głównego elementu mocującego skrzydła wraz z wymianą przegniłych skrzydeł 
      i konserwacją dachu i ścian zewnętrznych),  budynku obory i olejarni z Rakutowa oraz chałupy z Zalesia (wymiana słomianych kalenic na dachu
      obiektów).</t>
  </si>
  <si>
    <t>Określa się wydatki w planie finansowym Urzędu Marszałkowskiego w Toruniu:</t>
  </si>
  <si>
    <r>
      <t xml:space="preserve"> - w kwocie 330.000 zł na zadanie własne pn. </t>
    </r>
    <r>
      <rPr>
        <i/>
        <sz val="10"/>
        <rFont val="Times New Roman"/>
        <family val="1"/>
      </rPr>
      <t xml:space="preserve">"Zwrot dotacji RPO" </t>
    </r>
    <r>
      <rPr>
        <sz val="10"/>
        <rFont val="Times New Roman"/>
        <family val="1"/>
      </rPr>
      <t>z przeznaczeniem na zwrot dotacji w związku ze stwierdzeniem nieprawidłowości 
   w projekcie pn. "Granty na kapitał obrotowy dla mikro i małych przedsiębiorstw w branży gastronomicznej oraz fitness w związku z wystąpieniem 
   stanu epidemii COVID-19" zrealizowanym w ramach RPO WK-P 2014-2020, Poddziałania 1.6.2;</t>
    </r>
  </si>
  <si>
    <t xml:space="preserve">3) przeniesienie planowanych wydatków między podziałkami klasyfikacji budżetowej: </t>
  </si>
  <si>
    <t xml:space="preserve">    - w kwocie 5.000 zł w ramach podzadania Koszty wdrażania.</t>
  </si>
  <si>
    <r>
      <t xml:space="preserve"> - o kwotę 1.000 zł na podzadanie </t>
    </r>
    <r>
      <rPr>
        <i/>
        <sz val="10"/>
        <rFont val="Times New Roman"/>
        <family val="1"/>
      </rPr>
      <t>Koszty wdrażania;</t>
    </r>
  </si>
  <si>
    <r>
      <t xml:space="preserve"> - o kwotę 123.264 zł na podzadanie </t>
    </r>
    <r>
      <rPr>
        <i/>
        <sz val="10"/>
        <rFont val="Times New Roman"/>
        <family val="1"/>
      </rPr>
      <t>Koszty instytucji.</t>
    </r>
  </si>
  <si>
    <r>
      <t xml:space="preserve"> - o kwotę 91.568 zł na podzadanie </t>
    </r>
    <r>
      <rPr>
        <i/>
        <sz val="10"/>
        <rFont val="Times New Roman"/>
        <family val="1"/>
      </rPr>
      <t>Koszty zatrudnienia;</t>
    </r>
  </si>
  <si>
    <t>1) zmniejszeniu wydatków na:</t>
  </si>
  <si>
    <t xml:space="preserve">   - o kwotę 1.875.000 zł na pakiet A obejmujący linie kolejowe: nr 18 od granicy województwa (Rutkowice) do Bydgoszczy, nr 131 od Bydgoszczy 
     do Inowrocławia, nr 353 od Mogilna do Jabłonowa Pomorskiego, nr 208 od Brodnicy do Jabłonowa Pomorskiego (po 2025 r.); linie 
     komunikacyjne: Kaliska-Włocławek-Toruń-Bydgoszcz, Bydgoszcz-Inowrocław, Mogilno-Inowrocław-Toruń, Bydgoszcz-Toruń-Jabłonowo 
     Pomorskie (- Brodnica po 2025 roku po elektryfikacji linii kolejowej nr 208);</t>
  </si>
  <si>
    <t xml:space="preserve">   - o kwotę 819.000 zł na pakiet B1 obejmujący linie kolejowe: nr 18 od Torunia do granicy województwa (Wyrzysk-Osiek), nr 131 od Bydgoszczy 
     do granicy województwa (Smętowo), nr 353 od Torunia do granicy województwa (Jabłonowo Pomorskie); linie komunikacyjne: Bydgoszcz-
     Wyrzysk-Osiek, Bydgoszcz-Toruń, Toruń-Jabłonowo Pomorskie (Olsztyn), Bydgoszcz-Smętowo (Gdynia);</t>
  </si>
  <si>
    <t xml:space="preserve">   - o kwotę 662.000 zł na pakiet B2 obejmujący linie kolejowe: nr 18 od Bydgoszczy do granicy województwa (Wyrzysk-Osiek), nr 131 od 
     Bydgoszczy do Inowrocławia, nr 353 od granicy województwa (Mogilno) do Torunia, nr 353 od Jabłonowa Pomorskiego do granicy 
     województwa; linie komunikacyjne: Piła-Bydgoszcz, Laskowice-Smętowo (Gdynia), Jabłonowo Pomorskie-Iława (Olsztyn), (Poznań)-Inowrocław-
     Bydgoszcz, Toruń-Inowrocław-Mogilno (Poznań);</t>
  </si>
  <si>
    <t xml:space="preserve">   - o kwotę 633.000 zł na pakiet C obejmujący linie kolejowe: nr 131 od Bydgoszczy do Maksymilianowa, nr 201 od Bydgoszczy do Wierzchucina,
     nr 208 od Wierzchucina do Chojnic; linia komunikacyjna Bydgoszcz-Tuchola-Chojnice; </t>
  </si>
  <si>
    <t xml:space="preserve">   -  o kwotę 468.000 zł na pakiet D obejmujący linie kolejowe: nr 131 od Bydgoszczy do Laskowic, nr 208 od Grudziądza do Laskowic, nr 215 od 
     Laskowic Pomorskich do Czerska; linie komunikacyjne: Bydgoszcz-Laskowice-Grudziądz, Laskowice-Czersk;</t>
  </si>
  <si>
    <t xml:space="preserve">   - o kwotę 482.000 zł na pakiet E obejmujący linie kolejowe: nr 207 od Torunia do Chełmży, nr 208 od Brodnicy do Grudziądza, nr 209 od Chełmży
     do Bydgoszczy, nr 353 od Torunia do Jabłonowa Pomorskiego; linie komunikacyjne: Toruń-Jabłonowo Pomorskie-Brodnica, Brodnica-
     Grudziądz, Bydgoszcz-Chełmża (-Toruń);</t>
  </si>
  <si>
    <t xml:space="preserve">   - o kwotę 468.000 zł na pakiet F obejmujący linie kolejowe: nr 207 od Torunia do Grudziądza, nr 353 od Torunia Głównego od Torunia 
     Wschodniego; linia komunikacyjna Toruń-Grudziądz;</t>
  </si>
  <si>
    <t xml:space="preserve">   - o kwotę 221.000 zł na pakiet G obejmujący linie kolejowe: nr 27 od granicy województwa do Torunia, nr 353 od Torunia Głównego od Torunia 
     Wschodniego; linia komunikacyjna Toruń-Lipno (Sierpc);</t>
  </si>
  <si>
    <t xml:space="preserve">   - o kwotę 89.000 zł na pakiet H obejmujący linie kolejowe: nr 201 od Wierzchucina do Lipowej, nr 743 od Lipowej do Szlachty; linia komunikacyjna 
     Wierzchucin-Szlachta;</t>
  </si>
  <si>
    <t xml:space="preserve">   - o kwotę 44.000 zł na pakiet I obejmujący linię kolejową nr 33 od Rypina do Brodnicy; linia komunikacyjna Brodnica-Rypin.</t>
  </si>
  <si>
    <t>2) określeniu wydatków:</t>
  </si>
  <si>
    <t xml:space="preserve">        - pakiet B1 - linie kolejowe: nr 18 od Torunia do Wyrzyska-Osieka, nr 131 od Bydgoszczy do Smętowa, nr 353 od Torunia do Jabłonowa 
          Pomorskiego; linie komunikacyjne: Bydgoszcz-Wyrzysk-Osiek, Bydgoszcz-Toruń, Toruń-Jabłonowo Pomorskie, Bydgoszcz-Smętowo;</t>
  </si>
  <si>
    <t xml:space="preserve">       - Działania 3.3 Efektywność energetyczna w sektorze publicznym i mieszkaniowym, na projekty: </t>
  </si>
  <si>
    <r>
      <t xml:space="preserve">         pn. </t>
    </r>
    <r>
      <rPr>
        <i/>
        <sz val="10"/>
        <rFont val="Times New Roman"/>
        <family val="1"/>
      </rPr>
      <t>"Zwiększenie efektywności energetycznej budynku Urzędu Marszałkowskiego Województwa 
         Kujawsko-Pomorskiego w Toruniu jako element kompleksowej modernizacji budynku"</t>
    </r>
  </si>
  <si>
    <r>
      <t xml:space="preserve">         pn. </t>
    </r>
    <r>
      <rPr>
        <i/>
        <sz val="10"/>
        <rFont val="Times New Roman"/>
        <family val="1"/>
      </rPr>
      <t>"Termomodernizacja budynku administracyjno-biurowego przy ul. Targowej 13-15 w Toruniu"</t>
    </r>
  </si>
  <si>
    <r>
      <t xml:space="preserve">      - Działania 4.5 Ochrona przyrody, na projekt pn.</t>
    </r>
    <r>
      <rPr>
        <i/>
        <sz val="10"/>
        <rFont val="Times New Roman"/>
        <family val="1"/>
      </rPr>
      <t xml:space="preserve"> "Budowa stacji terenowo-badawczej "Podmoście"</t>
    </r>
  </si>
  <si>
    <t xml:space="preserve">      - Działania 5.1 Infrastruktura drogowa, na projekty:</t>
  </si>
  <si>
    <r>
      <t xml:space="preserve">         pn. </t>
    </r>
    <r>
      <rPr>
        <i/>
        <sz val="10"/>
        <rFont val="Times New Roman"/>
        <family val="1"/>
      </rPr>
      <t>"Przebudowa drogi wojewódzkiej Nr 249 wraz z uruchomieniem przeprawy promowej przez Wisłę 
         na wysokości Solca Kujawskiego i Czarnowa"</t>
    </r>
  </si>
  <si>
    <r>
      <t xml:space="preserve">       - Poddziałania 1.5.2 Wsparcie procesu umiędzynarodowienia przedsiębiorstw, na projekt pn. </t>
    </r>
    <r>
      <rPr>
        <i/>
        <sz val="10"/>
        <rFont val="Times New Roman"/>
        <family val="1"/>
      </rPr>
      <t>"Wsparcie
         umiędzynarodowienia kujawsko-pomorskich MŚP oraz promocja potencjału gospodarczego regionu"</t>
    </r>
  </si>
  <si>
    <r>
      <t xml:space="preserve">         pn. </t>
    </r>
    <r>
      <rPr>
        <i/>
        <sz val="10"/>
        <rFont val="Times New Roman"/>
        <family val="1"/>
      </rPr>
      <t>"Wsparcie opieki nad zabytkami Województwa Kujawsko-Pomorskiego w 2021 roku"</t>
    </r>
  </si>
  <si>
    <r>
      <t xml:space="preserve">         pn. </t>
    </r>
    <r>
      <rPr>
        <i/>
        <sz val="10"/>
        <rFont val="Times New Roman"/>
        <family val="1"/>
      </rPr>
      <t>"Kujawsko-Pomorskie - rozwój poprzez kulturę 2021"</t>
    </r>
  </si>
  <si>
    <r>
      <t xml:space="preserve">       - Działania 2.1 Wysoka dostępność i jakość e-usług publicznych, na projekt  pn. </t>
    </r>
    <r>
      <rPr>
        <i/>
        <sz val="10"/>
        <rFont val="Times New Roman"/>
        <family val="1"/>
      </rPr>
      <t>"Budowa kujawsko-
         pomorskiego systemu udostępniania elektronicznej dokumentacji medycznej - I etap"</t>
    </r>
  </si>
  <si>
    <t xml:space="preserve">       - Działania 3.4 Zrównoważona mobilność miejska i promowanie strategii niskoemisyjnych, na projekty:</t>
  </si>
  <si>
    <r>
      <t xml:space="preserve">         pn. </t>
    </r>
    <r>
      <rPr>
        <i/>
        <sz val="10"/>
        <rFont val="Times New Roman"/>
        <family val="1"/>
      </rPr>
      <t>"Ograniczenie emisji spalin poprzez rozbudowę sieci dróg rowerowych znajdujących się 
         w koncepcji rozwoju systemu transportu Bydgosko-Toruńskiego Obszaru Funkcjonalnego dla: 
         Części nr 2 - Złotoria - Nowa Wieś - Lubicz Górny w ciągu drogi wojewódzkiej nr 657"</t>
    </r>
  </si>
  <si>
    <t>Dokonuje się zmian w dochodach z tytułu dotacji celowych z budżetu państwa (budżet środków krajowych) przeznaczonych na współfinansowanie projektów w ramach Regionalnego Programu Operacyjnego Województwa Kujawsko-Pomorskiego 2014-2020, poprzez:</t>
  </si>
  <si>
    <t>1. określenie planowanych dochodów w ramach Działania 3.3 Efektywność energetyczna w sektorze publicznym i mieszkaniowym, na projekty:</t>
  </si>
  <si>
    <r>
      <t xml:space="preserve">   1) pn. </t>
    </r>
    <r>
      <rPr>
        <i/>
        <sz val="10"/>
        <rFont val="Times New Roman"/>
        <family val="1"/>
      </rPr>
      <t>"Zwiększenie efektywności energetycznej budynku Urzędu Marszałkowskiego Województwa 
       Kujawsko-Pomorskiego w Toruniu jako element kompleksowej modernizacji budynku"</t>
    </r>
  </si>
  <si>
    <t xml:space="preserve">        w tym:</t>
  </si>
  <si>
    <t xml:space="preserve">        - na zadania bieżące </t>
  </si>
  <si>
    <t xml:space="preserve">        - na zadania inwestycyjne</t>
  </si>
  <si>
    <t>Powyższe zmiany dokonywane są w celu dostosowania planowanych dochodów do wielkości przewidywanych wpływów, które uzależnione są od zakresu realizowanych zadań i ponoszonych wydatków.</t>
  </si>
  <si>
    <t>Dokonuje się zmian w planowanych dochodach bieżących z tytułu dotacji celowych z budżetu państwa (budżet środków europejskich) przeznaczone na projekty przewidziane do realizacji w ramach Regionalnego Programu Operacyjnego Województwa Kujawsko-Pomorskiego 2014-2020, poprzez:</t>
  </si>
  <si>
    <t>1. zwiększenie dochodów w ramach:</t>
  </si>
  <si>
    <t>Zwiększa planowane dochody bieżące z tytułu dotacji celowych z budżetu państwa (budżet środków krajowych) przeznaczonych na współfinansowanie projektów w ramach Regionalnego Programu Operacyjnego Województwa Kujawsko-Pomorskiego 2014-2020 w ramach:</t>
  </si>
  <si>
    <t>Powyższe zmiany wprowadzone są w celu dostosowania planowanych dochodów do wielkości przewidywanych wydatków przeznaczonych dla beneficjentów, realizujących projekty z udziałem współfinansowania krajowego, zgodnie z harmonogramami realizacji projektów.</t>
  </si>
  <si>
    <t xml:space="preserve"> - Działanie 12.2 Skuteczna informacja i promocja, w tym wzmacnianie potencjału beneficjentów Programu o kwotę 255.000 zł.</t>
  </si>
  <si>
    <t>Zwiększa się dochody bieżące z tytułu dotacji celowej z budżetu państwa (budżet środków krajowych) zaplanowane w ramach Pomocy Technicznej RPO WK-P na lata 2014-2020 łącznie o kwotę 4.020.000 zł, w tym na:</t>
  </si>
  <si>
    <t>Zwiększa się dochody własne województwa:</t>
  </si>
  <si>
    <r>
      <t xml:space="preserve"> - o kwotę 56.800 zł na projekt pn. </t>
    </r>
    <r>
      <rPr>
        <i/>
        <sz val="10"/>
        <rFont val="Times New Roman"/>
        <family val="1"/>
      </rPr>
      <t xml:space="preserve">"Infostrada Kujaw i Pomorza 2.0" </t>
    </r>
    <r>
      <rPr>
        <sz val="10"/>
        <rFont val="Times New Roman"/>
        <family val="1"/>
      </rPr>
      <t>realizowany w ramach RPO WK-P 2014-2020, Działania 2.1 w związku 
   z urealnieniem dotacji od partnerów projektu - jednostek samorządu terytorialnego oraz podmiotów należących do sektora publicznego;</t>
    </r>
  </si>
  <si>
    <r>
      <t xml:space="preserve"> - o kwotę 25.238 zł na projekt pn. </t>
    </r>
    <r>
      <rPr>
        <i/>
        <sz val="10"/>
        <rFont val="Times New Roman"/>
        <family val="1"/>
      </rPr>
      <t xml:space="preserve">"Kultura w zasięgu 2.0" </t>
    </r>
    <r>
      <rPr>
        <sz val="10"/>
        <rFont val="Times New Roman"/>
        <family val="1"/>
      </rPr>
      <t>realizowany w ramach RPO WK-P 2014-2020, Działania 2.2 w związku z urealnieniem 
   dotacji od partnerów - publicznych i niepublicznych podmiotów prowadzących działalność kulturalną.</t>
    </r>
  </si>
  <si>
    <t>60013</t>
  </si>
  <si>
    <t>Urealnia się planowane dochody z tytułu dotacji od jednostek samorządu terytorialnego:</t>
  </si>
  <si>
    <t xml:space="preserve">    1) określenie dotacji:</t>
  </si>
  <si>
    <r>
      <t xml:space="preserve">        - w kwocie 48.473 zł na projekt pn. </t>
    </r>
    <r>
      <rPr>
        <i/>
        <sz val="10"/>
        <rFont val="Times New Roman"/>
        <family val="1"/>
      </rPr>
      <t xml:space="preserve">"Przebudowa wraz z rozbudową drogi wojewódzkiej nr 265 Brześć Kujawski-Gostynin od km 0+003 do 
          km 19+117 w zakresie dotyczącym budowy ciągów pieszo-rowerowych" </t>
    </r>
    <r>
      <rPr>
        <sz val="10"/>
        <rFont val="Times New Roman"/>
        <family val="1"/>
      </rPr>
      <t>(Działanie 5.1);</t>
    </r>
  </si>
  <si>
    <r>
      <t xml:space="preserve">        - w kwocie 2.186.000 zł na projekt pn. "</t>
    </r>
    <r>
      <rPr>
        <i/>
        <sz val="10"/>
        <rFont val="Times New Roman"/>
        <family val="1"/>
      </rPr>
      <t xml:space="preserve">Rozbudowa drogi wojewódzkiej Nr 548 Stolno-Wąbrzeźno od km 0+005 do km 29+619 z wyłączeniem 
          węzła autostradowego w m. Lisewo od km 14+144 do km 15+146" </t>
    </r>
    <r>
      <rPr>
        <sz val="10"/>
        <rFont val="Times New Roman"/>
        <family val="1"/>
      </rPr>
      <t>(Działanie 5.1);</t>
    </r>
  </si>
  <si>
    <t xml:space="preserve">   2) zwiększenie dotacji:</t>
  </si>
  <si>
    <t>2. na inne zadania inwestycyjne, poprzez:</t>
  </si>
  <si>
    <t xml:space="preserve">    1) określenie planowanych dotacji:</t>
  </si>
  <si>
    <r>
      <t xml:space="preserve">        - w kwocie 201.215 zł od gminy Osielsko na zadanie pn. </t>
    </r>
    <r>
      <rPr>
        <i/>
        <sz val="10"/>
        <rFont val="Times New Roman"/>
        <family val="1"/>
      </rPr>
      <t>"Opracowanie dokumentacji projektowej dla rozbudowy drogi wojewódzkiej Nr 244
          Kamieniec-Strzelce Dolne m. Żołędowo ul. Jastrzębia od km 30+068 do km 33+342 dł. 3,274 km";</t>
    </r>
  </si>
  <si>
    <r>
      <t xml:space="preserve">        - w kwocie 43.050 zł od gminy Sępólno Krajeńskie na zadanie pn. </t>
    </r>
    <r>
      <rPr>
        <i/>
        <sz val="10"/>
        <rFont val="Times New Roman"/>
        <family val="1"/>
      </rPr>
      <t>"Opracowanie dokumentacji projektowej dla rozbudowy skrzyżowania 
          drogi wojewódzkiej Nr 241 Tuchola-Sępólno Krajeńskie-Rogoźno (ul. Kościuszki) z ul. Odrodzenia i ul. ks. Jerzego Popiełuszki 
          w m. Sępólno Krajeńskie";</t>
    </r>
  </si>
  <si>
    <t xml:space="preserve">    2) zmniejszenie planowanych dotacji:</t>
  </si>
  <si>
    <r>
      <t xml:space="preserve">        - o kwotę 119.190 zł na zadanie pn.</t>
    </r>
    <r>
      <rPr>
        <i/>
        <sz val="10"/>
        <rFont val="Times New Roman"/>
        <family val="1"/>
      </rPr>
      <t xml:space="preserve"> "Budowa obwodnicy miasta Rypina, w tym opracowanie Studium Techniczno-Ekonomiczno-
          Środowiskowego wraz z uzyskaniem decyzji o środowiskowych uwarunkowaniach zgody na realizację przedsięwzięcia".</t>
    </r>
  </si>
  <si>
    <r>
      <t xml:space="preserve">        - o kwotę 1.000.000 zł na zadanie pn.</t>
    </r>
    <r>
      <rPr>
        <i/>
        <sz val="10"/>
        <rFont val="Times New Roman"/>
        <family val="1"/>
      </rPr>
      <t xml:space="preserve"> "Rozbudowa drogi wojewódzkiej Nr 244 Kamieniec-Strzelce Dolne, m. Żołędowo, ul. Jastrzębia od km 
          30+068 do km 33+342, dł. 3,274 km";</t>
    </r>
  </si>
  <si>
    <r>
      <t xml:space="preserve">         pn. </t>
    </r>
    <r>
      <rPr>
        <i/>
        <sz val="10"/>
        <rFont val="Times New Roman"/>
        <family val="1"/>
      </rPr>
      <t>"Przebudowa i rozbudowa drogi wojewódzkiej Nr 559 na odcinku Lipno - Kamień Kotowy - 
         granica województwa"</t>
    </r>
  </si>
  <si>
    <r>
      <t xml:space="preserve">       - Działania 4.4 Ochrona i rozwój zasobów kultury, na projekt pn. </t>
    </r>
    <r>
      <rPr>
        <i/>
        <sz val="10"/>
        <rFont val="Times New Roman"/>
        <family val="1"/>
      </rPr>
      <t>"Wsparcie opieki nad zabytkami 
         Województwa Kujawsko-Pomorskiego w 2021 roku"</t>
    </r>
  </si>
  <si>
    <t>Zwiększa się wydatki na podzadania Pomocy Technicznej Regionalnego Programu Operacyjnego Województwa Kujawsko-Pomorskiego 2014-2020 realizowane przez Wojewódzki Urząd Pracy w Toruniu łącznie o kwotę 215.832 zł, w tym:</t>
  </si>
  <si>
    <r>
      <t xml:space="preserve">Ponadto dokonuje się przeniesienia wydatków między podziałkami klasyfikacji budżetowej w kwocie 14.106 zł w planie podzadania </t>
    </r>
    <r>
      <rPr>
        <i/>
        <sz val="10"/>
        <rFont val="Times New Roman"/>
        <family val="1"/>
      </rPr>
      <t xml:space="preserve">Koszty zatrudnienia </t>
    </r>
    <r>
      <rPr>
        <sz val="10"/>
        <rFont val="Times New Roman"/>
        <family val="1"/>
      </rPr>
      <t>w związku z urealnieniem planu na dodatkowe wynagrodzenie roczne.</t>
    </r>
  </si>
  <si>
    <t>Załącznik nr 10 "Dochody i wydatki na zadania związane ze szczególnymi zasadami wykonywania budżetu . Plan na 2022 rok";</t>
  </si>
  <si>
    <t>Załącznik nr 6 "Projekty i działania realizowane w ramach Regionalnego Programu Operacyjnego Województwa Kujawsko-Pomorskiego 2014-2020. Plan na 2022 rok";</t>
  </si>
  <si>
    <t>Załącznik nr 7 "Pozostałe projekty i działania realizowane ze środków zagranicznych. Plan na 2022 rok";</t>
  </si>
  <si>
    <t>Załącznik nr 8 "Wydatki na zadania inwestycyjne. Plan na 2022 rok";</t>
  </si>
  <si>
    <t>Załącznik nr 12 "Dochody i wydatki na zadania wykonywane na mocy porozumień z organami administracji rządowej. Plan na 2022 rok";</t>
  </si>
  <si>
    <t>Załącznik nr 13 "Dochody i wydatki na zadania realizowane w drodze umów i porozumień między jednostkami samorządu terytorialnego. Plan na 2022 rok".</t>
  </si>
  <si>
    <t>10.</t>
  </si>
  <si>
    <t>11.</t>
  </si>
  <si>
    <t>12.</t>
  </si>
  <si>
    <t>3)</t>
  </si>
  <si>
    <t>zwiększeniem planowanych przychodów o kwotę 36.382.315,02 zł, tj. do kwoty 100 963 267,02 zł, w wyniku zwiększenia:</t>
  </si>
  <si>
    <t xml:space="preserve"> - przychodów stanowiących niewykorzystane środki pieniężne, o których mowa w art. 217 ust. 2 pkt 8 ustawy o finansach publicznych wynikające
   z rozliczenia dochodów i wydatków nimi finansowanych związanych ze szczególnymi zasadami wykonywania budżetu określonymi w odrębnych
   ustawach o kwotę 24 226,02 zł do kwoty 2.024.226,02 zł;</t>
  </si>
  <si>
    <t>4)</t>
  </si>
  <si>
    <t>zwiększeniem planowanych dochodów o kwotę 63.399.018,00 zł, tj. do kwoty 1.648.804.793,00 zł;</t>
  </si>
  <si>
    <t>zwiększeniem planowanego deficytu budżetowego o kwotę 36.382.315,02 zł, do kwoty 83.382.315,02 zł. Kwota ta pokryta zostanie wprowadzonymi przychodami.</t>
  </si>
  <si>
    <t>§ 2 ust.1 pkt 2 dotyczący wydatków majątkowych</t>
  </si>
  <si>
    <t>§ 1 ust. 1 pkt 2 dotyczący dochodów majątkowych</t>
  </si>
  <si>
    <t>13.</t>
  </si>
  <si>
    <t>§ 7 ust. 1 pkt 1 dotyczący dotacji udzielanych z budżetu województwa jednostkom sektora finansów publicznych</t>
  </si>
  <si>
    <t xml:space="preserve">§ 3 ust. 1 dotyczący deficytu budżetowego </t>
  </si>
  <si>
    <t xml:space="preserve">§ 3 ust. 1 pkt 2 lit. a dotyczący pokrycia deficytu budżetowego niewykorzystanymi środkami pieniężnymi, o których mowa w art. 217 ust. 2 pkt 8 ustawy o finansach publicznych, wynikającymi z rozliczenia dochodów i wydatków nimi finansowanych związanych ze szczególnymi zasadami wykonywania budżetu określonymi w odrębnych ustawach </t>
  </si>
  <si>
    <t>§ 3 ust. 1 pkt 3 dotyczący pokrycia deficytu budżetowego przychodami stanowiącymi wolne środki, o których mowa w art. 217 ust. 2 pkt 6 ustawy o finansach publicznych</t>
  </si>
  <si>
    <t>§ 3 ust. 2 dotyczący przychodów budżetowych</t>
  </si>
  <si>
    <t>§ 8 ust. 4 dotyczący dochodów pochodzących z 2,5 % odpisu od środków przyznanych województwu z PFRON oraz wydatków na pokrycie kosztów obsługi zadań realizowanych na rzecz osób niepełnosprawnych</t>
  </si>
  <si>
    <t xml:space="preserve">Niniejszą uchwałą dokonuje się zmian w zakresie planowanych  dochodów, wydatków, przychodów, deficytu budżetowego oraz limitów wydatków na programy (projekty) finansowane ze środków zagranicznych. </t>
  </si>
  <si>
    <t>1. na dofinansowanie inwestycji realizowanych w ramach RPO WK-P poprzez:</t>
  </si>
  <si>
    <r>
      <t xml:space="preserve">        - o kwotę 714.695 zł na projekt pn. </t>
    </r>
    <r>
      <rPr>
        <i/>
        <sz val="10"/>
        <rFont val="Times New Roman"/>
        <family val="1"/>
      </rPr>
      <t xml:space="preserve">"Ograniczenie emisji spalin poprzez rozbudowę sieci dróg rowerowych znajdujących się w koncepcji 
          rozwoju systemu transportu Bydgosko-Toruńskiego Obszaru Funkcjonalnego dla: Części nr 2 - Złotoria - Nowa Wieś - Lubicz Górny 
          w ciągu drogi wojewódzkiej nr 657" </t>
    </r>
    <r>
      <rPr>
        <sz val="10"/>
        <rFont val="Times New Roman"/>
        <family val="1"/>
      </rPr>
      <t>(Działanie 3.4);</t>
    </r>
  </si>
  <si>
    <r>
      <t xml:space="preserve">        - o kwotę 779.294 zł na projekt pn. </t>
    </r>
    <r>
      <rPr>
        <i/>
        <sz val="10"/>
        <rFont val="Times New Roman"/>
        <family val="1"/>
      </rPr>
      <t>"Ograniczenie emisji spalin poprzez rozbudowę sieci dróg rowerowych znajdujących się w koncepcji 
          rozwoju systemu transportu Bydgosko-Toruńskiego Obszaru Funkcjonalnego dla: Części nr 3 - Toruń - Mała Nieszawka - Wielka 
          Nieszawka - Cierpice w ciągu drogi wojewódzkiej nr 273"</t>
    </r>
    <r>
      <rPr>
        <sz val="10"/>
        <rFont val="Times New Roman"/>
        <family val="1"/>
      </rPr>
      <t xml:space="preserve"> (Działanie 3.4);</t>
    </r>
  </si>
  <si>
    <r>
      <t xml:space="preserve">        - o kwotę 1.728.963 zł na projekt pn. </t>
    </r>
    <r>
      <rPr>
        <i/>
        <sz val="10"/>
        <rFont val="Times New Roman"/>
        <family val="1"/>
      </rPr>
      <t xml:space="preserve">"Ograniczenie emisji spalin poprzez rozbudowę sieci dróg rowerowych znajdujących się w koncepcji
          rozwoju systemu transportu Bydgosko-Toruńskiego Obszaru Funkcjonalnego dla: Części nr 1 - Nawra-Kończewice-Chełmża-Zalesie-
          Kiełbasin-Mlewo-Mlewiec-Srebrniki-Sierakowo w ciągu dróg wojewódzkich nr: 551,649,554" </t>
    </r>
    <r>
      <rPr>
        <sz val="10"/>
        <rFont val="Times New Roman"/>
        <family val="1"/>
      </rPr>
      <t>(Poddziałanie 3.5.2);</t>
    </r>
  </si>
  <si>
    <r>
      <t xml:space="preserve">        - o kwotę 306.531 zł na projekt pn.</t>
    </r>
    <r>
      <rPr>
        <i/>
        <sz val="10"/>
        <rFont val="Times New Roman"/>
        <family val="1"/>
      </rPr>
      <t xml:space="preserve"> "Przebudowa drogi wojewódzkiej Nr 249 wraz z uruchomieniem przeprawy promowej przez Wisłę na 
          wysokości Solca Kujawskiego i Czarnowa"</t>
    </r>
    <r>
      <rPr>
        <i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(Działanie 5.1);</t>
    </r>
  </si>
  <si>
    <r>
      <t xml:space="preserve">Zwiększa się dochody z tytułu dotacji celowej z budżetu państwa zaplanowane na projekt pn. </t>
    </r>
    <r>
      <rPr>
        <i/>
        <sz val="10"/>
        <rFont val="Times New Roman"/>
        <family val="1"/>
      </rPr>
      <t>"Wdrażanie standardów obsługi inwestora w samorządach województwa kujawsko-pomorskiego"</t>
    </r>
    <r>
      <rPr>
        <sz val="10"/>
        <rFont val="Times New Roman"/>
        <family val="1"/>
      </rPr>
      <t xml:space="preserve"> realizowany w ramach Programu Operacyjnego Wiedza Edukacja Rozwój 2014-2020, Działania 2.18 łącznie o kwotę 36.931 zł, w tym z budżetu środków europejskich o kwotę 34.594 zł oraz z budżetu państwa na współfinansowanie krajowe o kwotę 2.337 zł w związku z niewydatkowaniem środków w roku 2021 i przeniesieniem części zakresu rzeczowo-finansowego na rok bieżący.</t>
    </r>
  </si>
  <si>
    <r>
      <t xml:space="preserve">       - Poddziałania 6.3.1 Inwestycje w infrastrukturę przedszkolną, na projekt pn.. </t>
    </r>
    <r>
      <rPr>
        <i/>
        <sz val="10"/>
        <rFont val="Times New Roman"/>
        <family val="1"/>
      </rPr>
      <t>"Dostrzec to co niewidoczne" -
         zwiększenie dostępności do edukacji przedszkolnej w ośrodku Braille'a w Bydgoszczy"</t>
    </r>
  </si>
  <si>
    <t xml:space="preserve">       - Działania 5.1 Infrastruktura drogowa, na projekty:</t>
  </si>
  <si>
    <r>
      <t xml:space="preserve">       - Działania 5.1 Infrastruktura drogowa, na projekt pn. </t>
    </r>
    <r>
      <rPr>
        <i/>
        <sz val="10"/>
        <rFont val="Times New Roman"/>
        <family val="1"/>
      </rPr>
      <t>"Rozbudowa drogi wojewódzkiej Nr 548 Stolno-
         Wąbrzeźno od km 0+005 do km 29+619 z wyłączeniem węzła autostradowego w m. Lisewo od km 
         14+144 do km 15+146"</t>
    </r>
  </si>
  <si>
    <r>
      <t xml:space="preserve">   2) pn. </t>
    </r>
    <r>
      <rPr>
        <i/>
        <sz val="10"/>
        <rFont val="Times New Roman"/>
        <family val="1"/>
      </rPr>
      <t>"Termomodernizacja budynku administracyjno-biurowego przy ul. Targowej 13-15 w Toruniu"</t>
    </r>
  </si>
  <si>
    <r>
      <t xml:space="preserve">   2) na zadania inwestycyjne w ramach Poddziałania 6.1.1  Inwestycje w infrastrukturę zdrowotną, na projekt 
       pn. </t>
    </r>
    <r>
      <rPr>
        <i/>
        <sz val="10"/>
        <rFont val="Times New Roman"/>
        <family val="1"/>
      </rPr>
      <t>"Doposażenie szpitali w województwie kujawsko-pomorskim związane z zapobieganiem, 
       przeciwdziałaniem i zwalczaniem COVID-19 - etap II"</t>
    </r>
  </si>
  <si>
    <r>
      <t xml:space="preserve">    - Poddziałania 8.4.1 Wsparcie zatrudnienia osób pełniących funkcje opiekuńcze, na projekt pn.</t>
    </r>
    <r>
      <rPr>
        <i/>
        <sz val="10"/>
        <rFont val="Times New Roman"/>
        <family val="1"/>
      </rPr>
      <t xml:space="preserve"> "Aktywna 
      Mama, aktywny Tata"</t>
    </r>
  </si>
  <si>
    <r>
      <t xml:space="preserve">    - Poddziałania 9.2.2 Aktywne włączenie społeczne młodzieży objętej sądowym środkiem wychowawczym 
      lub poprawczym, na projekt pn. </t>
    </r>
    <r>
      <rPr>
        <i/>
        <sz val="10"/>
        <rFont val="Times New Roman"/>
        <family val="1"/>
      </rPr>
      <t>"Trampolina 3"</t>
    </r>
  </si>
  <si>
    <t xml:space="preserve">    - Poddziałania 9.3.1 Rozwój usług zdrowotnych, na projekty:</t>
  </si>
  <si>
    <r>
      <t xml:space="preserve">      pn. </t>
    </r>
    <r>
      <rPr>
        <i/>
        <sz val="10"/>
        <rFont val="Times New Roman"/>
        <family val="1"/>
      </rPr>
      <t>"Realizacja działań z zakresu edukacji i bezpieczeństwa publicznego ukierunkowanych na 
      kształtowanie właściwych postaw funkcjonowania społecznego w sytuacji występowania zagrożeń 
      epidemiologicznych"</t>
    </r>
  </si>
  <si>
    <r>
      <t xml:space="preserve">      pn. </t>
    </r>
    <r>
      <rPr>
        <i/>
        <sz val="10"/>
        <rFont val="Times New Roman"/>
        <family val="1"/>
      </rPr>
      <t>"Organizacja ośrodków regeneracji w celu ograniczania negatywnych skutków Covid-19"</t>
    </r>
  </si>
  <si>
    <t xml:space="preserve">    - Poddziałania 9.3.2 Rozwój usług społecznych, na projekty:</t>
  </si>
  <si>
    <r>
      <t xml:space="preserve">      pn. </t>
    </r>
    <r>
      <rPr>
        <i/>
        <sz val="10"/>
        <rFont val="Times New Roman"/>
        <family val="1"/>
      </rPr>
      <t>"Wsparcie osób starszych i kadry świadczącej usługi społeczne w zakresie przeciwdziałania
      rozprzestrzenianiu się COVID-19, łagodzenia jego skutków na terenie województwa kujawsko-
      pomorskiego"</t>
    </r>
  </si>
  <si>
    <r>
      <t xml:space="preserve">      pn. </t>
    </r>
    <r>
      <rPr>
        <i/>
        <sz val="10"/>
        <rFont val="Times New Roman"/>
        <family val="1"/>
      </rPr>
      <t>"Rodzina w Centrum 3"</t>
    </r>
  </si>
  <si>
    <r>
      <t xml:space="preserve">      pn. </t>
    </r>
    <r>
      <rPr>
        <i/>
        <sz val="10"/>
        <rFont val="Times New Roman"/>
        <family val="1"/>
      </rPr>
      <t>"Inicjatywy w zakresie usług społecznych realizowane przez NGO"</t>
    </r>
  </si>
  <si>
    <r>
      <t xml:space="preserve">    - Poddziałania 9.4.2 Koordynacja sektora ekonomii społecznej, na projekt pn. </t>
    </r>
    <r>
      <rPr>
        <i/>
        <sz val="10"/>
        <rFont val="Times New Roman"/>
        <family val="1"/>
      </rPr>
      <t>"Koordynacja rozwoju 
      ekonomii społecznej w województwie kujawsko-pomorskim (II)"</t>
    </r>
  </si>
  <si>
    <t xml:space="preserve">    - 10.2.3 Kształcenie zawodowe, na projekty:</t>
  </si>
  <si>
    <r>
      <t xml:space="preserve">      pn. </t>
    </r>
    <r>
      <rPr>
        <i/>
        <sz val="10"/>
        <rFont val="Times New Roman"/>
        <family val="1"/>
      </rPr>
      <t>"Mistrz zawodu - moja pełnosprawność na rynku pracy"</t>
    </r>
  </si>
  <si>
    <r>
      <t xml:space="preserve">      pn. </t>
    </r>
    <r>
      <rPr>
        <i/>
        <sz val="10"/>
        <rFont val="Times New Roman"/>
        <family val="1"/>
      </rPr>
      <t>"Zdobądź z nami doświadczenie - to coś więcej niż uczenie"</t>
    </r>
  </si>
  <si>
    <t xml:space="preserve">    - Poddziałania 10.3.1 Stypendia dla uczniów szczególnie uzdolnionych w zakresie przedmiotów 
      przyrodniczych, informatycznych, języków obcych, matematyki lub przedsiębiorczości, na projekty: </t>
  </si>
  <si>
    <r>
      <t xml:space="preserve">      pn. </t>
    </r>
    <r>
      <rPr>
        <i/>
        <sz val="10"/>
        <rFont val="Times New Roman"/>
        <family val="1"/>
      </rPr>
      <t>"Prymus Pomorza i Kujaw"</t>
    </r>
  </si>
  <si>
    <r>
      <t xml:space="preserve">      pn. </t>
    </r>
    <r>
      <rPr>
        <i/>
        <sz val="10"/>
        <rFont val="Times New Roman"/>
        <family val="1"/>
      </rPr>
      <t>"Humaniści na start"</t>
    </r>
  </si>
  <si>
    <r>
      <t xml:space="preserve">2. zmniejszenie dochodów w ramach: Poddziałania 10.4.1 Edukacja dorosłych w zakresie kompetencji cyfrowych
    i języków obcych, na projekt pn. </t>
    </r>
    <r>
      <rPr>
        <i/>
        <sz val="10"/>
        <rFont val="Times New Roman"/>
        <family val="1"/>
      </rPr>
      <t>"W Kujawsko-Pomorskiem Mówisz - masz - certyfikowane szkolenie językowe"</t>
    </r>
  </si>
  <si>
    <r>
      <t xml:space="preserve"> - Poddziałania 8.4.1 Wsparcie zatrudnienia osób pełniących funkcje opiekuńcze, na projekt pn.</t>
    </r>
    <r>
      <rPr>
        <i/>
        <sz val="10"/>
        <rFont val="Times New Roman"/>
        <family val="1"/>
      </rPr>
      <t xml:space="preserve"> "Aktywna 
   Mama, aktywny Tata"</t>
    </r>
  </si>
  <si>
    <r>
      <t xml:space="preserve"> - Poddziałania 9.2.2 Aktywne włączenie społeczne młodzieży objętej sądowym środkiem wychowawczym 
   lub poprawczym, na projekt pn. </t>
    </r>
    <r>
      <rPr>
        <i/>
        <sz val="10"/>
        <rFont val="Times New Roman"/>
        <family val="1"/>
      </rPr>
      <t>"Trampolina 3"</t>
    </r>
  </si>
  <si>
    <t xml:space="preserve"> - Poddziałania 9.3.1 Rozwój usług zdrowotnych, na projekty:</t>
  </si>
  <si>
    <r>
      <t xml:space="preserve">   pn. </t>
    </r>
    <r>
      <rPr>
        <i/>
        <sz val="10"/>
        <rFont val="Times New Roman"/>
        <family val="1"/>
      </rPr>
      <t>"Realizacja działań z zakresu edukacji i bezpieczeństwa publicznego ukierunkowanych na 
   kształtowanie właściwych postaw funkcjonowania społecznego w sytuacji występowania zagrożeń 
   epidemiologicznych"</t>
    </r>
  </si>
  <si>
    <r>
      <t xml:space="preserve">   pn. </t>
    </r>
    <r>
      <rPr>
        <i/>
        <sz val="10"/>
        <rFont val="Times New Roman"/>
        <family val="1"/>
      </rPr>
      <t>"Organizacja ośrodków regeneracji w celu ograniczania negatywnych skutków Covid-19"</t>
    </r>
  </si>
  <si>
    <t xml:space="preserve"> - Poddziałania 9.3.2 Rozwój usług społecznych, na projekty:</t>
  </si>
  <si>
    <r>
      <t xml:space="preserve">   pn. </t>
    </r>
    <r>
      <rPr>
        <i/>
        <sz val="10"/>
        <rFont val="Times New Roman"/>
        <family val="1"/>
      </rPr>
      <t>"Wsparcie osób starszych i kadry świadczącej usługi społeczne w zakresie przeciwdziałania
   rozprzestrzenianiu się COVID-19, łagodzenia jego skutków na terenie województwa kujawsko-
   pomorskiego"</t>
    </r>
  </si>
  <si>
    <r>
      <t xml:space="preserve">   pn. </t>
    </r>
    <r>
      <rPr>
        <i/>
        <sz val="10"/>
        <rFont val="Times New Roman"/>
        <family val="1"/>
      </rPr>
      <t>"Rodzina w Centrum 3"</t>
    </r>
  </si>
  <si>
    <r>
      <t xml:space="preserve">   pn. </t>
    </r>
    <r>
      <rPr>
        <i/>
        <sz val="10"/>
        <rFont val="Times New Roman"/>
        <family val="1"/>
      </rPr>
      <t>"Inicjatywy w zakresie usług społecznych realizowane przez NGO"</t>
    </r>
  </si>
  <si>
    <r>
      <t xml:space="preserve">    pn. </t>
    </r>
    <r>
      <rPr>
        <i/>
        <sz val="10"/>
        <rFont val="Times New Roman"/>
        <family val="1"/>
      </rPr>
      <t>"Mistrz zawodu - moja pełnosprawność na rynku pracy"</t>
    </r>
  </si>
  <si>
    <t xml:space="preserve"> - Poddziałania 10.2.3 Kształcenie zawodowe, na projekty:</t>
  </si>
  <si>
    <r>
      <t xml:space="preserve">    pn. </t>
    </r>
    <r>
      <rPr>
        <i/>
        <sz val="10"/>
        <rFont val="Times New Roman"/>
        <family val="1"/>
      </rPr>
      <t>"Zdobądź z nami doświadczenie - to coś więcej niż uczenie"</t>
    </r>
  </si>
  <si>
    <t xml:space="preserve"> - Poddziałania 10.3.1 Stypendia dla uczniów szczególnie uzdolnionych w zakresie przedmiotów przyrodniczych, 
   informatycznych, języków obcych, matematyki lub przedsiębiorczości, na projekty: </t>
  </si>
  <si>
    <r>
      <t xml:space="preserve">   pn. </t>
    </r>
    <r>
      <rPr>
        <i/>
        <sz val="10"/>
        <rFont val="Times New Roman"/>
        <family val="1"/>
      </rPr>
      <t>"Prymus Pomorza i Kujaw"</t>
    </r>
  </si>
  <si>
    <r>
      <t xml:space="preserve"> - Poddziałania 10.4.1 Edukacja dorosłych w zakresie kompetencji cyfrowych i języków obcych, na projekt
   pn. </t>
    </r>
    <r>
      <rPr>
        <i/>
        <sz val="10"/>
        <rFont val="Times New Roman"/>
        <family val="1"/>
      </rPr>
      <t>"W Kujawsko-Pomorskiem Mówisz - masz - certyfikowane szkolenie językowe"</t>
    </r>
  </si>
  <si>
    <r>
      <t xml:space="preserve">   pn. </t>
    </r>
    <r>
      <rPr>
        <i/>
        <sz val="10"/>
        <rFont val="Times New Roman"/>
        <family val="1"/>
      </rPr>
      <t>"Humaniści na start"</t>
    </r>
  </si>
  <si>
    <t>Zwiększa dochody własne województwa łącznie o kwotę 6.598 zł w związku z uzyskaniem wpływów przez:</t>
  </si>
  <si>
    <t xml:space="preserve"> - stanowiących zwrot części składki AC wpłaconej w 2021 roku (266,76 zł);</t>
  </si>
  <si>
    <t xml:space="preserve">   - z Agencji Restrukturyzacji i Modernizacji Rolnictwa z tytułu płatności w ramach systemów wsparcia bezpośredniego (2.554,58 zł), płatności dla 
     obszarów z ograniczeniami naturalnymi lub innymi szczególnymi ograniczeniami ONW (754,74 zł) oraz płatności rolno-środowiskowo-
     klimatycznej (458,11 zł);</t>
  </si>
  <si>
    <t>Zwiększa się o kwotę 32.000 zł planowane dochody z tytułu dotacji od jednostek samorządu terytorialnego w związku z aneksem Nr 27 do Porozumienia zawartego z Miastem Bydgoszcz w sprawie wspólnego prowadzenia Wojewódzkiej i Miejskiej Biblioteki Publicznej w Bydgoszczy, zwiększającym wysokość dotacji na utrzymanie sieci miejskich filii bibliotecznych w 2022 r. z przeznaczeniem na organizację wydarzenia kulturalno-edukacyjnego "Bydgoski Trójkąt Literacki".</t>
  </si>
  <si>
    <t>W związku z Decyzją Wojewody Kujawsko-Pomorskiego WFB.I.3120.3.16.2022 z dnia 14 marca 2022 r. zmniejsza się o kwotę 229.000 zł wydatki zaplanowane na Pomoc Techniczną Programu Operacyjnego Rybactwo i Morze 2014-2020, w tym na finansowanie części unijnej o kwotę 172.000 zł oraz części krajowej o kwotę 57.000 zł, tj. do wysokości limitu określonego w rozporządzeniu w sprawie podziału środków finansowych na realizację PO Rybactwo i Morze 2014-2020. Jednocześnie określa się wydatki finansowane ze środków własnych województwa w kwocie 180.000 zł stanowiące koszty funkcjonowania komórki realizującej działania przyczyniające się do odpowiedniego wykonywania zadań programowych, które nie mogą być finansowane ze środków wyprzedzającego finansowania.</t>
  </si>
  <si>
    <t>W związku z modyfikacją postępowania o udzielenie zamówienia publicznego w trybie przetargu nieograniczonego na świadczenie usług publicznych w publicznym transporcie zbiorowym w kolejowych przewozach pasażerskich na terenie województwa kujawsko-pomorskiego w okresie od 11 grudnia 2022 r. do 14 grudnia 2030 r. poprzez zmianę ilości pakietów z 10 na 5 wprowadza się zmiany polegające na:</t>
  </si>
  <si>
    <t xml:space="preserve">    a) w kwocie 2.167.000 zł na zadanie I - pakiet A obejmujący linie kolejowe: nr 18 od Kutna do Bydgoszczy, nr 131 od Bydgoszczy 
        do Inowrocławia, nr 353 od Gniezna do Jabłonowa Pomorskiego, nr 208 od Brodnicy do Jabłonowa Pomorskiego (po 2025 r.); linie 
        komunikacyjne: Kutno-Włocławek-Toruń-Bydgoszcz, Bydgoszcz-Inowrocław, Gniezno-Inowrocław-Toruń, Bydgoszcz-Toruń-Jabłonowo 
        Pomorskie (- Brodnica po 2025 roku po elektryfikacji linii kolejowej nr 208);</t>
  </si>
  <si>
    <t xml:space="preserve">    b) w kwocie 1.425.900 zł na zadanie II obejmujące: </t>
  </si>
  <si>
    <t xml:space="preserve">        - pakiet B2 - linie kolejowe: nr 18 od Bydgoszczy do granicy województwa (Wyrzysk-Osiek), nr 131 od Bydgoszczy do Inowrocławia, nr 353 
          od Gniezna do Torunia; linie komunikacyjne: Piła-Bydgoszcz, Inowrocław-Bydgoszcz, Toruń-Inowrocław-Gniezno;</t>
  </si>
  <si>
    <t xml:space="preserve">    c) w kwocie 1.310.000 zł na zadanie III obejmujące: </t>
  </si>
  <si>
    <t xml:space="preserve">        - pakiet C - linie kolejowe: nr 131 od Bydgoszczy do Maksymilianowa, nr 201 od Bydgoszczy do Wierzchucina, nr 208 od Wierzchucina do 
          Chojnic; linia komunikacyjna Bydgoszcz-Tuchola-Chojnice; </t>
  </si>
  <si>
    <t xml:space="preserve">        - pakiet D - linie kolejowe: nr 131 od Bydgoszczy do Laskowic, nr 208 od Grudziądza do Laskowic, nr 215 od Laskowic Pomorskich do Czerska; 
          linie komunikacyjne: Bydgoszcz-Laskowice-Grudziądz, Laskowice-Czersk;</t>
  </si>
  <si>
    <t xml:space="preserve">       - pakiet E - linie kolejowe: nr 207 od Torunia do Chełmży, nr 208 od Brodnicy do Grudziądza, nr 209 od Chełmży do Bydgoszczy, nr 353 od 
         Torunia do Jabłonowa Pomorskiego; linie komunikacyjne: Toruń-Jabłonowo Pomorskie-Brodnica, Brodnica-Grudziądz, Bydgoszcz-Chełmża-
         Toruń;</t>
  </si>
  <si>
    <t xml:space="preserve">        - pakiet F - linie kolejowe: nr 207 od Torunia do Grudziądza, nr 353 od Torunia Głównego od Torunia Wschodniego; linia komunikacyjna Toruń-
          Grudziądz;</t>
  </si>
  <si>
    <t xml:space="preserve">        - pakiet G - linie kolejowe: nr 27 od Sierpca do Torunia, nr 353 od Torunia Głównego od Torunia Wschodniego; linia komunikacyjna Toruń-
          Sierpc;</t>
  </si>
  <si>
    <t xml:space="preserve">    e) w kwocie 37.000 zł na pakiet I obejmujący linię kolejową nr 33 od Rypina do Brodnicy; linia komunikacyjna Brodnica-Rypin.</t>
  </si>
  <si>
    <r>
      <t xml:space="preserve">        - o kwotę 1.428.167 zł na zadanie pn. </t>
    </r>
    <r>
      <rPr>
        <i/>
        <sz val="10"/>
        <rFont val="Times New Roman"/>
        <family val="1"/>
      </rPr>
      <t xml:space="preserve">"Roboty dodatkowe i uzupełniające związane z realizacją inwestycji drogowych w ramach grupy 
          I RPO" </t>
    </r>
    <r>
      <rPr>
        <sz val="10"/>
        <rFont val="Times New Roman"/>
        <family val="1"/>
      </rPr>
      <t>w związku z przeniesieniem na rok 2022 środków z 2021 r. niewydatkowanych w wyniku nieprzedłożenia przez wykonawców 
          kompletnych dokumentacji odbiorowych oraz ze zwiększeniem ogólnej wartości na skutek wystąpienia robót budowlanych w projekcie 
          dotyczącym rozbudowy drogi wojewódzkiej Nr 548;</t>
    </r>
  </si>
  <si>
    <r>
      <t xml:space="preserve">        - o kwotę 1.106.365 zł na zadanie pn. </t>
    </r>
    <r>
      <rPr>
        <i/>
        <sz val="10"/>
        <rFont val="Times New Roman"/>
        <family val="1"/>
      </rPr>
      <t xml:space="preserve">"Roboty dodatkowe i uzupełniające-ścieżki rowerowe" </t>
    </r>
    <r>
      <rPr>
        <sz val="10"/>
        <rFont val="Times New Roman"/>
        <family val="1"/>
      </rPr>
      <t>w związku z przeniesieniem na rok 2022 
          środków niewydatkowanych w 2021 r. w wyniku niskiego zaawansowania robót spowodowanego epidemią COVID-19. Ogólna wartość
          zadania się nie zmienia;</t>
    </r>
  </si>
  <si>
    <r>
      <t xml:space="preserve">    - o kwotę 500.000 zł na zadanie pn. </t>
    </r>
    <r>
      <rPr>
        <i/>
        <sz val="10"/>
        <rFont val="Times New Roman"/>
        <family val="1"/>
      </rPr>
      <t xml:space="preserve">"Prace projektowe związane z Nową Perspektywą Finansową 2021-2027" </t>
    </r>
    <r>
      <rPr>
        <sz val="10"/>
        <rFont val="Times New Roman"/>
        <family val="1"/>
      </rPr>
      <t>na skutek przesunięcia terminu 
      wszczęcia procedur przetargowych w wyniku formalności związanych z uzyskaniem decyzji ZRID. Środki przeniesione zostają na lata następne.
      Nie zmienia się ogólna wartość zadania;</t>
    </r>
  </si>
  <si>
    <r>
      <t xml:space="preserve">    - o kwotę 300.000 zł. na zadanie pn. </t>
    </r>
    <r>
      <rPr>
        <i/>
        <sz val="10"/>
        <rFont val="Times New Roman"/>
        <family val="1"/>
      </rPr>
      <t xml:space="preserve">"Budowa obwodnicy miasta Rypina - opracowanie Studium Techniczno-Ekonomiczno-Środowiskowego
      wraz z uzyskaniem decyzji o środowiskowych uwarunkowaniach zgody na realizację przedsięwzięcia", </t>
    </r>
    <r>
      <rPr>
        <sz val="10"/>
        <rFont val="Times New Roman"/>
        <family val="1"/>
      </rPr>
      <t xml:space="preserve">w tym finansowanych ze środków 
      własnych o kwotę 180.810 zł oraz z dotacji od miasta Rypin o kwotę 119.190 zł. Środki przeniesione zostają na rok 2023 w związku z planem 
      pozyskania dofinansowania z Rządowego Funduszu Rozwoju Dróg i dostosowania limitu wydatków do harmonogramu ujętego we wniosku; </t>
    </r>
  </si>
  <si>
    <r>
      <t xml:space="preserve">    2) projekt pn. </t>
    </r>
    <r>
      <rPr>
        <i/>
        <sz val="10"/>
        <rFont val="Times New Roman"/>
        <family val="1"/>
      </rPr>
      <t xml:space="preserve">"Ograniczenie emisji spalin poprzez rozbudowę sieci dróg rowerowych znajdujących się w koncepcji rozwoju systemu
        transportu Bydgosko-Toruńskiego Obszaru Funkcjonalnego dla: Części nr 3 - Toruń - Mała Nieszawka - Wielka Nieszawka - Cierpice 
        w ciągu drogi wojewódzkiej nr 273" - </t>
    </r>
    <r>
      <rPr>
        <sz val="10"/>
        <rFont val="Times New Roman"/>
        <family val="1"/>
      </rPr>
      <t>zwiększenie wydatków inwestycyjnych o kwotę 2.646.648 zł, w części finansowanej z dotacji od 
        jednostek samorządu terytorialnego o kwotę 779.294 zł. Środki przeniesione zostają z roku 2021 w związku z brakiem możliwości ich 
       wydatkowania w wyniku niskiego zaawansowania robót budowlanych spowodowanego epidemią COVID-19, braków kadrowych oraz 
       wystąpienia robót dodatkowych i uzupełniających także kolizji, dla których konieczne było wykonanie dodatkowych prac projektowych;</t>
    </r>
  </si>
  <si>
    <t xml:space="preserve">   Ogólna wartość ww. projektów się nie zmienia;</t>
  </si>
  <si>
    <r>
      <t xml:space="preserve">   3) projekt pn. </t>
    </r>
    <r>
      <rPr>
        <i/>
        <sz val="10"/>
        <rFont val="Times New Roman"/>
        <family val="1"/>
      </rPr>
      <t xml:space="preserve">"Przebudowa wraz z rozbudową drogi wojewódzkiej Nr 265 Brześć Kujawski-Gostynin od km 0+003 do km 19+117 w zakresie 
       dotyczącym budowy ciągów pieszo-rowerowych" </t>
    </r>
    <r>
      <rPr>
        <sz val="10"/>
        <rFont val="Times New Roman"/>
        <family val="1"/>
      </rPr>
      <t xml:space="preserve">- zwiększenie wydatków o kwotę 48.473 zł w związku z przeniesieniem z roku 2021 środków 
       od gminy Włocławek niewydatkowanych w wyniku braku możliwości przygotowania pełnej dokumentacji odbiorowej. </t>
    </r>
  </si>
  <si>
    <r>
      <t xml:space="preserve">    1) projekt pn. </t>
    </r>
    <r>
      <rPr>
        <i/>
        <sz val="10"/>
        <rFont val="Times New Roman"/>
        <family val="1"/>
      </rPr>
      <t>"Ograniczenie emisji spalin poprzez rozbudowę sieci dróg rowerowych znajdujących się w koncepcji rozwoju  systemu
        transportu Bydgosko-Toruńskiego Obszaru Funkcjonalnego dla: Części nr 1 - Nawra-Kończewice-Chełmża- Zalesie-Kiełbasin-Mlewo-
        Mlewiec - Srebrniki-Sierakowo w ciągu dróg wojewódzkich nr: 551,649,554" -</t>
    </r>
    <r>
      <rPr>
        <sz val="10"/>
        <rFont val="Times New Roman"/>
        <family val="1"/>
      </rPr>
      <t xml:space="preserve"> zwiększenie wydatków inwestycyjnych o kwotę 6.130.121 zł, 
        w tym w części finansowanej z dotacji od jednostek samorządu terytorialnego o kwotę 1.728.963 zł. Środki przeniesione zostają z roku 2021 
        w związku z brakiem możliwości ich wydatkowania w wyniku niskiego zaawansowania robót budowlanych spowodowanego epidemią 
        COVID-19 oraz wystąpienia robót dodatkowych i uzupełniających a także kolizji, dla których konieczne było wykonanie dodatkowych prac 
        projektowych;</t>
    </r>
  </si>
  <si>
    <r>
      <t xml:space="preserve">    2) projekt pn. </t>
    </r>
    <r>
      <rPr>
        <i/>
        <sz val="10"/>
        <rFont val="Times New Roman"/>
        <family val="1"/>
      </rPr>
      <t xml:space="preserve">"Poprawa bezpieczeństwa i komfortu życia mieszkańców oraz wsparcie niskoemisyjnego transportu drogowego poprzez 
        wybudowanie dróg rowerowych na terenie powiatu bydgoskiego - </t>
    </r>
    <r>
      <rPr>
        <sz val="10"/>
        <rFont val="Times New Roman"/>
        <family val="1"/>
      </rPr>
      <t xml:space="preserve">zwiększenie wydatków o kwotę 36.316 zł. Środki przeniesione zostają 
       z roku 2021. </t>
    </r>
  </si>
  <si>
    <t xml:space="preserve">         - zmniejszenie wydatków finansowanych z budżetu środków europejskich o kwotę 9.539.584 zł. Środki przeniesione zostają na rok 2023 
           i wydłuża okres realizacji projektu zgodnie z zaawansowaniem robót drogowych;</t>
  </si>
  <si>
    <t xml:space="preserve">         - w zakresie wydatków inwestycyjnych - zwiększenie wydatków o kwotę 1.878.460 zł w związku z przeniesieniem środków niewydatkowanych
           w 2021 na skutek braku możliwości zgromadzenia przez wykonawcę pełnej dokumentacji odbiorowej umożliwiającej wystawienie faktury za 
           roboty budowlane.</t>
  </si>
  <si>
    <t xml:space="preserve">         Ogólna wartość projektu nie ulega zmianie.</t>
  </si>
  <si>
    <t>W związku z przeniesieniem niewydatkowanych środków w 2021 r., zwiększa się wydatki na projekty realizowane w ramach Programu INTERREG Europa:</t>
  </si>
  <si>
    <t>Ponadto w związku z uaktualnieniem działań przewidzianych do realizacji w roku 2022, dokonuje się przeniesienia planowanych wydatków między podziałkami klasyfikacji budżetowej:</t>
  </si>
  <si>
    <t xml:space="preserve">            - zmniejszenie wydatków o kwotę 670.505 zł w związku z brakiem możliwości wydatkowania części środków na działania promocyjne;</t>
  </si>
  <si>
    <t xml:space="preserve">        b) w zakresie wydatków inwestycyjnych - zmniejszenie wydatków o kwotę 7.306.863 zł w związku z przeniesieniem przez partnerów projektu 
            części postępowań przetargowych na zakup sprzętu i oprogramowania na potrzeby modernizacji systemów informatycznych i usług 
            elektronicznych na rok 2023.</t>
  </si>
  <si>
    <t xml:space="preserve">            - przeniesienie planowanych wydatków między podziałkami klasyfikacji budżetowej w kwocie 120.730 zł w związku z urealnieniem wydatków 
              na zarządzanie projektem oraz wykonanie ekspertyz;</t>
  </si>
  <si>
    <t xml:space="preserve">            - zwiększenie wydatków o kwotę 452.095 zł w związku z przeniesieniem z roku 2021 niewydatkowanych środków na zarządzanie projektem
              szkolenia, usługi eksperckie, promocję projektu i obsługę prawną;</t>
  </si>
  <si>
    <t xml:space="preserve">        b) w zakresie wydatków inwestycyjnych - zwiększenie wydatków o kwotę 13.337.769 zł w związku ze zmianą harmonogramów prac m.in. 
            w zakresie digitalizacji baz danych BDOT500 i GESUT wykonywanych dla partnerów projektu, rozbudowy Informacji Przestrzennej ERO
            i konieczności przeniesienia na rok 2022 z lat 2021 i 2023. Nie zmienia się ogólna wartość projektu;</t>
  </si>
  <si>
    <t xml:space="preserve">        a) wydatków bieżących o kwotę 444.230 zł w związku z przeniesieniem na rok 2022 niewydatkowanych środków w roku 2021 oraz urealnieniem
            łącznej kwoty kosztów pośrednich;</t>
  </si>
  <si>
    <r>
      <t xml:space="preserve">Zwiększa się o kwotę 133.840 zł wydatki zaplanowane na wieloletnie zadanie pn. </t>
    </r>
    <r>
      <rPr>
        <i/>
        <sz val="10"/>
        <rFont val="Times New Roman"/>
        <family val="1"/>
      </rPr>
      <t>"Kultura w zasięgu 2.0 - wkład własny wojewódzkich jednostek organizacyjnych"</t>
    </r>
    <r>
      <rPr>
        <sz val="10"/>
        <rFont val="Times New Roman"/>
        <family val="1"/>
      </rPr>
      <t xml:space="preserve"> w związku z przeniesieniem na rok 2022 części środków niewydatkowanych w 2021 r. na zakup usług digitalizacji oraz  zakup i wdrożenie systemów informatycznych. Urealnia się ogólną wartość zadania.</t>
    </r>
  </si>
  <si>
    <t xml:space="preserve">    - w kwocie 283.100 zł w ramach podzadania Koszty instytucji;</t>
  </si>
  <si>
    <r>
      <t xml:space="preserve">Zwiększa się o kwotę 36.931 zł wydatki zaplanowane na projekt pn. </t>
    </r>
    <r>
      <rPr>
        <i/>
        <sz val="10"/>
        <rFont val="Times New Roman"/>
        <family val="1"/>
      </rPr>
      <t>"Wdrażanie standardów obsługi inwestora w samorządach województwa kujawsko-pomorskiego"</t>
    </r>
    <r>
      <rPr>
        <sz val="10"/>
        <rFont val="Times New Roman"/>
        <family val="1"/>
      </rPr>
      <t xml:space="preserve"> realizowany w ramach Programu Operacyjnego Wiedza Edukacja Rozwój 2014-2020, Działania 2.18 w związku z przeniesieniem na rok 2022 środków niewydatkowanych w roku 2021. Ogólna wartość projektu nie ulega zmianie. Jednocześnie dokonuje się przeniesienia planowanych wydatków między podziałkami klasyfikacji budżetowej w kwocie 33.423 zł w celu zabezpieczenia środków na zarządzanie projektem.</t>
    </r>
  </si>
  <si>
    <r>
      <t xml:space="preserve"> - o kwotę 99.430 zł na zadanie wieloletnie pn. </t>
    </r>
    <r>
      <rPr>
        <i/>
        <sz val="10"/>
        <rFont val="Times New Roman"/>
        <family val="1"/>
      </rPr>
      <t xml:space="preserve">"Medyczno-Społeczne Centrum Kształcenia Zawodowego i Ustawicznego w Toruniu - remont 
   budynku Centrum" </t>
    </r>
    <r>
      <rPr>
        <sz val="10"/>
        <rFont val="Times New Roman"/>
        <family val="1"/>
      </rPr>
      <t>realizowane przez Urząd Marszałkowski w Toruniu w celu zabezpieczenia środków na dodatkowe koszty związane z  
   opracowaniem dokumentacji projektowej, programu konserwatorskiego, schematu organizacji budowy, nadzoru konserwatorskiego 
   i inwestorskiego. Jednocześnie dokonuje się przeniesienia wydatków między podziałkami klasyfikacji budżetowej w kwocie 363.892 zł. Zmiana 
   dokonywana jest z uwagi na fakt, iż budynek Centrum jest obiektem zabytkowym, co wiąże się z koniecznością zastosowania właściwej 
   klasyfikacji budżetowej na pokrycie kosztu usług remontowo-konserwatorskich;</t>
    </r>
  </si>
  <si>
    <r>
      <t xml:space="preserve"> - o kwotę 22.940 zł na zadanie wieloletnie pn. </t>
    </r>
    <r>
      <rPr>
        <i/>
        <sz val="10"/>
        <rFont val="Times New Roman"/>
        <family val="1"/>
      </rPr>
      <t>"Medyczno-Społeczne Centrum Kształcenia Zawodowego i Ustawicznego w Toruniu - remont 
   budynku gospodarczego"</t>
    </r>
    <r>
      <rPr>
        <sz val="10"/>
        <rFont val="Times New Roman"/>
        <family val="1"/>
      </rPr>
      <t xml:space="preserve"> realizowane przez Urząd Marszałkowski w Toruniu, tj. do urealnionej wartości kosztorysowej remontu.</t>
    </r>
  </si>
  <si>
    <r>
      <t xml:space="preserve">1) na projekt pn. </t>
    </r>
    <r>
      <rPr>
        <i/>
        <sz val="10"/>
        <rFont val="Times New Roman"/>
        <family val="1"/>
      </rPr>
      <t xml:space="preserve">"Zdobądź z nami doświadczenie - to coś więcej niż uczenie" </t>
    </r>
    <r>
      <rPr>
        <sz val="10"/>
        <rFont val="Times New Roman"/>
        <family val="1"/>
      </rPr>
      <t>łącznie o kwotę 175.543 zł w tym:</t>
    </r>
  </si>
  <si>
    <r>
      <t xml:space="preserve">2) na projekt pn. </t>
    </r>
    <r>
      <rPr>
        <i/>
        <sz val="10"/>
        <rFont val="Times New Roman"/>
        <family val="1"/>
      </rPr>
      <t xml:space="preserve">"Mistrz zawodu - moja pełnosprawność na rynku pracy" </t>
    </r>
    <r>
      <rPr>
        <sz val="10"/>
        <rFont val="Times New Roman"/>
        <family val="1"/>
      </rPr>
      <t>łącznie o kwotę 280.750 zł w tym:</t>
    </r>
  </si>
  <si>
    <t xml:space="preserve">    - w planie finansowym Kujawsko-Pomorskiego Specjalnego Ośrodka Szkolno-Wychowawczego nr 2 w Bydgoszczy o kwotę 63.398 zł;</t>
  </si>
  <si>
    <r>
      <t xml:space="preserve">Ponadto w projekcie pn. </t>
    </r>
    <r>
      <rPr>
        <i/>
        <sz val="10"/>
        <rFont val="Times New Roman"/>
        <family val="1"/>
      </rPr>
      <t>"Zdobądź z nami doświadczenie - to coś więcej niż uczenie"</t>
    </r>
    <r>
      <rPr>
        <sz val="10"/>
        <rFont val="Times New Roman"/>
        <family val="1"/>
      </rPr>
      <t xml:space="preserve"> w części sklasyfikowanej w planie finansowym Kujawsko-Pomorskiego Specjalnego Ośrodka Szkolno-Wychowawczego nr 2 w Bydgoszczy dokonuje się przeniesienia planowanych wydatków między podziałkami klasyfikacji budżetowej w kwocie 146.850 zł w celu zabezpieczenia środków na wynagrodzenia nauczycieli.</t>
    </r>
  </si>
  <si>
    <r>
      <t xml:space="preserve">Określa się wydatki w kwocie 60.000 zł na zadanie pn. </t>
    </r>
    <r>
      <rPr>
        <i/>
        <sz val="10"/>
        <rFont val="Times New Roman"/>
        <family val="1"/>
      </rPr>
      <t xml:space="preserve">"Remonty" </t>
    </r>
    <r>
      <rPr>
        <sz val="10"/>
        <rFont val="Times New Roman"/>
        <family val="1"/>
      </rPr>
      <t>przewidziane do realizacji przez Kujawsko-Pomorski Specjalny Ośrodek Szkolno-Wychowawczy nr 1 w Bydgoszczy z przeznaczeniem na pokrycie kosztów wzmocnienia konstrukcji stropu budynku warsztatów szkolnych pod salą wyposażoną w maszyny do przetwórstwa tworzyw sztucznych.</t>
    </r>
  </si>
  <si>
    <r>
      <t xml:space="preserve">Zmniejsza się o kwotę 5.000 zł wydatki zaplanowane na zadanie własne pn. </t>
    </r>
    <r>
      <rPr>
        <i/>
        <sz val="10"/>
        <rFont val="Times New Roman"/>
        <family val="1"/>
      </rPr>
      <t>"Zadania w zakresie oświaty i nauki - pozostała działalność</t>
    </r>
    <r>
      <rPr>
        <sz val="10"/>
        <rFont val="Times New Roman"/>
        <family val="1"/>
      </rPr>
      <t>" w części sklasyfikowanej w planie finansowym Urzędu Marszałkowskiego. Środki przeniesione zostają do rozdziału 80146 z przeznaczeniem na pokrycie części kosztów przedsięwzięcia realizowanego przez Kujawsko-Pomorskie Centrum Edukacji Nauczycieli w Bydgoszczy polegającego na przywróceniu dawnego wyglądu budynku Centrum - klasycystycznego pałacu - do postaci ujętej w projekcie z 1863 roku.</t>
    </r>
  </si>
  <si>
    <r>
      <t>Zmniejsza się o kwotę 819.990 zł wydatki zaplanowane na projekt pn.</t>
    </r>
    <r>
      <rPr>
        <i/>
        <sz val="10"/>
        <rFont val="Times New Roman"/>
        <family val="1"/>
      </rPr>
      <t xml:space="preserve"> "Opracowanie dokumentacji projektowej dla strategicznych zadań w szpitalach wojewódzkich dla nowego okresu programowania 2021-2027" </t>
    </r>
    <r>
      <rPr>
        <sz val="10"/>
        <rFont val="Times New Roman"/>
        <family val="1"/>
      </rPr>
      <t>realizowany w ramach Pomocy Technicznej RPO WK-P 2014-2020, Działania 12.1. Zmiana wynika z urealnia planu wydatków do szacowanych wartości faktur za dokumentacje projektowe zadań inwestycyjnych w roku 2022. Środki przeniesione zostają na rok 2023. Zwiększa się ogólna wartość projektu w związku z rozszerzeniem zakresu rzeczowego projektu o plan rozwoju Wojewódzkiego Szpitala dla Nerwowo i Psychicznie Chorych w Świeciu oraz o Centrum Diagnostyki Post-covidowej przy Wojewódzkim Szpitalu Dziecięcym im. J. Brudzińskiego w Bydgoszczy.</t>
    </r>
  </si>
  <si>
    <r>
      <t xml:space="preserve"> - o kwotę 52.724 zł na projekt pn. </t>
    </r>
    <r>
      <rPr>
        <i/>
        <sz val="10"/>
        <rFont val="Times New Roman"/>
        <family val="1"/>
      </rPr>
      <t>"Koordynacja rozwoju ekonomii społecznej w województwie kujawsko-pomorskim (II)"</t>
    </r>
    <r>
      <rPr>
        <sz val="10"/>
        <rFont val="Times New Roman"/>
        <family val="1"/>
      </rPr>
      <t xml:space="preserve"> (Poddziałanie 9.4.2)
  w związku z przeniesieniem środków niewykorzystanych w roku 2021 na zarządzanie projektem. </t>
    </r>
  </si>
  <si>
    <r>
      <t xml:space="preserve">Zwiększa się o kwotę 1.961.098 zł wydatki na projekt pn. </t>
    </r>
    <r>
      <rPr>
        <i/>
        <sz val="10"/>
        <rFont val="Times New Roman"/>
        <family val="1"/>
      </rPr>
      <t xml:space="preserve">"Kooperacja-efektywna i skuteczna" </t>
    </r>
    <r>
      <rPr>
        <sz val="10"/>
        <rFont val="Times New Roman"/>
        <family val="1"/>
      </rPr>
      <t>realizowany przez Regionalny Ośrodek Polityki Społecznej w Toruniu w ramach Programu Operacyjnego Wiedza Edukacja Rozwój 2014-2020, Działania 2.5. Zmiana wynika z przeniesienia na rok 2022 części środków niewydatkowanych w 2021 r. na działania w zakresie upowszechniania procesu deinstytucjonalizacji (szkoleń i doradztwa dla jednostek organizacyjnych pomocy społecznej), popularyzacji Centrum Usług Społecznych oraz przeciwdziałania COVID-19, w tym organizacji turnusów rehabilitacyjnych. Ogólna wartość projektu nie ulega zmianie.</t>
    </r>
  </si>
  <si>
    <r>
      <t xml:space="preserve">Określa się wydatki w kwocie 500.000 zł na zadanie inwestycyjne pn. </t>
    </r>
    <r>
      <rPr>
        <i/>
        <sz val="10"/>
        <rFont val="Times New Roman"/>
        <family val="1"/>
      </rPr>
      <t xml:space="preserve">"Kujawsko-Pomorski Specjalny Ośrodek Szkolno-Wychowawczy nr 2 w Bydgoszczy - prace związane z dostosowaniem budynku do wymogów p.poż" </t>
    </r>
    <r>
      <rPr>
        <sz val="10"/>
        <rFont val="Times New Roman"/>
        <family val="1"/>
      </rPr>
      <t>przewidziane do realizacji przez Urząd Marszałkowski w Toruniu. W ramach zadania pokryte zostaną koszty prac polegających m.in. na zainstalowaniu awaryjnego oświetlenia na korytarzach, montażu czujek dymu oraz sygnalizatora optyczno-akustycznego.</t>
    </r>
  </si>
  <si>
    <r>
      <t xml:space="preserve">     - na projekt pn. </t>
    </r>
    <r>
      <rPr>
        <i/>
        <sz val="10"/>
        <rFont val="Times New Roman"/>
        <family val="1"/>
      </rPr>
      <t xml:space="preserve">"Tylko w Korczaku jest super dzieciaku" </t>
    </r>
    <r>
      <rPr>
        <sz val="10"/>
        <rFont val="Times New Roman"/>
        <family val="1"/>
      </rPr>
      <t>o kwotę 572.285 zł w związku z długotrwałą procedurą przetargową na zakup mebli 
       i wyposażenia i przeniesieniem niewydatkowanych środków z roku 2021;</t>
    </r>
  </si>
  <si>
    <r>
      <t xml:space="preserve">     - na projekt pn. </t>
    </r>
    <r>
      <rPr>
        <i/>
        <sz val="10"/>
        <rFont val="Times New Roman"/>
        <family val="1"/>
      </rPr>
      <t xml:space="preserve">"Dostrzec to, co niewidoczne" - zwiększenie dostępności do edukacji przedszkolnej w Ośrodku Braille'a w Bydgoszczy" 
       </t>
    </r>
    <r>
      <rPr>
        <sz val="10"/>
        <rFont val="Times New Roman"/>
        <family val="1"/>
      </rPr>
      <t>o kwotę 6.065 zł w związku z przeniesieniem z roku 2021 niewydatkowanych środków na zarządzanie projektem.</t>
    </r>
  </si>
  <si>
    <t xml:space="preserve">    Nie zmienia się ogólna wartość ww. projektów;</t>
  </si>
  <si>
    <t xml:space="preserve">Zwiększa się o kwotę 403.517 zł wydatki zaplanowane na bieżące utrzymanie Kujawsko-Pomorskiego Specjalnego Ośrodka Szkolno-Wychowawczego w Toruniu w celu zabezpieczenia środków na wypłatę w II kwartale br. dodatku wiejskiego przysługującego nauczycielom, którzy prowadzą zajęcia w Ośrodku Diecezji Toruńskiej Caritas i Ośrodku Doradztwa Rolniczego w Przysieku oraz na pokrycie kosztów wyżywienia wychowanków internatu umieszczonych w Ośrodku Caritas w okresie od 1 stycznia do 30 czerwca br. i kosztu wynajmu pomieszczeń do przechowywania mebli. Powyższe zmiany związane są inwestycją prowadzoną w obiekcie szkoły przy ul. Żwirki i Wigury w Toruniu. </t>
  </si>
  <si>
    <t>w związku z przeniesieniem niewydatkowanych środków z roku 2021 na lata następne. Ogólna wartość projektów nie ulega zmianie.</t>
  </si>
  <si>
    <r>
      <t xml:space="preserve">Zwiększa się o kwotę 1.338.316 zł wydatki zaplanowane na projekt pn. </t>
    </r>
    <r>
      <rPr>
        <i/>
        <sz val="10"/>
        <rFont val="Times New Roman"/>
        <family val="1"/>
      </rPr>
      <t>"Rodzina w Centrum 3"</t>
    </r>
    <r>
      <rPr>
        <sz val="10"/>
        <rFont val="Times New Roman"/>
        <family val="1"/>
      </rPr>
      <t xml:space="preserve"> realizowany przez Regionalny Ośrodek Polityki Społecznej w Toruniu w ramach RPO W-KP, Poddziałania 9.3.2 w związku ze zwiększeniem ogólnej liczby planowanych usług wsparcia rodziny i pieczy zastępczej oraz rozszerzeniem oferty usług w ramach 4 placówek wsparcia dziennego na terenie miasta Włocławek. Zwiększa się ogólna wartość projektu oraz wydłuża okres jego realizacji.</t>
    </r>
  </si>
  <si>
    <r>
      <t xml:space="preserve"> - o kwotę 150.000 zł na wieloletnie zadanie pn. </t>
    </r>
    <r>
      <rPr>
        <i/>
        <sz val="10"/>
        <rFont val="Times New Roman"/>
        <family val="1"/>
      </rPr>
      <t>"Zakup usługi serwisowej oprogramowania"</t>
    </r>
    <r>
      <rPr>
        <sz val="10"/>
        <rFont val="Times New Roman"/>
        <family val="1"/>
      </rPr>
      <t xml:space="preserve"> tj. do kwoty określonej przez dostawcę
   oprogramowania komputerowego ewidencyjno-opłatowego w ofercie złożonej w postępowaniu przetargowym. Środki przeniesione zostają na lata 
   następne. Zwiększa się ogólna wartość zadania i wydłuża okres jego realizacji do roku 2026.</t>
    </r>
  </si>
  <si>
    <t xml:space="preserve"> - na zakupy inwestycyjne o kwotę 27.270 zł, tj. do wysokości najkorzystniej oferty na dostawę dźwignika dwunożycowego poziomego do 
   magazynu, która wpłynęła podczas przeprowadzonego naboru. </t>
  </si>
  <si>
    <t>w związku z przeniesieniem na rok 2022 niewydatkowanych środków w 2021 r. oraz zwiększeniem ogólnej wartości w celu zabezpieczenia środków na pokrycie kosztów zarządzania procesem inwestycyjnym przez spółkę Kujawsko-Pomorskie Inwestycje Regionalne Sp. z o.o.;</t>
  </si>
  <si>
    <r>
      <t xml:space="preserve"> - o kwotę 2.300.000 zł dotację inwestycyjną na projekt pn. </t>
    </r>
    <r>
      <rPr>
        <i/>
        <sz val="10"/>
        <rFont val="Times New Roman"/>
        <family val="1"/>
      </rPr>
      <t>"Wykonanie robót budowlanych polegających na remoncie, przebudowie 
   i modernizacji istniejącego Zespołu Pałacowo Parkowego w miejscowości Wieniec koło Włocławka wraz z infrastrukturą zewnętrzną 
   i zagospodarowaniem terenu Parku"</t>
    </r>
    <r>
      <rPr>
        <sz val="10"/>
        <rFont val="Times New Roman"/>
        <family val="1"/>
      </rPr>
      <t xml:space="preserve"> w związku ze zwiększeniem ogólnej wartości projektu w wyniku wystąpienia niemożliwych do przewidzenia 
   robót dodatkowych i zamiennych.</t>
    </r>
  </si>
  <si>
    <r>
      <t xml:space="preserve">Zwiększa się o kwotę 165.334 zł dotację inwestycyjną dla Kujawsko-Pomorskiego Teatru Muzycznego w Toruniu na wkład własny w projekcie pn. </t>
    </r>
    <r>
      <rPr>
        <i/>
        <sz val="10"/>
        <rFont val="Times New Roman"/>
        <family val="1"/>
      </rPr>
      <t>"Przebudowa i remont konserwatorski budynku Pałacu Dąmbskich w Toruniu"</t>
    </r>
    <r>
      <rPr>
        <sz val="10"/>
        <rFont val="Times New Roman"/>
        <family val="1"/>
      </rPr>
      <t xml:space="preserve"> realizowanym w ramach Programu Operacyjnego Infrastruktura i Środowisko 2014-2020, Działania 8.1 w związku z przeniesieniem na rok 2022 środków niewydatkowanych w roku 2021 oraz zwiększeniem ogólnej wartości w wyniku rozszerzenia zakresu rzeczowo-finansowego o zakup wózka inwalidzkiego, defibrylatora z szafką ścienną oraz mebli do pomieszczeń w piwnicy.</t>
    </r>
  </si>
  <si>
    <t xml:space="preserve"> - w kwocie 15.000 zł dla Kujawsko-Pomorskiego Centrum Kultury w Bydgoszczy z przeznaczeniem na organizację 3. edycji Konkursu Poetyckiego 
   im. Kazimierza Hoffmana "KOS". Celem konkursu jest popularyzacja poezji Kazimierza Hoffmana oraz promocja wyróżniających się poetów i ich 
   twórczości. Adresatem konkursu są poeci, którzy w roku poprzednim wydali tom poetycki. Autor najlepszego tomiku poetyckiego otrzyma 
   pamiątkową statuetkę i nagrodę finansową;</t>
  </si>
  <si>
    <r>
      <t xml:space="preserve"> - na zadanie inwestycyjne pn. </t>
    </r>
    <r>
      <rPr>
        <i/>
        <sz val="10"/>
        <rFont val="Times New Roman"/>
        <family val="1"/>
      </rPr>
      <t>"Modernizacja kurtyny przeciwpożarowej w Operze Nova w Bydgoszczy"</t>
    </r>
    <r>
      <rPr>
        <sz val="10"/>
        <rFont val="Times New Roman"/>
        <family val="1"/>
      </rPr>
      <t xml:space="preserve"> o kwotę 162.737 zł w związku 
   z dokonaniem rozeznania ofertowego i koniecznością zwiększenia wartości w wyniku wzrostu cen;</t>
    </r>
  </si>
  <si>
    <r>
      <t xml:space="preserve"> - w kwocie 11.500 zł dla Kujawsko-Pomorskiego Centrum Dziedzictwa w Toruniu z przeznaczeniem na zabezpieczenie wkładu własnego w projekcie
   przewidzianym do realizacji w latach 2022-2023 pn. </t>
    </r>
    <r>
      <rPr>
        <i/>
        <sz val="10"/>
        <rFont val="Times New Roman"/>
        <family val="1"/>
      </rPr>
      <t>Badania strat wojennych kolekcji prywatnej - pałac w Nawrze,</t>
    </r>
    <r>
      <rPr>
        <sz val="10"/>
        <rFont val="Times New Roman"/>
        <family val="1"/>
      </rPr>
      <t xml:space="preserve"> na który instytucja uzyskała 
   dofinansowanie od Ministra Kultury i Dziedzictwa Narodowego w ramach Programu Badanie polskich strat wojennych. Celem zadania jest 
   kompleksowe badanie proweniecyjne zbiorów kolekcji prywatnej rodziny Sczanieckich, właścicieli pałacu w Nawrze i strat, które poniesione 
   zostały w trakcie II wojny światowej. W ramach kwerend archiwalnych, bibliotecznych i muzealnych zostanie sporządzony stan kolekcji 
   prywatnej pałacu w Nawrze sprzed 1940 r., a także opracowany stan zniszczeń i zachowanych obiektów. Zadanie zakończy konferencja naukowa,
   wystawa i publikacja, w której przedstawione zostaną rezultaty badań uzyskane w czasie realizacji przedsięwzięcia.</t>
    </r>
  </si>
  <si>
    <r>
      <t xml:space="preserve">Zwiększa się o kwotę 608.630 zł dotację dla Kujawsko-Pomorskiego Centrum Kultury w Bydgoszczy na wieloletnie zadanie inwestycyjne pn. </t>
    </r>
    <r>
      <rPr>
        <i/>
        <sz val="10"/>
        <rFont val="Times New Roman"/>
        <family val="1"/>
      </rPr>
      <t>"Adaptacja pomieszczeń piwnicznych w budynku Kujawsko-Pomorskiego Centrum Kultury w Bydgoszczy".</t>
    </r>
    <r>
      <rPr>
        <sz val="10"/>
        <rFont val="Times New Roman"/>
        <family val="1"/>
      </rPr>
      <t xml:space="preserve"> Zmiana wynika ze zwiększenia ogólnej wartości inwestycji w związku z koniecznością utworzenia zbiornika retencyjnego wraz z przepompownią wód deszczowych, niezbędnego do wykonania przyłącza kanalizacji deszczowej oraz ze wzrostu cen na rynku budowlanym.</t>
    </r>
  </si>
  <si>
    <r>
      <t xml:space="preserve"> - w kwocie 17.350 zł z przeznaczeniem na zabezpieczenie wkładu własnego w projekcie pn. </t>
    </r>
    <r>
      <rPr>
        <i/>
        <sz val="10"/>
        <rFont val="Times New Roman"/>
        <family val="1"/>
      </rPr>
      <t xml:space="preserve">Do koloru, </t>
    </r>
    <r>
      <rPr>
        <sz val="10"/>
        <rFont val="Times New Roman"/>
        <family val="1"/>
      </rPr>
      <t>na który instytucja uzyskała dofinansowanie 
   od Ministra Kultury i Dziedzictwa Narodowego w ramach Programu Edukacja kulturalna. W ramach zadania przewidziano organizację zajęć 
   warsztatowych dla dzieci i młodzieży z różnych środowisk społecznych, przybliżających zagadnienia związane z kolorem jako środkiem ekspresji 
   służącym wyrażaniu emocji. Podczas zajęć przedstawiony zostanie dorobek polskich artystów, słownictwo języka plastycznego, metody 
   interpretacji dzieł sztuki rozwijające wyobraźnię, kreatywność i umiejętność współpracy. Zajęcia prowadzone będą w przedszkolach, szkołach, 
   ośrodkach szkolno-wychowawczych, siedzibach instytucji a także w innych ośrodkach w kraju. Efektem projektu będzie wystawa najciekawszych
   prac, których autorzy zostaną uhonorowania nagrodami i pamiątkowymi dyplomami;</t>
    </r>
  </si>
  <si>
    <t xml:space="preserve">    1) z przeznaczeniem na zabezpieczenie wkładu własnego:</t>
  </si>
  <si>
    <r>
      <t xml:space="preserve">        - w projekcie pn. </t>
    </r>
    <r>
      <rPr>
        <i/>
        <sz val="10"/>
        <rFont val="Times New Roman"/>
        <family val="1"/>
      </rPr>
      <t>Roz(g)rywka literacka</t>
    </r>
    <r>
      <rPr>
        <sz val="10"/>
        <rFont val="Times New Roman"/>
        <family val="1"/>
      </rPr>
      <t xml:space="preserve"> w kwocie 6.650 zł, na który instytucja uzyskała dofinansowanie od Ministra Kultury i Dziedzictwa 
          Narodowego w ramach Programu Partnerstwo dla książki.  Projekt oparty jest na wzajemnej relacji między światem literatury i fabułą 
          gier planszowych. Celem projektu jest zainteresowanie nowymi, atrakcyjnymi formami upowszechniania czytelnictwa poprzez rozrywkę 
          w postaci rozgrywek gier planszowych odwołujących się do źródeł literackich, rozwijanie zainteresowań czytelniczych oraz popularyzowanie 
          literatury wśród osób rzadko sięgających po książkę w formie tradycyjnej. W wybranych bibliotekach odbędą się spotkania z autorami książek, 
          na bazie których powstały gry planszowe, a także warsztaty z twórcami i ilustratorami gier opartych na tekstach literackich oraz warsztaty 
          tworzenia gier planszowych. W bibliotekach powstaną Planszowe Strefy Mola Książkowego, w których zgromadzone zostaną gry i gdzie 
          odbywać się będą rodzinne rozgrywki planszówek;</t>
    </r>
  </si>
  <si>
    <r>
      <t xml:space="preserve">        - w projekcie współfinansowanym środkami pochodzącymi z Instytutu Książki pn. </t>
    </r>
    <r>
      <rPr>
        <i/>
        <sz val="10"/>
        <rFont val="Times New Roman"/>
        <family val="1"/>
      </rPr>
      <t>Dyskusyjne Kluby Książki podregionu bydgoskiego 
          województwa kujawsko-pomorskiego</t>
    </r>
    <r>
      <rPr>
        <sz val="10"/>
        <rFont val="Times New Roman"/>
        <family val="1"/>
      </rPr>
      <t xml:space="preserve"> w kwocie 32.800 zł. W ramach zadania przewidziano spotkania klubowiczów, spotkania autorskie, 
          spotkania dla moderatorów Dyskusyjnych Klubów Książki, organizację warsztatów "Wokół prozy", "Rozmawiając o poezji", organizację 
          warsztatów plastyczno-literackich w ramach dziecięcych DKK, spotkania integracyjne dla członków DKK działających w Bydgoszczy a także 
          zakup 780 książek;</t>
    </r>
  </si>
  <si>
    <t xml:space="preserve">        a) w projektach współfinansowanych środkami pochodzącymi od Ministra Kultury i Dziedzictwa Narodowego:</t>
  </si>
  <si>
    <r>
      <t xml:space="preserve">           - w kwocie 14.100 zł na projekt pn.</t>
    </r>
    <r>
      <rPr>
        <i/>
        <sz val="10"/>
        <rFont val="Times New Roman"/>
        <family val="1"/>
      </rPr>
      <t xml:space="preserve"> Ludów@ prasa cyfrowa,</t>
    </r>
    <r>
      <rPr>
        <sz val="10"/>
        <rFont val="Times New Roman"/>
        <family val="1"/>
      </rPr>
      <t xml:space="preserve"> na który instytucja uzyskała dofinansowanie w ramach Programu Kultura 
             cyfrowa. W ramach zadania przewidziano digitalizację i przeprowadzenie niezbędnych prac konserwatorskich, opracowanie, udostepnienie  
             ok. 190 zeszytów czasopism - prasy regionalnej z okresu międzywojennego tj. "Tygodnika Narodowego" i "Gazety Narodowej" 
             znajdujących się w zasobach Książnicy Kopernikańskiej w Toruniu. Przeprowadzone zostaną również działania edukacyjne i promocyjne; </t>
    </r>
  </si>
  <si>
    <r>
      <t xml:space="preserve">          - w kwocie 10.200 zł na projekt pn. </t>
    </r>
    <r>
      <rPr>
        <i/>
        <sz val="10"/>
        <rFont val="Times New Roman"/>
        <family val="1"/>
      </rPr>
      <t>Literackie przygody młodych - gry planszowe w służbie książki</t>
    </r>
    <r>
      <rPr>
        <sz val="10"/>
        <rFont val="Times New Roman"/>
        <family val="1"/>
      </rPr>
      <t>, na który instytucja uzyskała 
            dofinansowanie w ramach Programu Partnerstwo dla książki. W ramach zadania przewidziano przeprowadzenie cyklu transmisji 
            internetowych ukazujących różne konwencje literackie oraz odpowiadające im interesujące gry planszowe. Towarzyszyć im będą dyżury 
            eksperckie online, podczas których można będzie porozmawiać o prezentowanych na wizji książkach i grach. Ponadto zorganizowane zostaną
            konkursy literackie z nagrodami oraz spotkanie autorskie z pisarzem, którego dzieło zostało przeniesione na planszę. Odbędzie się również 
           "Nocny festiwal gier i wydarzenie "Gramy w literackie Bangery!";</t>
    </r>
  </si>
  <si>
    <r>
      <t xml:space="preserve">        b) w projekcie współfinansowanym środkami pochodzącymi z Instytutu Książki pn. </t>
    </r>
    <r>
      <rPr>
        <i/>
        <sz val="10"/>
        <rFont val="Times New Roman"/>
        <family val="1"/>
      </rPr>
      <t xml:space="preserve">Dyskusyjne Kluby Książki w podregionie toruńsko-
            włocławskim </t>
    </r>
    <r>
      <rPr>
        <sz val="10"/>
        <rFont val="Times New Roman"/>
        <family val="1"/>
      </rPr>
      <t>w kwocie 13.500 zł.  W ramach zadania przewidziano organizację co najmniej 17 spotkań autorskich z pisarzami i krytykami 
            literackimi, warsztatów dla moderatorów Dyskusyjnych Klubów Książki (Bałkański kocioł - burzliwa literatura DDK, Słowiańskie tropy 
            w literaturze, Wiesz, że mam umrzeć? - trudne tematy w literaturze dziecięcej) oraz warsztatów dla dwóch klubów dziecięcych (W chrustach 
            coś huczy i ksyka - dyktandoballada w DKK). Zaplanowano również wykłady otwarte  "Staropolska na nowo. Czy Bogurodzica jest passè?". 
            Ponadto zakupionych zostanie 1.700 książek dla klubów funkcjonujących w podregionie toruńsko-włocławskim;</t>
    </r>
  </si>
  <si>
    <t xml:space="preserve">   2) z przeznaczeniem na wydanie papierowe "Kwartalnika Artystycznego. Kujawy i Pomorze" w kwocie 200.000 zł. W ramach zadania przewidziano
       wydanie 4 numerów czasopisma (113-116) w nakładzie 500 egzemplarzy każdy, w którym zaprezentowane zostaną sylwetki oraz twórczość 
       uznanych autorów polskiej i światowej literatury, a także młodych utalentowanych twórców. Poszczególne numery Kwartalnika prezentowane 
       będą w mediach lokalnych i ogólnopolskich, promowane dzięki współpracy z bibliotekami, uczelniami i szkołami w regionie oraz kraju a także na 
       spotkaniach autorskich. Ponadto w celu dotarcia do większej liczby odbiorców zaplanowano poszerzenie dystrybucji czasopisma o firmy 
       kolportujące oraz nawiązanie współpracy z portalami internetowymi promującymi czytelnictwo. Dodatkowo czasopismo udostępnione będzie 
       w formie e-booka na platformie Legimini;</t>
  </si>
  <si>
    <t xml:space="preserve"> - Wojewódzkiej i Miejskiej Biblioteki Publicznej - Książnicy Kopernikańskiej w Toruniu o kwotę 196.553 zł z przeznaczeniem na pokrycie
   kosztów działań związanych z "Kodeksem Korwina", w tym na wykonanie ręcznej kopii dzieła, pokrycie kosztów opinii prawnych i promocji 
   deklaracji poparcia dla zachowania kodeksu w kolekcji Książnicy Kopernikańskiej;</t>
  </si>
  <si>
    <t xml:space="preserve">Określa się dotacje dla: </t>
  </si>
  <si>
    <r>
      <t xml:space="preserve">    - w kwocie 10.477 zł z przeznaczeniem na projekt pn. </t>
    </r>
    <r>
      <rPr>
        <i/>
        <sz val="10"/>
        <rFont val="Times New Roman"/>
        <family val="1"/>
      </rPr>
      <t>Świat duchowej wyobraźni. Dewocyjne obrazy pochodzenia fabrycznego w zbiorach
      etnograficznych Muzeum we Włocławku,</t>
    </r>
    <r>
      <rPr>
        <sz val="10"/>
        <rFont val="Times New Roman"/>
        <family val="1"/>
      </rPr>
      <t xml:space="preserve"> na który instytucja uzyskała dofinansowanie  od Ministra Kultury i Dziedzictwa 
      Narodowego w ramach Programu Kultura ludowa i tradycyjna. Celem zadania jest wydanie pierwszej w muzealnictwie polskim publikacji szeroko 
      omawiającej kolekcję fabrycznych obrazów dewocyjnych w odniesieniu do kultu religijnego i historii cudownych wizerunków, bogato 
      ilustrowana fotografiami. Publikacja będzie miała charakter interdyscyplinarny (etnografia, antropologia kultury, historia sztuki, religioznawstwo)
      i edukacyjny w zakresie utrwalenia tożsamości wyznaniowej, głównie katolików i protestantów;</t>
    </r>
  </si>
  <si>
    <r>
      <t xml:space="preserve"> - o kwotę 353.751 zł na projekt pn. </t>
    </r>
    <r>
      <rPr>
        <i/>
        <sz val="10"/>
        <rFont val="Times New Roman"/>
        <family val="1"/>
      </rPr>
      <t xml:space="preserve">"Wsparcie opieki nad zabytkami Województwa Kujawsko-Pomorskiego w 2021 roku " </t>
    </r>
    <r>
      <rPr>
        <sz val="10"/>
        <rFont val="Times New Roman"/>
        <family val="1"/>
      </rPr>
      <t>realizowany w ramach 
   RPO WK-P, Działania 4.4. Zmiana wynika z przeniesienia z roku 2021 r. niewydatkowanych środków na promocję i zarządzanie;</t>
    </r>
  </si>
  <si>
    <r>
      <t xml:space="preserve"> - o kwotę 1.660.962 zł, w tym wydatki bieżące o kwotę 160.962 zł oraz wydatki inwestycyjne o kwotę 1.500.000 zł na projekt pn. </t>
    </r>
    <r>
      <rPr>
        <i/>
        <sz val="10"/>
        <rFont val="Times New Roman"/>
        <family val="1"/>
      </rPr>
      <t>"Młyn Kultury - 
   Przebudowa, rozbudowa i zmiana sposobu użytkowania budynku magazynowego przy ul. Kościuszki 77 w Toruniu - na budynek o funkcji 
   użyteczności publicznej"</t>
    </r>
    <r>
      <rPr>
        <sz val="10"/>
        <rFont val="Times New Roman"/>
        <family val="1"/>
      </rPr>
      <t xml:space="preserve"> realizowany w ramach POIiŚ, Działania 8.1. Zmiana wynika z przeniesienia niewydatkowanych środków z roku 
   2021 (wydatki bieżące) oraz zwiększenia ogólnej wartości projektu w wyniku wzrostu kosztów robót budowlanych oraz cen wyposażenia;</t>
    </r>
  </si>
  <si>
    <r>
      <t xml:space="preserve"> - w kwocie 40.415 zł (wydatki inwestycje) na zadanie pn.</t>
    </r>
    <r>
      <rPr>
        <i/>
        <sz val="10"/>
        <rFont val="Times New Roman"/>
        <family val="1"/>
      </rPr>
      <t xml:space="preserve"> "Modernizacja kotłowni oraz wymiana kotła gazowego"</t>
    </r>
    <r>
      <rPr>
        <sz val="10"/>
        <rFont val="Times New Roman"/>
        <family val="1"/>
      </rPr>
      <t xml:space="preserve"> przewidziane do realizacji 
   przez Tucholski Park Krajobrazowy z przeznaczeniem na pokrycie kosztów utworzenia dwóch niezależnych instalacji do ogrzewania budynku 
   Parku i budynku Muzeum Borów Tucholskich;</t>
    </r>
  </si>
  <si>
    <t>14.</t>
  </si>
  <si>
    <t>15.</t>
  </si>
  <si>
    <t>16.</t>
  </si>
  <si>
    <t>zwiększeniem planowanych wydatków o kwotę 99.781.333,02 zł, tj. do kwoty 1.732.187.108,02 zł;</t>
  </si>
  <si>
    <r>
      <t xml:space="preserve">         pn. </t>
    </r>
    <r>
      <rPr>
        <i/>
        <sz val="10"/>
        <rFont val="Times New Roman"/>
        <family val="1"/>
      </rPr>
      <t>"Ograniczenie emisji spalin poprzez rozbudowę sieci dróg rowerowych znajdujących się 
         w koncepcji rozwoju systemu transportu Bydgosko-Toruńskiego Obszaru Funkcjonalnego dla: Części 
         nr 3 - Toruń - Mała Nieszawka - Wielka Nieszawka - Cierpice w ciągu drogi wojewódzkiej nr 273"</t>
    </r>
  </si>
  <si>
    <t xml:space="preserve">        -  pakiet H - linie kolejowe: nr 201 od Wierzchucina do Lipowej, nr 743 od Lipowej do Szlachty; linia komunikacyjna Wierzchucin-Szlachta;</t>
  </si>
  <si>
    <t xml:space="preserve">§ 8 ust. 12a dotyczący wydatków na zadania związane z przeciwdziałaniem COVID-19 dotyczące rozwijania szkolnej infrastruktury „Laboratoria przyszłości” finansowanych z Funduszu Przeciwdziałania COVID-19 </t>
  </si>
  <si>
    <t xml:space="preserve"> - przychodów stanowiących wolne środki, o których mowa w art. 217 ust. 2 pkt 6 ustawy o finansach publicznych o kwotę 36.358.089,00 zł do 
   kwoty 58.888.453,00 zł;</t>
  </si>
  <si>
    <t>Uchwała dotyczy zmiany budżetu Województwa Kujawsko-Pomorskiego na rok 2022, przyjętego uchwałą Nr XXXIX/544/21 Sejmiku Województwa Kujawsko-Pomorskiego z dnia 20 grudnia 2021 r., zmienioną uchwałami: Nr 2/50/22 Zarządu Województwa Kujawsko-Pomorskiego z dnia 14 stycznia 2022 r., Nr 7/211/22 Zarządu Województwa Kujawsko-Pomorskiego z dnia 23 lutego 2022 r., Nr 9/287/22 Zarządu Województwa Kujawsko-Pomorskiego z dnia 9 marca 2022 r., Nr XLIII/571/22 Sejmiku Województwa Kujawsko-Pomorskiego z dnia 21 marca 2022 r. oraz Nr 13/471/22 Zarządu Województwa Kujawsko-Pomorskiego z dnia 6 kwietnia 2022 r.</t>
  </si>
  <si>
    <r>
      <t xml:space="preserve">      - Poddziałania 6.3.1 Inwestycje w infrastrukturę przedszkolną, na projekt pn. </t>
    </r>
    <r>
      <rPr>
        <i/>
        <sz val="10"/>
        <rFont val="Times New Roman"/>
        <family val="1"/>
      </rPr>
      <t>"Tylko w Korczaku jest super 
        dzieciaku"</t>
    </r>
  </si>
  <si>
    <r>
      <t xml:space="preserve">   1) na zadania bieżące w ramach Działania 2.1 Wysoka dostępność i jakość e-usług publicznych, na projekt
       pn. </t>
    </r>
    <r>
      <rPr>
        <i/>
        <sz val="10"/>
        <rFont val="Times New Roman"/>
        <family val="1"/>
      </rPr>
      <t>"Budowa kujawsko-pomorskiego systemu udostępniania elektronicznej dokumentacji medycznej -
       I etap"</t>
    </r>
  </si>
  <si>
    <t xml:space="preserve"> - Działanie 12.1 Wsparcie procesu zarządzania i wdrażania RPO o kwotę 3.765.000 zł;</t>
  </si>
  <si>
    <t xml:space="preserve"> - w kwocie 2.000.000 zł na objęcie udziałów w kapitale zakładowym spółki Kujawsko-Pomorski Fundusz Pożyczkowy sp. z o.o. Powyższa kwota 
   przeznaczona zostanie na uzupełnienie wkładu własnego w projekcie pn. "Rozwój infrastruktury biznesowej w regionie i stwarzanie lepszych 
   warunków do rozwoju MSP poprzez stworzenie inkubatora przedsiębiorczości w Bydgoszczy prowadzonego przez Kujawsko-Pomorski Fundusz 
   Pożyczkowy sp. z. o.o." oraz na pokrycie wyższych kosztów prac remontowo-budowlanych. Wniesienie kapitału nastąpi poprzez objęcie nowych
   udziałów.</t>
  </si>
  <si>
    <t xml:space="preserve">    d) w kwocie 1.431.000 zł na zadanie IV obejmujące: </t>
  </si>
  <si>
    <t>1. określenie wydatków na wieloletnie zadania inwestycyjne:</t>
  </si>
  <si>
    <r>
      <t xml:space="preserve">    - w kwocie 1.000.000 zł na zadanie pn. </t>
    </r>
    <r>
      <rPr>
        <i/>
        <sz val="10"/>
        <rFont val="Times New Roman"/>
        <family val="1"/>
      </rPr>
      <t xml:space="preserve">"Budowa obwodnicy miasta Brodnicy" </t>
    </r>
    <r>
      <rPr>
        <sz val="10"/>
        <rFont val="Times New Roman"/>
        <family val="1"/>
      </rPr>
      <t xml:space="preserve">przewidziane do realizacji w latach 2022-2026. Środki zabezpieczone
      na budowę obwodnicy stanowią 50% udział Województwa. Pozostałe środki planowane są do pozyskania z Rządowego Funduszu Rozwoju 
      Dróg; </t>
    </r>
  </si>
  <si>
    <r>
      <t xml:space="preserve">    - w kwocie 201.215 zł na zadanie pn. </t>
    </r>
    <r>
      <rPr>
        <i/>
        <sz val="10"/>
        <rFont val="Times New Roman"/>
        <family val="1"/>
      </rPr>
      <t xml:space="preserve">"Opracowanie dokumentacji projektowej dla rozbudowy drogi wojewódzkiej Nr 244 Kamieniec-Strzelce
      Dolne, m. Żołędowo, ul. Jastrzębia od km 30+068 do km 33+342, dł. 3,274 km" </t>
    </r>
    <r>
      <rPr>
        <sz val="10"/>
        <rFont val="Times New Roman"/>
        <family val="1"/>
      </rPr>
      <t>w związku z przeniesieniem z roku 2021 środków od gminy
      Osielsko niewydatkowanych na skutek przedłużającej się procedury związanej z uzyskaniem pozwoleń wodnoprawnych;</t>
    </r>
  </si>
  <si>
    <r>
      <t xml:space="preserve">    - w kwocie 43.050 zł na zadanie pn. </t>
    </r>
    <r>
      <rPr>
        <i/>
        <sz val="10"/>
        <rFont val="Times New Roman"/>
        <family val="1"/>
      </rPr>
      <t xml:space="preserve">"Opracowanie dokumentacji projektowej dla rozbudowy skrzyżowania drogi wojewódzkiej Nr 241  
      Tuchola-Sępólno Krajeńskie-Rogoźno (ul. Kościuszki) z ul. Odrodzenia i ul. bł. ks. Jerzego Popiełuszki w m. Sępólno Krajeńskie" </t>
    </r>
    <r>
      <rPr>
        <sz val="10"/>
        <rFont val="Times New Roman"/>
        <family val="1"/>
      </rPr>
      <t>w związku
      z przeniesieniem z roku 2021 środków od gminy Sępólno Krajeńskie niewydatkowanych na skutek przedłużającej się procedury związanej 
      z wydaniem decyzji ZRID;</t>
    </r>
  </si>
  <si>
    <t xml:space="preserve"> - w kwocie 820.000 zł na pokrycie kosztów zabezpieczenia budynku Młyna Górnego w Grudziądzu przed zawaleniem się ścian zewnętrznych. </t>
  </si>
  <si>
    <r>
      <t xml:space="preserve"> - w kwocie 2.600.000 zł na nabycie od Banku Gospodarstwa Krajowego z siedzibą w Warszawie prawa użytkowania wieczystego nieruchomości
   gruntowej położonej w Toruniu u zbiegu ulic Chełmińskiej 28 i Podmurnej 105 oznaczonej w obrębie 15 jako działka ewidencyjna nr 124 o pow. 
   0,0377 ha, KW nr TO1T/00000851/0 wraz z prawem własności budynków na niej posadowionych. Nieruchomość zabudowana dwiema 
   bliźniaczymi podpiwniczonymi trzykondygnacyjnymi kamienicami gotyckimi oraz połączoną łącznikiem niepodpiwniczoną, dwukondygnacyjną
   oficyną o łącznej powierzchni użytkowej 752,87 m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przeznaczona zostanie na cele związane z wykonywaniem zadań własnych Województwa. 
   Sejmik Województwa Kujawsko-Pomorskiego wyraził zgodę na kupno ww. nieruchomości uchwałą Nr XLIII/581/22 z dnia 21 marca 2022 r.;</t>
    </r>
  </si>
  <si>
    <r>
      <t xml:space="preserve">    3) projekt pn. </t>
    </r>
    <r>
      <rPr>
        <i/>
        <sz val="10"/>
        <rFont val="Times New Roman"/>
        <family val="1"/>
      </rPr>
      <t>"Infostrada Kujaw i Pomorza 2.0":</t>
    </r>
  </si>
  <si>
    <r>
      <t xml:space="preserve">2. Działania 2.2 Cyfrowa dostępność i użyteczność informacji sektora publicznego oraz zasobów nauki - projekt pn. </t>
    </r>
    <r>
      <rPr>
        <i/>
        <sz val="10"/>
        <rFont val="Times New Roman"/>
        <family val="1"/>
      </rPr>
      <t xml:space="preserve">"Kultura w zasięgu 2.0" </t>
    </r>
    <r>
      <rPr>
        <sz val="10"/>
        <rFont val="Times New Roman"/>
        <family val="1"/>
      </rPr>
      <t>- 
    zwiększenie wydatków łącznie o kwotę 3.003.565 zł, w tym:</t>
    </r>
  </si>
  <si>
    <r>
      <t xml:space="preserve"> - na projekt pn. </t>
    </r>
    <r>
      <rPr>
        <i/>
        <sz val="10"/>
        <rFont val="Times New Roman"/>
        <family val="1"/>
      </rPr>
      <t>"Zwiększenie efektywności energetycznej budynku Urzędu Marszałkowskiego Województwa Kujawsko-Pomorskiego
   w Toruniu jako element kompleksowej modernizacji budynku"</t>
    </r>
    <r>
      <rPr>
        <sz val="10"/>
        <rFont val="Times New Roman"/>
        <family val="1"/>
      </rPr>
      <t xml:space="preserve"> w łącznej kwocie 4.221.211 zł, w tym wydatki bieżące w kwocie 14.252 zł oraz 
   wydatki inwestycyjne w kwocie 4.206.959 zł. Projekt zakłada częściowe ocieplenie ścian zewnętrznych, montaż wentylacji mechanicznej 
   z odzyskiem ciepła i klimatyzacji oraz zmianę sposobu ogrzewania w pomieszczeniach biurowych i salach konferencyjnych w budynku A, 
   modernizację instalacji c.o. z wyłączeniem pomieszczeń biurowych i sal konferencyjnych w budynku A oraz modernizację opraw oświetleniowych 
   i źródeł światła. Wydatki w kwocie 832.884 zł sfinansowane zostaną z budżetu środków europejskich, w kwocie 111.051 zł z budżetu państwa na 
   współfinansowanie krajowe oraz w kwocie 3.277.276 zł ze środków własnych województwa. Okres realizacji projektu przewidziany jest na lata 
   2022-2023;</t>
    </r>
  </si>
  <si>
    <t>Określa się wydatki na projekty przewidziane do realizacji w ramach RPO WK-P, Działania 3.3:</t>
  </si>
  <si>
    <r>
      <t xml:space="preserve"> - na projekt pn. </t>
    </r>
    <r>
      <rPr>
        <i/>
        <sz val="10"/>
        <rFont val="Times New Roman"/>
        <family val="1"/>
      </rPr>
      <t xml:space="preserve">"Termomodernizacja budynku administracyjno-biurowego przy ul. Targowej 13-15 w Toruniu" </t>
    </r>
    <r>
      <rPr>
        <sz val="10"/>
        <rFont val="Times New Roman"/>
        <family val="1"/>
      </rPr>
      <t>w łącznej kwocie 835.445 zł, 
   w tym wydatki bieżące w kwocie 15.832 zł oraz wydatki inwestycyjne w kwocie 819.613 zł.  W ramach projektu zaplanowano wymianę stolarki 
   okiennej i drzwi zewnętrznych, modernizację centralnego ogrzewania, wymianę oświetlenia na energooszczędne typu LED, ocieplenie ścian 
   osłonowych, szczytowych i stropodachu oraz montaż kompletnej instalacji fotowoltaicznej. Wydatki w kwocie 626.584 zł sfinansowane zostaną
   z budżetu środków europejskich, w kwocie 83.544 zł z budżetu państwa na współfinansowanie krajowe oraz w kwocie 125.317 zł ze środków 
   własnych województwa. Okres realizacji projektu przewidziany jest na lata 2021-2023.</t>
    </r>
  </si>
  <si>
    <r>
      <t xml:space="preserve">Zwiększa się o kwotę 61.580 zł wydatki zaplanowane na projekt pn. </t>
    </r>
    <r>
      <rPr>
        <i/>
        <sz val="10"/>
        <rFont val="Times New Roman"/>
        <family val="1"/>
      </rPr>
      <t>"Wsparcie umiędzynarodowienia kujawsko-pomorskich MŚP oraz promocja potencjału gospodarczego regionu"</t>
    </r>
    <r>
      <rPr>
        <sz val="10"/>
        <rFont val="Times New Roman"/>
        <family val="1"/>
      </rPr>
      <t xml:space="preserve"> realizowany w ramach RPO WK-P 2014-2020, Podziałania 1.5.2. Zmiana wynika z przeniesienia na rok 2022 środków niewydatkowanych w roku 2021.</t>
    </r>
  </si>
  <si>
    <t>W związku z przeniesieniem na rok 2022 niewydatkowanych środków w 2021 r., zwiększa się wydatki zaplanowane na projekty realizowane w ramach RPO WK-P 2014-2020, Poddziałania 10.2.3, tj.:</t>
  </si>
  <si>
    <t xml:space="preserve">     w związku z przeniesieniem na rok 2022 niewydatkowanych środków w roku 2021 oraz na skutek rozszerzenia zakresów rzeczowych. Zwiększa się 
     ogólna wartość projektów i wydłuża okres ich realizacji;</t>
  </si>
  <si>
    <r>
      <t xml:space="preserve"> - o kwotę 867.365 zł na projekt pn. </t>
    </r>
    <r>
      <rPr>
        <i/>
        <sz val="10"/>
        <rFont val="Times New Roman"/>
        <family val="1"/>
      </rPr>
      <t>"Aktywna Mama, aktywny Tata"</t>
    </r>
    <r>
      <rPr>
        <sz val="10"/>
        <rFont val="Times New Roman"/>
        <family val="1"/>
      </rPr>
      <t xml:space="preserve"> (Poddziałanie 8.4.1). Zmiana wynika z konieczności przeniesienia na rok 2022 
   środków niewydatkowanych w roku 2021 na skutek opóźnień wynikających z sytuacji epidemicznej w kraju;</t>
    </r>
  </si>
  <si>
    <r>
      <t xml:space="preserve"> - o kwotę 3.889.650 zł na projekt pn. </t>
    </r>
    <r>
      <rPr>
        <i/>
        <sz val="10"/>
        <rFont val="Times New Roman"/>
        <family val="1"/>
      </rPr>
      <t xml:space="preserve">"Wsparcie osób starszych i kadry świadczącej usługi społeczne w zakresie przeciwdziałania 
   rozprzestrzenianiu się COVID-19, łagodzenia jego skutków na terenie województwa kujawsko-pomorskiego" </t>
    </r>
    <r>
      <rPr>
        <sz val="10"/>
        <rFont val="Times New Roman"/>
        <family val="1"/>
      </rPr>
      <t>realizowany przez Regionalny 
   Ośrodek Polityki Społecznej w Toruniu. Zmiana spowodowana jest przeniesieniem środków niewydatkowanych w roku 2021 na zakup testów 
   COVID-19 i środków ochrony osobistej oraz mniejszych kosztów dodatków do wynagrodzeń pracowników DPS, ZOL i schronisk na skutek 
   absencji spowodowanych chorobą. Ogólna wartość projektu się nie zmienia. Ponadto dokonuje się przeniesienia planowanych wydatków między
   podziałkami klasyfikacji budżetowej w kwocie 10.341 zł w celu urealnienia planu na dodatkowe wynagrodzenie roczne.</t>
    </r>
  </si>
  <si>
    <r>
      <t>Jednocześnie zmniejsza wydatki o kwotę 80.000 zł na zadanie własne pn.</t>
    </r>
    <r>
      <rPr>
        <i/>
        <sz val="10"/>
        <rFont val="Times New Roman"/>
        <family val="1"/>
      </rPr>
      <t xml:space="preserve"> "Krzewienie tradycji harcerstwa"</t>
    </r>
    <r>
      <rPr>
        <sz val="10"/>
        <rFont val="Times New Roman"/>
        <family val="1"/>
      </rPr>
      <t>.</t>
    </r>
  </si>
  <si>
    <t xml:space="preserve">Określa się w 2022 r. wydatki w kwocie 120.000 zł na organizację zajęć edukacyjnych dla dzieci i młodzieży na temat historii II wojny światowej i Miejsc Pamięci Narodowej związanych ze Zbrodnią Pomorską 1939 r. Zadanie przewidziane jest do realizacji w latach 2022-2025. </t>
  </si>
  <si>
    <t>W związku z udzieleniem Województwu przez Miasto Bydgoszcz pomocy finansowej na przedsięwzięcia kulturalne realizowane na terenie miasta przez instytucje kultury, dla których organizatorem jest Województwo Kujawsko-Pomorskie określa się dotacje w 2022 r. dla:</t>
  </si>
  <si>
    <t xml:space="preserve">   2) z przeznaczeniem na organizację Festiwalu Książki Obrazkowej dla Dzieci "LiterObrazki" w kwocie 30.000 zł. W ramach zadania przewidziano 
       szereg działań promujących czytelnictwo wśród najmłodszych oraz ich rodzin, a także mających na celu zwrócenie uwagi na ogromne znaczenie,
       jakie dla intelektualnego i emocjonalnego rozwoju dziecka ma obcowanie z literaturą i sztuką. Podczas festiwalu zaplanowano organizację 
       spotkań autorskich, warsztatów literackich i plastycznych, dyskusje, prezentację dorobku polskich autorów, ilustratorów i wydawców w formie 
       wystaw. Ponadto wydarzeniu towarzyszyć będą dodatkowe atrakcje - kiermasz wydawnictw, koncert, przedstawienie teatralne, interaktywna gra
       biblioteczna i animacje dla najmłodszych;</t>
  </si>
  <si>
    <r>
      <t>Zadanie inwestycyjne pn.</t>
    </r>
    <r>
      <rPr>
        <i/>
        <sz val="10"/>
        <rFont val="Times New Roman"/>
        <family val="1"/>
      </rPr>
      <t xml:space="preserve"> "Modernizacja instalacji elektrycznych w oddziałach Muzeum Ziemi Kujawskiej i Dobrzyńskiej we Włocławku"</t>
    </r>
    <r>
      <rPr>
        <sz val="10"/>
        <rFont val="Times New Roman"/>
        <family val="1"/>
      </rPr>
      <t xml:space="preserve"> przekwalifikowuje się na zadanie remontowe, zgodnie z zakresem rzeczowym i zmienia jego nazwę na: </t>
    </r>
    <r>
      <rPr>
        <i/>
        <sz val="10"/>
        <rFont val="Times New Roman"/>
        <family val="1"/>
      </rPr>
      <t>"Wymiana i uzupełnienie elementów instalacji elektrycznej w oddziałach Muzeum Ziemi Kujawskiej i Dobrzyńskiej we Włocławku"</t>
    </r>
    <r>
      <rPr>
        <sz val="10"/>
        <rFont val="Times New Roman"/>
        <family val="1"/>
      </rPr>
      <t>. Następuje zmniejszenie dotacji inwestycyjnej zaplanowanej dla Muzeum Ziemi Kujawskiej i Dobrzyńskiej we Włocławku o kwotę 55.887 zł przy jednoczesnym określeniu dotacji bieżącej w kwocie 67.230 zł. Zwiększenie wartości zadania wynika z ujawnienia nowych zagrożeń i awarii sieci elektrycznej w poszczególnych oddziałach Muzeum.</t>
    </r>
  </si>
  <si>
    <t xml:space="preserve"> - o kwotę 350.000 zł na organizację przez Teatr im. W. Horzycy w Toruniu 26. edycji Międzynarodowego Festiwalu Teatralnego "Kontakt" 
   w związku z udzieleniem Województwu przez Miasto Toruń dotacji celowej na dofinansowanie kosztów organizacji przedsięwzięcia;</t>
  </si>
  <si>
    <t>Powyższe zmiany dokonywane są w celu dostosowania planu wydatków do projektu zmiany Wieloletniego Planu Działań "Sprawne zarządzanie i wdrażanie RPO WK-P na lata 2018-2022" dla Pomocy Technicznej Regionalnego Programu Operacyjnego Województwa Kujawsko-Pomorskiego 2014-2020 oraz zmiany Planu Działania "Informacja i promocja RPO WKP na 2022 rok".</t>
  </si>
  <si>
    <t xml:space="preserve">   w tym:</t>
  </si>
  <si>
    <t>b) wynikające z rozliczenia środków, o których mowa w art. 5 ust. 1 pkt 2 ustawy o finansach publicznych</t>
  </si>
  <si>
    <t>c) pozostałe wolne środki</t>
  </si>
  <si>
    <t xml:space="preserve">     w tym:</t>
  </si>
  <si>
    <t xml:space="preserve">    - dotychczas rozdysponowane </t>
  </si>
  <si>
    <t xml:space="preserve">    - rozdysponowane niniejszą uchwałą</t>
  </si>
  <si>
    <t>Powyższe zmiany wynikają z konieczności dostosowania planowanych dochodów do zakresu realizowanych zadań.</t>
  </si>
  <si>
    <r>
      <t>W związku ze zmianą koncepcji remontu budynków przyszkolnych obserwatoriów astronomicznych Astro-Baz przez Urząd Marszałkowski w Toruniu odstępuje się od realizacji zadania pn.</t>
    </r>
    <r>
      <rPr>
        <i/>
        <sz val="10"/>
        <rFont val="Times New Roman"/>
        <family val="1"/>
      </rPr>
      <t xml:space="preserve"> "ASTRO-BAZY - remont". </t>
    </r>
    <r>
      <rPr>
        <sz val="10"/>
        <rFont val="Times New Roman"/>
        <family val="1"/>
      </rPr>
      <t xml:space="preserve">Środki w kwocie 350.000 zł przenosi się do nowego zadania pn. </t>
    </r>
    <r>
      <rPr>
        <i/>
        <sz val="10"/>
        <rFont val="Times New Roman"/>
        <family val="1"/>
      </rPr>
      <t xml:space="preserve">"Przyszkolne Obserwatoria Astronomiczne ASTRO-BAZA - pomoc finansowa". </t>
    </r>
    <r>
      <rPr>
        <sz val="10"/>
        <rFont val="Times New Roman"/>
        <family val="1"/>
      </rPr>
      <t>W ramach zadania udzielone zostaną dotacje celowe na pomoc finansową dla jednostek samorządu terytorialnego - organów prowadzących przyszkolne obserwatoria z przeznaczeniem na przeprowadzenie w obiektach Astro-Baz koniecznych prac remontowych przywracających im właściwy stan techniczny i pełną funkcjonalność.</t>
    </r>
  </si>
  <si>
    <r>
      <t xml:space="preserve"> - o kwotę 180.000 zł na zadanie własne pn. </t>
    </r>
    <r>
      <rPr>
        <i/>
        <sz val="10"/>
        <rFont val="Times New Roman"/>
        <family val="1"/>
      </rPr>
      <t>"Ochrona i zachowanie materialnego dziedzictwa kulturowego regionu"</t>
    </r>
    <r>
      <rPr>
        <sz val="10"/>
        <rFont val="Times New Roman"/>
        <family val="1"/>
      </rPr>
      <t xml:space="preserve"> w celu zabezpieczenia 
   środków na udzielenie dotacji na przeprowadzenie prac konserwatorskich i restauratorskich.</t>
    </r>
  </si>
  <si>
    <t>Powyższa zmiana wynika z zaakceptowanego Rocznego planu udzielania dotacji celowej z budżetu państwa w 2022 r. w ramach Regionalnego Programu Operacyjnego Województwa Kujawsko-Pomorskiego na lata 2014-2020.</t>
  </si>
  <si>
    <r>
      <t xml:space="preserve">     - o kwotę 6.937.655 zł na projekt pn.</t>
    </r>
    <r>
      <rPr>
        <i/>
        <sz val="10"/>
        <rFont val="Times New Roman"/>
        <family val="1"/>
      </rPr>
      <t xml:space="preserve"> "Organizacja ośrodków regeneracji w celu ograniczania negatywnych skutków Covid-19";</t>
    </r>
  </si>
  <si>
    <r>
      <t xml:space="preserve">Zwiększa się wydatki zaplanowane na projekt pn. </t>
    </r>
    <r>
      <rPr>
        <i/>
        <sz val="10"/>
        <rFont val="Times New Roman"/>
        <family val="1"/>
      </rPr>
      <t>"Punkty selektywnego zbierania odpadów komunalnych w województwie kujawsko-pomorskim"</t>
    </r>
    <r>
      <rPr>
        <sz val="10"/>
        <rFont val="Times New Roman"/>
        <family val="1"/>
      </rPr>
      <t xml:space="preserve">  realizowany w ramach RPO WK-P 2014-2020, Działania 4.2. łącznie o kwotę 946.153 zł w tym wydatki bieżące o kwotę 246.153 zł oraz wydatki inwestycyjne o kwotę 700.000 zł. Środki przeniesione zostają z roku 2021 w związku opóźnieniami w przeprowadzaniu i rozstrzyganiu postepowań przetargowych przez grantobiorców i brakiem możliwości przekazania im środków oraz w związku z rozliczaniem etapami umów zawartych na realizację kampanii informacyjno-edukacyjnej oraz pełnienie funkcji inspektora nadzoru inwestorskiego projektu. Ogólna wartość projektu się nie zmienia.</t>
    </r>
  </si>
  <si>
    <r>
      <t xml:space="preserve">Zmniejsza się o kwotę 1.400.000 zł wydatki zaplanowane na zadanie własne pn. </t>
    </r>
    <r>
      <rPr>
        <i/>
        <sz val="10"/>
        <rFont val="Times New Roman"/>
        <family val="1"/>
      </rPr>
      <t>"Remonty budynków"</t>
    </r>
    <r>
      <rPr>
        <sz val="10"/>
        <rFont val="Times New Roman"/>
        <family val="1"/>
      </rPr>
      <t xml:space="preserve"> ujęte w planie finansowym Zarządu Dróg Wojewódzkich w Bydgoszczy przy jednoczesnym określeniu wydatków na zadanie inwestycyjne </t>
    </r>
    <r>
      <rPr>
        <i/>
        <sz val="10"/>
        <rFont val="Times New Roman"/>
        <family val="1"/>
      </rPr>
      <t>"Modernizacja budynku ZDW w Bydgoszczy ul. Dworcowa 80"</t>
    </r>
    <r>
      <rPr>
        <sz val="10"/>
        <rFont val="Times New Roman"/>
        <family val="1"/>
      </rPr>
      <t>. Zmiana wynika z konieczności dostosowania klasyfikacji budżetowej do zakresu rzeczowego prac remontowo-modernizacyjnych w siedzibie jednostki.</t>
    </r>
  </si>
  <si>
    <t>Rozliczenie wolnych środków na dzień 31 grudnia 2021 r. zgodnie ze sprawozdaniem z wykonania budżetu województwa za rok 2021 oraz sprawozdaniem Rb-NDS za I kwartał 2022 r.</t>
  </si>
  <si>
    <r>
      <t xml:space="preserve">Dotychczasowa nazwa zadania inwestycyjnego </t>
    </r>
    <r>
      <rPr>
        <i/>
        <sz val="10"/>
        <rFont val="Times New Roman"/>
        <family val="1"/>
      </rPr>
      <t>"Rozbudowa drogi wojewódzkiej Nr 551 poprzez budowę drogi pieszo- rowerowej na odcinku od ul. Strażackiej w Wybczu do granicy gmin Łubianka i Chełmża, dł. 1105 m"</t>
    </r>
    <r>
      <rPr>
        <sz val="10"/>
        <rFont val="Times New Roman"/>
        <family val="1"/>
      </rPr>
      <t xml:space="preserve"> ujętego w planie finansowym Urzędu Marszałkowskiego w Toruniu otrzymuje brzmienie </t>
    </r>
    <r>
      <rPr>
        <i/>
        <sz val="10"/>
        <rFont val="Times New Roman"/>
        <family val="1"/>
      </rPr>
      <t>"Rozbudowa drogi wojewódzkiej Nr 551 poprzez budowę ścieżki rowerowej na odcinku od ul. Strażackiej do granicy gm. Łubianka".</t>
    </r>
    <r>
      <rPr>
        <sz val="10"/>
        <rFont val="Times New Roman"/>
        <family val="1"/>
      </rPr>
      <t xml:space="preserve"> Zmiana wynika z ujednolicenia nazwy zadania z dokumentacją przygotowywaną przez gminę Łubianka.</t>
    </r>
  </si>
  <si>
    <t xml:space="preserve">Ponadto zwiększa się o kwotę 4.764.570 zł pulę środków określoną do dyspozycji Zarządu Województwa do wykorzystania na nowe lub istniejące projekty w ramach Pomocy Technicznej Regionalnego Programu Operacyjnego Województwa Kujawsko-Pomorskiego 2014-2020 Działania 12.1 w związku aktualizacją jej wartości. </t>
  </si>
  <si>
    <t xml:space="preserve">a)  wynikające z rozliczenia dochodów i wydatków nimi finansowanych związanych ze szczególnymi zasadami wykonywania
     budżetu: </t>
  </si>
  <si>
    <t xml:space="preserve">   - pozostałych zadań</t>
  </si>
  <si>
    <t xml:space="preserve">   - zadań związanych z ochroną gruntów rolnych</t>
  </si>
  <si>
    <t xml:space="preserve">    - rozdysponowane w wieloletniej prognozie finansowej</t>
  </si>
  <si>
    <t xml:space="preserve">    - pozostałe do rozdysponowania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</si>
</sst>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"/>
    <numFmt numFmtId="167" formatCode="#,##0.0"/>
    <numFmt numFmtId="168" formatCode="#,##0.000"/>
    <numFmt numFmtId="169" formatCode="#,##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#,##0\ [$zł-415];[Red]\-#,##0\ [$zł-415]"/>
    <numFmt numFmtId="176" formatCode="#,##0.0\ &quot;zł&quot;"/>
    <numFmt numFmtId="177" formatCode="#,##0.00\ _z_ł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vertAlign val="superscript"/>
      <sz val="10"/>
      <name val="Times New Roman"/>
      <family val="1"/>
    </font>
    <font>
      <i/>
      <sz val="10"/>
      <color indexed="10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4" fillId="0" borderId="0" xfId="52" applyFont="1" applyAlignment="1">
      <alignment horizontal="left" vertical="center"/>
      <protection/>
    </xf>
    <xf numFmtId="0" fontId="6" fillId="0" borderId="0" xfId="52" applyFont="1" applyAlignment="1">
      <alignment horizontal="left" vertical="center"/>
      <protection/>
    </xf>
    <xf numFmtId="0" fontId="4" fillId="0" borderId="0" xfId="52" applyFont="1" applyAlignment="1">
      <alignment horizontal="justify" vertical="center" wrapText="1"/>
      <protection/>
    </xf>
    <xf numFmtId="0" fontId="6" fillId="0" borderId="0" xfId="52" applyFont="1" applyAlignment="1">
      <alignment vertical="center"/>
      <protection/>
    </xf>
    <xf numFmtId="0" fontId="7" fillId="0" borderId="10" xfId="52" applyFont="1" applyBorder="1" applyAlignment="1">
      <alignment horizontal="center" vertical="center" wrapText="1"/>
      <protection/>
    </xf>
    <xf numFmtId="3" fontId="7" fillId="0" borderId="10" xfId="52" applyNumberFormat="1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8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justify" vertical="top" wrapText="1"/>
      <protection/>
    </xf>
    <xf numFmtId="0" fontId="8" fillId="0" borderId="0" xfId="52" applyFont="1" applyAlignment="1">
      <alignment vertical="center"/>
      <protection/>
    </xf>
    <xf numFmtId="0" fontId="9" fillId="33" borderId="0" xfId="52" applyFont="1" applyFill="1" applyAlignment="1">
      <alignment horizontal="center"/>
      <protection/>
    </xf>
    <xf numFmtId="0" fontId="9" fillId="33" borderId="0" xfId="52" applyFont="1" applyFill="1" applyAlignment="1">
      <alignment wrapText="1"/>
      <protection/>
    </xf>
    <xf numFmtId="3" fontId="9" fillId="33" borderId="0" xfId="52" applyNumberFormat="1" applyFont="1" applyFill="1">
      <alignment/>
      <protection/>
    </xf>
    <xf numFmtId="0" fontId="9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left" wrapText="1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left" vertical="center" wrapText="1"/>
      <protection/>
    </xf>
    <xf numFmtId="3" fontId="6" fillId="33" borderId="11" xfId="52" applyNumberFormat="1" applyFont="1" applyFill="1" applyBorder="1">
      <alignment/>
      <protection/>
    </xf>
    <xf numFmtId="0" fontId="6" fillId="0" borderId="0" xfId="52" applyFont="1" applyAlignment="1">
      <alignment horizontal="left"/>
      <protection/>
    </xf>
    <xf numFmtId="3" fontId="4" fillId="0" borderId="0" xfId="52" applyNumberFormat="1" applyFont="1" applyAlignment="1">
      <alignment vertical="center"/>
      <protection/>
    </xf>
    <xf numFmtId="0" fontId="4" fillId="0" borderId="0" xfId="52" applyFont="1" applyAlignment="1">
      <alignment wrapText="1"/>
      <protection/>
    </xf>
    <xf numFmtId="3" fontId="4" fillId="0" borderId="0" xfId="52" applyNumberFormat="1" applyFont="1">
      <alignment/>
      <protection/>
    </xf>
    <xf numFmtId="0" fontId="4" fillId="0" borderId="0" xfId="52" applyFont="1" applyFill="1" applyAlignment="1">
      <alignment horizontal="justify" vertical="center" wrapText="1"/>
      <protection/>
    </xf>
    <xf numFmtId="0" fontId="6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8" fillId="0" borderId="0" xfId="52" applyFont="1" applyFill="1" applyAlignment="1">
      <alignment vertical="center"/>
      <protection/>
    </xf>
    <xf numFmtId="4" fontId="8" fillId="0" borderId="0" xfId="52" applyNumberFormat="1" applyFont="1" applyFill="1" applyAlignment="1">
      <alignment vertical="center"/>
      <protection/>
    </xf>
    <xf numFmtId="0" fontId="6" fillId="0" borderId="12" xfId="52" applyFont="1" applyFill="1" applyBorder="1" applyAlignment="1">
      <alignment horizontal="center" vertical="center"/>
      <protection/>
    </xf>
    <xf numFmtId="0" fontId="6" fillId="0" borderId="12" xfId="52" applyFont="1" applyFill="1" applyBorder="1" applyAlignment="1">
      <alignment vertical="center" wrapText="1"/>
      <protection/>
    </xf>
    <xf numFmtId="4" fontId="6" fillId="0" borderId="12" xfId="52" applyNumberFormat="1" applyFont="1" applyFill="1" applyBorder="1" applyAlignment="1">
      <alignment vertical="center"/>
      <protection/>
    </xf>
    <xf numFmtId="0" fontId="8" fillId="0" borderId="0" xfId="52" applyFont="1" applyFill="1" applyAlignment="1">
      <alignment horizontal="center" vertical="center"/>
      <protection/>
    </xf>
    <xf numFmtId="0" fontId="8" fillId="0" borderId="0" xfId="52" applyFont="1" applyFill="1" applyAlignment="1">
      <alignment vertical="center" wrapText="1"/>
      <protection/>
    </xf>
    <xf numFmtId="0" fontId="8" fillId="0" borderId="0" xfId="52" applyFont="1" applyFill="1" applyAlignment="1">
      <alignment horizontal="center" vertical="top"/>
      <protection/>
    </xf>
    <xf numFmtId="0" fontId="4" fillId="0" borderId="0" xfId="52" applyFont="1" applyFill="1" applyAlignment="1">
      <alignment horizontal="center"/>
      <protection/>
    </xf>
    <xf numFmtId="3" fontId="4" fillId="0" borderId="0" xfId="52" applyNumberFormat="1" applyFont="1" applyFill="1">
      <alignment/>
      <protection/>
    </xf>
    <xf numFmtId="0" fontId="4" fillId="0" borderId="0" xfId="52" applyFont="1" applyFill="1">
      <alignment/>
      <protection/>
    </xf>
    <xf numFmtId="0" fontId="4" fillId="0" borderId="0" xfId="52" applyFont="1" applyFill="1" applyAlignment="1">
      <alignment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4" fontId="4" fillId="0" borderId="10" xfId="52" applyNumberFormat="1" applyFont="1" applyFill="1" applyBorder="1" applyAlignment="1">
      <alignment vertical="center"/>
      <protection/>
    </xf>
    <xf numFmtId="0" fontId="6" fillId="0" borderId="0" xfId="52" applyFont="1" applyFill="1" applyAlignment="1">
      <alignment horizontal="left" vertical="center"/>
      <protection/>
    </xf>
    <xf numFmtId="4" fontId="10" fillId="0" borderId="10" xfId="52" applyNumberFormat="1" applyFont="1" applyFill="1" applyBorder="1" applyAlignment="1">
      <alignment vertical="center"/>
      <protection/>
    </xf>
    <xf numFmtId="4" fontId="4" fillId="0" borderId="12" xfId="52" applyNumberFormat="1" applyFont="1" applyFill="1" applyBorder="1" applyAlignment="1">
      <alignment vertical="center"/>
      <protection/>
    </xf>
    <xf numFmtId="0" fontId="4" fillId="0" borderId="0" xfId="52" applyFont="1" applyFill="1" applyAlignment="1">
      <alignment horizontal="justify" vertical="top" wrapText="1"/>
      <protection/>
    </xf>
    <xf numFmtId="4" fontId="4" fillId="0" borderId="0" xfId="52" applyNumberFormat="1" applyFont="1" applyFill="1" applyAlignment="1">
      <alignment horizontal="justify" vertical="top" wrapText="1"/>
      <protection/>
    </xf>
    <xf numFmtId="0" fontId="4" fillId="0" borderId="0" xfId="52" applyFont="1" applyFill="1" applyAlignment="1">
      <alignment horizontal="left" wrapText="1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justify" vertical="center" wrapText="1"/>
      <protection/>
    </xf>
    <xf numFmtId="0" fontId="6" fillId="0" borderId="0" xfId="52" applyFont="1" applyFill="1">
      <alignment/>
      <protection/>
    </xf>
    <xf numFmtId="0" fontId="8" fillId="0" borderId="0" xfId="52" applyFont="1" applyFill="1" applyBorder="1" applyAlignment="1">
      <alignment horizontal="center" vertical="center"/>
      <protection/>
    </xf>
    <xf numFmtId="0" fontId="8" fillId="0" borderId="0" xfId="52" applyFont="1" applyAlignment="1">
      <alignment vertical="center" wrapText="1"/>
      <protection/>
    </xf>
    <xf numFmtId="0" fontId="8" fillId="0" borderId="0" xfId="52" applyFont="1" applyFill="1" applyAlignment="1">
      <alignment wrapText="1"/>
      <protection/>
    </xf>
    <xf numFmtId="0" fontId="4" fillId="0" borderId="0" xfId="52" applyFont="1" applyFill="1" applyAlignment="1">
      <alignment horizontal="center" wrapText="1"/>
      <protection/>
    </xf>
    <xf numFmtId="166" fontId="4" fillId="0" borderId="0" xfId="52" applyNumberFormat="1" applyFont="1" applyFill="1" applyAlignment="1">
      <alignment horizontal="right" wrapText="1"/>
      <protection/>
    </xf>
    <xf numFmtId="0" fontId="4" fillId="0" borderId="0" xfId="52" applyFont="1" applyFill="1" applyAlignment="1">
      <alignment horizontal="center" vertical="center" wrapText="1"/>
      <protection/>
    </xf>
    <xf numFmtId="166" fontId="4" fillId="0" borderId="0" xfId="52" applyNumberFormat="1" applyFont="1" applyFill="1" applyAlignment="1">
      <alignment horizontal="right" vertical="center" wrapText="1"/>
      <protection/>
    </xf>
    <xf numFmtId="0" fontId="51" fillId="0" borderId="0" xfId="52" applyFont="1" applyFill="1" applyAlignment="1">
      <alignment horizontal="center" vertical="center"/>
      <protection/>
    </xf>
    <xf numFmtId="49" fontId="4" fillId="0" borderId="0" xfId="52" applyNumberFormat="1" applyFont="1" applyFill="1" applyAlignment="1">
      <alignment horizontal="justify" vertical="center" wrapText="1"/>
      <protection/>
    </xf>
    <xf numFmtId="4" fontId="8" fillId="0" borderId="0" xfId="52" applyNumberFormat="1" applyFont="1" applyFill="1" applyAlignment="1">
      <alignment/>
      <protection/>
    </xf>
    <xf numFmtId="4" fontId="8" fillId="0" borderId="0" xfId="52" applyNumberFormat="1" applyFont="1" applyAlignment="1">
      <alignment vertical="center"/>
      <protection/>
    </xf>
    <xf numFmtId="0" fontId="8" fillId="0" borderId="0" xfId="55" applyFont="1" applyAlignment="1">
      <alignment horizontal="center" vertical="center"/>
      <protection/>
    </xf>
    <xf numFmtId="0" fontId="8" fillId="0" borderId="0" xfId="55" applyFont="1" applyAlignment="1">
      <alignment vertical="center" wrapText="1"/>
      <protection/>
    </xf>
    <xf numFmtId="4" fontId="8" fillId="0" borderId="0" xfId="55" applyNumberFormat="1" applyFont="1" applyAlignment="1">
      <alignment vertical="center"/>
      <protection/>
    </xf>
    <xf numFmtId="0" fontId="8" fillId="0" borderId="0" xfId="55" applyFont="1" applyAlignment="1">
      <alignment vertical="center"/>
      <protection/>
    </xf>
    <xf numFmtId="0" fontId="4" fillId="0" borderId="0" xfId="55" applyFont="1" applyAlignment="1">
      <alignment horizontal="center" vertical="center"/>
      <protection/>
    </xf>
    <xf numFmtId="0" fontId="4" fillId="0" borderId="0" xfId="55" applyFont="1" applyAlignment="1">
      <alignment vertical="center"/>
      <protection/>
    </xf>
    <xf numFmtId="0" fontId="4" fillId="0" borderId="0" xfId="55" applyFont="1" applyAlignment="1">
      <alignment horizontal="justify" wrapText="1"/>
      <protection/>
    </xf>
    <xf numFmtId="0" fontId="6" fillId="0" borderId="12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vertical="center" wrapText="1"/>
      <protection/>
    </xf>
    <xf numFmtId="4" fontId="6" fillId="0" borderId="12" xfId="52" applyNumberFormat="1" applyFont="1" applyBorder="1" applyAlignment="1">
      <alignment vertical="center"/>
      <protection/>
    </xf>
    <xf numFmtId="0" fontId="4" fillId="0" borderId="0" xfId="52" applyFont="1" applyAlignment="1">
      <alignment vertical="center"/>
      <protection/>
    </xf>
    <xf numFmtId="3" fontId="6" fillId="0" borderId="12" xfId="52" applyNumberFormat="1" applyFont="1" applyFill="1" applyBorder="1" applyAlignment="1">
      <alignment vertical="center" wrapText="1"/>
      <protection/>
    </xf>
    <xf numFmtId="3" fontId="8" fillId="0" borderId="0" xfId="52" applyNumberFormat="1" applyFont="1" applyFill="1" applyAlignment="1">
      <alignment vertical="center" wrapText="1"/>
      <protection/>
    </xf>
    <xf numFmtId="49" fontId="6" fillId="0" borderId="12" xfId="52" applyNumberFormat="1" applyFont="1" applyFill="1" applyBorder="1" applyAlignment="1">
      <alignment horizontal="center" vertical="center"/>
      <protection/>
    </xf>
    <xf numFmtId="49" fontId="8" fillId="0" borderId="0" xfId="52" applyNumberFormat="1" applyFont="1" applyFill="1" applyAlignment="1">
      <alignment horizontal="center" vertical="top"/>
      <protection/>
    </xf>
    <xf numFmtId="0" fontId="8" fillId="0" borderId="0" xfId="52" applyFont="1" applyFill="1" applyAlignment="1">
      <alignment vertical="top" wrapText="1"/>
      <protection/>
    </xf>
    <xf numFmtId="0" fontId="8" fillId="0" borderId="0" xfId="52" applyFont="1" applyAlignment="1">
      <alignment horizontal="center" vertical="top"/>
      <protection/>
    </xf>
    <xf numFmtId="0" fontId="8" fillId="0" borderId="0" xfId="52" applyFont="1" applyAlignment="1">
      <alignment wrapText="1"/>
      <protection/>
    </xf>
    <xf numFmtId="4" fontId="8" fillId="0" borderId="0" xfId="52" applyNumberFormat="1" applyFont="1">
      <alignment/>
      <protection/>
    </xf>
    <xf numFmtId="49" fontId="8" fillId="0" borderId="0" xfId="52" applyNumberFormat="1" applyFont="1" applyFill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8" fillId="0" borderId="0" xfId="52" applyFont="1" applyFill="1" applyAlignment="1">
      <alignment vertical="top"/>
      <protection/>
    </xf>
    <xf numFmtId="0" fontId="6" fillId="0" borderId="12" xfId="52" applyFont="1" applyFill="1" applyBorder="1" applyAlignment="1">
      <alignment horizontal="center" vertical="top"/>
      <protection/>
    </xf>
    <xf numFmtId="0" fontId="6" fillId="0" borderId="12" xfId="52" applyFont="1" applyFill="1" applyBorder="1" applyAlignment="1">
      <alignment wrapText="1"/>
      <protection/>
    </xf>
    <xf numFmtId="4" fontId="6" fillId="0" borderId="12" xfId="52" applyNumberFormat="1" applyFont="1" applyFill="1" applyBorder="1">
      <alignment/>
      <protection/>
    </xf>
    <xf numFmtId="0" fontId="4" fillId="0" borderId="0" xfId="52" applyFont="1" applyFill="1" applyAlignment="1">
      <alignment horizontal="left" vertical="center" wrapText="1"/>
      <protection/>
    </xf>
    <xf numFmtId="0" fontId="4" fillId="0" borderId="0" xfId="52" applyFont="1" applyFill="1" applyBorder="1" applyAlignment="1">
      <alignment horizontal="left" wrapText="1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top"/>
      <protection/>
    </xf>
    <xf numFmtId="0" fontId="6" fillId="0" borderId="12" xfId="55" applyFont="1" applyFill="1" applyBorder="1" applyAlignment="1">
      <alignment vertical="top" wrapText="1"/>
      <protection/>
    </xf>
    <xf numFmtId="4" fontId="6" fillId="0" borderId="12" xfId="55" applyNumberFormat="1" applyFont="1" applyFill="1" applyBorder="1" applyAlignment="1">
      <alignment/>
      <protection/>
    </xf>
    <xf numFmtId="0" fontId="6" fillId="0" borderId="0" xfId="55" applyFont="1" applyFill="1" applyAlignment="1">
      <alignment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3" xfId="52" applyFont="1" applyFill="1" applyBorder="1" applyAlignment="1">
      <alignment horizontal="center" vertical="center"/>
      <protection/>
    </xf>
    <xf numFmtId="0" fontId="6" fillId="0" borderId="13" xfId="52" applyFont="1" applyFill="1" applyBorder="1" applyAlignment="1">
      <alignment vertical="center" wrapText="1"/>
      <protection/>
    </xf>
    <xf numFmtId="4" fontId="6" fillId="0" borderId="13" xfId="52" applyNumberFormat="1" applyFont="1" applyFill="1" applyBorder="1" applyAlignment="1">
      <alignment vertical="center"/>
      <protection/>
    </xf>
    <xf numFmtId="4" fontId="8" fillId="0" borderId="0" xfId="52" applyNumberFormat="1" applyFont="1" applyFill="1">
      <alignment/>
      <protection/>
    </xf>
    <xf numFmtId="0" fontId="6" fillId="0" borderId="12" xfId="54" applyFont="1" applyFill="1" applyBorder="1" applyAlignment="1">
      <alignment horizontal="center" vertical="center"/>
      <protection/>
    </xf>
    <xf numFmtId="0" fontId="6" fillId="0" borderId="12" xfId="54" applyFont="1" applyFill="1" applyBorder="1" applyAlignment="1">
      <alignment vertical="center" wrapText="1"/>
      <protection/>
    </xf>
    <xf numFmtId="4" fontId="6" fillId="0" borderId="12" xfId="54" applyNumberFormat="1" applyFont="1" applyFill="1" applyBorder="1" applyAlignment="1">
      <alignment vertical="center"/>
      <protection/>
    </xf>
    <xf numFmtId="0" fontId="6" fillId="0" borderId="0" xfId="54" applyFont="1" applyFill="1" applyAlignment="1">
      <alignment vertical="center"/>
      <protection/>
    </xf>
    <xf numFmtId="0" fontId="8" fillId="0" borderId="0" xfId="52" applyFont="1" applyFill="1" applyAlignment="1">
      <alignment horizontal="justify" vertical="center" wrapText="1"/>
      <protection/>
    </xf>
    <xf numFmtId="0" fontId="6" fillId="0" borderId="12" xfId="55" applyFont="1" applyFill="1" applyBorder="1" applyAlignment="1">
      <alignment vertical="center" wrapText="1"/>
      <protection/>
    </xf>
    <xf numFmtId="4" fontId="6" fillId="0" borderId="12" xfId="55" applyNumberFormat="1" applyFont="1" applyFill="1" applyBorder="1" applyAlignment="1">
      <alignment vertical="center"/>
      <protection/>
    </xf>
    <xf numFmtId="166" fontId="4" fillId="0" borderId="0" xfId="52" applyNumberFormat="1" applyFont="1" applyAlignment="1">
      <alignment horizontal="right" vertical="center" wrapText="1"/>
      <protection/>
    </xf>
    <xf numFmtId="0" fontId="4" fillId="0" borderId="0" xfId="52" applyFont="1" applyAlignment="1">
      <alignment horizontal="center" wrapText="1"/>
      <protection/>
    </xf>
    <xf numFmtId="166" fontId="4" fillId="0" borderId="0" xfId="52" applyNumberFormat="1" applyFont="1" applyAlignment="1">
      <alignment horizontal="right" wrapText="1"/>
      <protection/>
    </xf>
    <xf numFmtId="0" fontId="13" fillId="0" borderId="0" xfId="52" applyFont="1" applyFill="1" applyAlignment="1">
      <alignment horizontal="center" vertical="center"/>
      <protection/>
    </xf>
    <xf numFmtId="0" fontId="13" fillId="0" borderId="0" xfId="52" applyFont="1" applyFill="1" applyAlignment="1">
      <alignment vertical="center" wrapText="1"/>
      <protection/>
    </xf>
    <xf numFmtId="0" fontId="13" fillId="0" borderId="0" xfId="52" applyFont="1" applyFill="1" applyAlignment="1">
      <alignment horizontal="center" wrapText="1"/>
      <protection/>
    </xf>
    <xf numFmtId="166" fontId="13" fillId="0" borderId="0" xfId="52" applyNumberFormat="1" applyFont="1" applyFill="1" applyAlignment="1">
      <alignment horizontal="right" wrapText="1"/>
      <protection/>
    </xf>
    <xf numFmtId="0" fontId="13" fillId="0" borderId="0" xfId="52" applyFont="1" applyFill="1" applyAlignment="1">
      <alignment vertical="center"/>
      <protection/>
    </xf>
    <xf numFmtId="0" fontId="4" fillId="0" borderId="0" xfId="54" applyFont="1" applyFill="1" applyAlignment="1">
      <alignment horizontal="justify" vertical="center" wrapText="1"/>
      <protection/>
    </xf>
    <xf numFmtId="0" fontId="4" fillId="0" borderId="0" xfId="54" applyFont="1" applyFill="1" applyAlignment="1">
      <alignment vertical="center"/>
      <protection/>
    </xf>
    <xf numFmtId="0" fontId="4" fillId="0" borderId="0" xfId="52" applyFont="1" applyFill="1" applyAlignment="1">
      <alignment horizontal="right" vertical="center" wrapText="1"/>
      <protection/>
    </xf>
    <xf numFmtId="0" fontId="4" fillId="0" borderId="0" xfId="52" applyFont="1" applyFill="1" applyAlignment="1">
      <alignment horizontal="right" vertical="top" wrapText="1"/>
      <protection/>
    </xf>
    <xf numFmtId="0" fontId="4" fillId="0" borderId="0" xfId="52" applyFont="1" applyFill="1" applyAlignment="1">
      <alignment horizontal="center" vertical="top"/>
      <protection/>
    </xf>
    <xf numFmtId="0" fontId="4" fillId="0" borderId="0" xfId="52" applyFont="1" applyFill="1" applyAlignment="1">
      <alignment vertical="top"/>
      <protection/>
    </xf>
    <xf numFmtId="0" fontId="4" fillId="0" borderId="0" xfId="52" applyFont="1" applyFill="1" applyBorder="1" applyAlignment="1">
      <alignment horizontal="justify" vertical="top" wrapText="1"/>
      <protection/>
    </xf>
    <xf numFmtId="4" fontId="4" fillId="0" borderId="0" xfId="52" applyNumberFormat="1" applyFont="1" applyFill="1" applyAlignment="1">
      <alignment horizontal="left" vertical="center" wrapText="1"/>
      <protection/>
    </xf>
    <xf numFmtId="174" fontId="4" fillId="0" borderId="0" xfId="52" applyNumberFormat="1" applyFont="1" applyFill="1" applyBorder="1" applyAlignment="1">
      <alignment wrapText="1"/>
      <protection/>
    </xf>
    <xf numFmtId="174" fontId="4" fillId="0" borderId="0" xfId="52" applyNumberFormat="1" applyFont="1" applyFill="1" applyAlignment="1">
      <alignment horizontal="right" vertical="center" wrapText="1"/>
      <protection/>
    </xf>
    <xf numFmtId="4" fontId="4" fillId="0" borderId="0" xfId="52" applyNumberFormat="1" applyFont="1" applyFill="1" applyAlignment="1">
      <alignment vertical="center" wrapText="1"/>
      <protection/>
    </xf>
    <xf numFmtId="174" fontId="4" fillId="0" borderId="0" xfId="52" applyNumberFormat="1" applyFont="1" applyFill="1" applyBorder="1" applyAlignment="1">
      <alignment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0" fontId="4" fillId="0" borderId="0" xfId="52" applyFont="1" applyFill="1" applyBorder="1" applyAlignment="1">
      <alignment horizontal="justify" vertical="center" wrapText="1"/>
      <protection/>
    </xf>
    <xf numFmtId="0" fontId="4" fillId="0" borderId="0" xfId="52" applyFont="1" applyFill="1" applyAlignment="1">
      <alignment horizontal="justify" vertical="center" wrapText="1"/>
      <protection/>
    </xf>
    <xf numFmtId="0" fontId="4" fillId="0" borderId="0" xfId="52" applyFont="1" applyFill="1" applyAlignment="1">
      <alignment horizontal="justify" wrapText="1"/>
      <protection/>
    </xf>
    <xf numFmtId="0" fontId="4" fillId="0" borderId="0" xfId="52" applyFont="1" applyFill="1" applyBorder="1" applyAlignment="1">
      <alignment horizontal="left" wrapText="1"/>
      <protection/>
    </xf>
    <xf numFmtId="0" fontId="4" fillId="0" borderId="0" xfId="52" applyFont="1" applyFill="1" applyBorder="1" applyAlignment="1">
      <alignment horizontal="justify" wrapText="1"/>
      <protection/>
    </xf>
    <xf numFmtId="0" fontId="4" fillId="0" borderId="0" xfId="53" applyFont="1" applyFill="1" applyAlignment="1">
      <alignment horizontal="justify" wrapText="1"/>
      <protection/>
    </xf>
    <xf numFmtId="0" fontId="4" fillId="0" borderId="0" xfId="55" applyFont="1" applyBorder="1" applyAlignment="1">
      <alignment horizontal="justify" vertical="center" wrapText="1"/>
      <protection/>
    </xf>
    <xf numFmtId="0" fontId="4" fillId="0" borderId="0" xfId="52" applyFont="1" applyFill="1" applyAlignment="1">
      <alignment horizontal="left" wrapText="1"/>
      <protection/>
    </xf>
    <xf numFmtId="0" fontId="4" fillId="0" borderId="0" xfId="52" applyFont="1" applyFill="1" applyBorder="1" applyAlignment="1">
      <alignment horizontal="left" vertical="center" wrapText="1"/>
      <protection/>
    </xf>
    <xf numFmtId="0" fontId="4" fillId="0" borderId="0" xfId="52" applyFont="1" applyFill="1" applyBorder="1" applyAlignment="1">
      <alignment horizontal="justify" vertical="top" wrapText="1"/>
      <protection/>
    </xf>
    <xf numFmtId="0" fontId="4" fillId="0" borderId="14" xfId="52" applyFont="1" applyFill="1" applyBorder="1" applyAlignment="1">
      <alignment horizontal="left" vertical="center" wrapText="1"/>
      <protection/>
    </xf>
    <xf numFmtId="0" fontId="4" fillId="0" borderId="15" xfId="52" applyFont="1" applyFill="1" applyBorder="1" applyAlignment="1">
      <alignment horizontal="left" vertical="center" wrapText="1"/>
      <protection/>
    </xf>
    <xf numFmtId="0" fontId="4" fillId="0" borderId="0" xfId="52" applyFont="1" applyAlignment="1">
      <alignment horizontal="justify" vertical="center" wrapText="1"/>
      <protection/>
    </xf>
    <xf numFmtId="0" fontId="4" fillId="0" borderId="0" xfId="54" applyFont="1" applyFill="1" applyAlignment="1">
      <alignment horizontal="justify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0" xfId="53" applyFont="1" applyFill="1" applyAlignment="1">
      <alignment horizontal="justify" vertical="center" wrapText="1"/>
      <protection/>
    </xf>
    <xf numFmtId="0" fontId="4" fillId="0" borderId="17" xfId="52" applyFont="1" applyFill="1" applyBorder="1" applyAlignment="1">
      <alignment horizontal="justify" vertical="center" wrapText="1"/>
      <protection/>
    </xf>
    <xf numFmtId="0" fontId="4" fillId="0" borderId="18" xfId="52" applyFont="1" applyFill="1" applyBorder="1" applyAlignment="1">
      <alignment horizontal="justify" vertical="center" wrapText="1"/>
      <protection/>
    </xf>
    <xf numFmtId="0" fontId="9" fillId="33" borderId="0" xfId="52" applyFont="1" applyFill="1" applyAlignment="1">
      <alignment horizontal="left" wrapText="1"/>
      <protection/>
    </xf>
    <xf numFmtId="0" fontId="7" fillId="0" borderId="19" xfId="52" applyFont="1" applyBorder="1" applyAlignment="1">
      <alignment horizontal="center" vertical="center" wrapText="1"/>
      <protection/>
    </xf>
    <xf numFmtId="0" fontId="7" fillId="0" borderId="20" xfId="52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left" vertical="center"/>
      <protection/>
    </xf>
    <xf numFmtId="0" fontId="9" fillId="33" borderId="11" xfId="52" applyFont="1" applyFill="1" applyBorder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justify" wrapText="1"/>
      <protection/>
    </xf>
    <xf numFmtId="0" fontId="4" fillId="0" borderId="0" xfId="52" applyFont="1" applyAlignment="1">
      <alignment horizontal="left" vertical="center" wrapText="1"/>
      <protection/>
    </xf>
    <xf numFmtId="0" fontId="4" fillId="0" borderId="0" xfId="52" applyFont="1" applyAlignment="1">
      <alignment horizontal="left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 2" xfId="53"/>
    <cellStyle name="Normalny 4" xfId="54"/>
    <cellStyle name="Normalny 5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6"/>
  <sheetViews>
    <sheetView tabSelected="1" view="pageBreakPreview" zoomScaleSheetLayoutView="100" zoomScalePageLayoutView="0" workbookViewId="0" topLeftCell="A1">
      <selection activeCell="C596" sqref="C596:H596"/>
    </sheetView>
  </sheetViews>
  <sheetFormatPr defaultColWidth="9.140625" defaultRowHeight="15"/>
  <cols>
    <col min="1" max="1" width="3.28125" style="15" customWidth="1"/>
    <col min="2" max="2" width="6.57421875" style="15" customWidth="1"/>
    <col min="3" max="3" width="43.28125" style="23" customWidth="1"/>
    <col min="4" max="4" width="15.28125" style="24" customWidth="1"/>
    <col min="5" max="5" width="13.7109375" style="24" customWidth="1"/>
    <col min="6" max="6" width="13.140625" style="24" customWidth="1"/>
    <col min="7" max="7" width="12.7109375" style="24" customWidth="1"/>
    <col min="8" max="8" width="14.57421875" style="24" customWidth="1"/>
    <col min="9" max="16384" width="9.140625" style="17" customWidth="1"/>
  </cols>
  <sheetData>
    <row r="1" spans="1:8" s="1" customFormat="1" ht="17.25" customHeight="1">
      <c r="A1" s="154" t="s">
        <v>0</v>
      </c>
      <c r="B1" s="154"/>
      <c r="C1" s="154"/>
      <c r="D1" s="154"/>
      <c r="E1" s="154"/>
      <c r="F1" s="154"/>
      <c r="G1" s="154"/>
      <c r="H1" s="154"/>
    </row>
    <row r="2" spans="1:8" s="2" customFormat="1" ht="15.75" customHeight="1">
      <c r="A2" s="152" t="s">
        <v>1</v>
      </c>
      <c r="B2" s="152"/>
      <c r="C2" s="152"/>
      <c r="D2" s="152"/>
      <c r="E2" s="152"/>
      <c r="F2" s="152"/>
      <c r="G2" s="152"/>
      <c r="H2" s="152"/>
    </row>
    <row r="3" spans="1:8" s="4" customFormat="1" ht="66.75" customHeight="1">
      <c r="A3" s="143" t="s">
        <v>495</v>
      </c>
      <c r="B3" s="143"/>
      <c r="C3" s="143"/>
      <c r="D3" s="143"/>
      <c r="E3" s="143"/>
      <c r="F3" s="143"/>
      <c r="G3" s="143"/>
      <c r="H3" s="143"/>
    </row>
    <row r="4" spans="1:8" s="26" customFormat="1" ht="28.5" customHeight="1">
      <c r="A4" s="132" t="s">
        <v>361</v>
      </c>
      <c r="B4" s="132"/>
      <c r="C4" s="132"/>
      <c r="D4" s="132"/>
      <c r="E4" s="132"/>
      <c r="F4" s="132"/>
      <c r="G4" s="132"/>
      <c r="H4" s="132"/>
    </row>
    <row r="5" spans="1:8" s="2" customFormat="1" ht="14.25" customHeight="1">
      <c r="A5" s="152" t="s">
        <v>2</v>
      </c>
      <c r="B5" s="152"/>
      <c r="C5" s="152"/>
      <c r="D5" s="152"/>
      <c r="E5" s="152"/>
      <c r="F5" s="152"/>
      <c r="G5" s="152"/>
      <c r="H5" s="152"/>
    </row>
    <row r="6" spans="1:8" s="28" customFormat="1" ht="68.25" customHeight="1">
      <c r="A6" s="132" t="s">
        <v>40</v>
      </c>
      <c r="B6" s="132"/>
      <c r="C6" s="132"/>
      <c r="D6" s="132"/>
      <c r="E6" s="132"/>
      <c r="F6" s="132"/>
      <c r="G6" s="132"/>
      <c r="H6" s="132"/>
    </row>
    <row r="7" spans="1:8" s="28" customFormat="1" ht="25.5" customHeight="1">
      <c r="A7" s="132" t="s">
        <v>54</v>
      </c>
      <c r="B7" s="132"/>
      <c r="C7" s="132"/>
      <c r="D7" s="132"/>
      <c r="E7" s="132"/>
      <c r="F7" s="132"/>
      <c r="G7" s="132"/>
      <c r="H7" s="132"/>
    </row>
    <row r="8" spans="1:8" s="2" customFormat="1" ht="14.25" customHeight="1">
      <c r="A8" s="152" t="s">
        <v>3</v>
      </c>
      <c r="B8" s="152"/>
      <c r="C8" s="152"/>
      <c r="D8" s="152"/>
      <c r="E8" s="152"/>
      <c r="F8" s="152"/>
      <c r="G8" s="152"/>
      <c r="H8" s="152"/>
    </row>
    <row r="9" spans="1:8" s="2" customFormat="1" ht="18.75" customHeight="1">
      <c r="A9" s="143" t="s">
        <v>4</v>
      </c>
      <c r="B9" s="143"/>
      <c r="C9" s="143"/>
      <c r="D9" s="143"/>
      <c r="E9" s="143"/>
      <c r="F9" s="143"/>
      <c r="G9" s="143"/>
      <c r="H9" s="143"/>
    </row>
    <row r="10" spans="1:8" s="2" customFormat="1" ht="17.25" customHeight="1">
      <c r="A10" s="152" t="s">
        <v>41</v>
      </c>
      <c r="B10" s="152"/>
      <c r="C10" s="152"/>
      <c r="D10" s="152"/>
      <c r="E10" s="152"/>
      <c r="F10" s="152"/>
      <c r="G10" s="152"/>
      <c r="H10" s="152"/>
    </row>
    <row r="11" spans="1:8" s="7" customFormat="1" ht="91.5" customHeight="1">
      <c r="A11" s="5" t="s">
        <v>5</v>
      </c>
      <c r="B11" s="150" t="s">
        <v>6</v>
      </c>
      <c r="C11" s="151"/>
      <c r="D11" s="6" t="s">
        <v>7</v>
      </c>
      <c r="E11" s="6" t="s">
        <v>8</v>
      </c>
      <c r="F11" s="6" t="s">
        <v>9</v>
      </c>
      <c r="G11" s="6" t="s">
        <v>10</v>
      </c>
      <c r="H11" s="6" t="s">
        <v>11</v>
      </c>
    </row>
    <row r="12" spans="1:8" s="10" customFormat="1" ht="4.5" customHeight="1">
      <c r="A12" s="8"/>
      <c r="B12" s="8"/>
      <c r="C12" s="9"/>
      <c r="D12" s="9"/>
      <c r="E12" s="9"/>
      <c r="F12" s="9"/>
      <c r="G12" s="9"/>
      <c r="H12" s="9"/>
    </row>
    <row r="13" spans="1:8" s="14" customFormat="1" ht="18.75" customHeight="1">
      <c r="A13" s="11" t="s">
        <v>12</v>
      </c>
      <c r="B13" s="11"/>
      <c r="C13" s="12" t="s">
        <v>13</v>
      </c>
      <c r="D13" s="13"/>
      <c r="E13" s="13"/>
      <c r="F13" s="13"/>
      <c r="G13" s="13"/>
      <c r="H13" s="13"/>
    </row>
    <row r="14" spans="3:8" ht="5.25" customHeight="1">
      <c r="C14" s="16"/>
      <c r="D14" s="16"/>
      <c r="E14" s="16"/>
      <c r="F14" s="16"/>
      <c r="G14" s="16"/>
      <c r="H14" s="16"/>
    </row>
    <row r="15" spans="1:8" s="26" customFormat="1" ht="20.25" customHeight="1">
      <c r="A15" s="31"/>
      <c r="B15" s="31"/>
      <c r="C15" s="32" t="s">
        <v>14</v>
      </c>
      <c r="D15" s="45">
        <v>1585405775</v>
      </c>
      <c r="E15" s="45">
        <f>E21+E52+E17+E42+E48+E169+E173+E179+E190</f>
        <v>64502943</v>
      </c>
      <c r="F15" s="45">
        <f>F21+F52+F17+F42+F48+F169+F173+F179+F190</f>
        <v>1103925</v>
      </c>
      <c r="G15" s="45">
        <f>G21+G52+G17+G42+G48+G169+G173+G179+G190</f>
        <v>18168291</v>
      </c>
      <c r="H15" s="45">
        <f>D15+E15-F15</f>
        <v>1648804793</v>
      </c>
    </row>
    <row r="16" spans="1:8" s="29" customFormat="1" ht="4.5" customHeight="1">
      <c r="A16" s="34"/>
      <c r="B16" s="34"/>
      <c r="C16" s="46"/>
      <c r="D16" s="47"/>
      <c r="E16" s="47"/>
      <c r="F16" s="47"/>
      <c r="G16" s="47"/>
      <c r="H16" s="47"/>
    </row>
    <row r="17" spans="1:8" s="26" customFormat="1" ht="25.5" customHeight="1">
      <c r="A17" s="31"/>
      <c r="B17" s="76" t="s">
        <v>130</v>
      </c>
      <c r="C17" s="32" t="s">
        <v>131</v>
      </c>
      <c r="D17" s="33">
        <v>348000</v>
      </c>
      <c r="E17" s="33">
        <f>E18</f>
        <v>0</v>
      </c>
      <c r="F17" s="33">
        <f>F18</f>
        <v>229000</v>
      </c>
      <c r="G17" s="33">
        <f>G18</f>
        <v>0</v>
      </c>
      <c r="H17" s="33">
        <f>D17+E17-F17</f>
        <v>119000</v>
      </c>
    </row>
    <row r="18" spans="1:8" s="29" customFormat="1" ht="51" customHeight="1">
      <c r="A18" s="34"/>
      <c r="B18" s="77" t="s">
        <v>132</v>
      </c>
      <c r="C18" s="78" t="s">
        <v>133</v>
      </c>
      <c r="D18" s="61">
        <v>280000</v>
      </c>
      <c r="E18" s="61">
        <v>0</v>
      </c>
      <c r="F18" s="61">
        <v>229000</v>
      </c>
      <c r="G18" s="61">
        <v>0</v>
      </c>
      <c r="H18" s="61">
        <f>D18+E18-F18</f>
        <v>51000</v>
      </c>
    </row>
    <row r="19" spans="1:8" s="29" customFormat="1" ht="54" customHeight="1">
      <c r="A19" s="34"/>
      <c r="B19" s="77"/>
      <c r="C19" s="132" t="s">
        <v>247</v>
      </c>
      <c r="D19" s="132"/>
      <c r="E19" s="132"/>
      <c r="F19" s="132"/>
      <c r="G19" s="132"/>
      <c r="H19" s="132"/>
    </row>
    <row r="20" spans="1:8" s="29" customFormat="1" ht="9" customHeight="1">
      <c r="A20" s="34"/>
      <c r="B20" s="77"/>
      <c r="C20" s="25"/>
      <c r="D20" s="25"/>
      <c r="E20" s="25"/>
      <c r="F20" s="25"/>
      <c r="G20" s="25"/>
      <c r="H20" s="25"/>
    </row>
    <row r="21" spans="1:8" s="26" customFormat="1" ht="23.25" customHeight="1">
      <c r="A21" s="31"/>
      <c r="B21" s="31">
        <v>600</v>
      </c>
      <c r="C21" s="32" t="s">
        <v>15</v>
      </c>
      <c r="D21" s="33">
        <v>111564428</v>
      </c>
      <c r="E21" s="33">
        <f>E22</f>
        <v>5763956</v>
      </c>
      <c r="F21" s="33">
        <f>F22</f>
        <v>874925</v>
      </c>
      <c r="G21" s="33">
        <f>G22</f>
        <v>244265</v>
      </c>
      <c r="H21" s="33">
        <f>D21+E21-F21</f>
        <v>116453459</v>
      </c>
    </row>
    <row r="22" spans="1:8" s="29" customFormat="1" ht="16.5" customHeight="1">
      <c r="A22" s="34"/>
      <c r="B22" s="82" t="s">
        <v>320</v>
      </c>
      <c r="C22" s="35" t="s">
        <v>39</v>
      </c>
      <c r="D22" s="30">
        <v>55154454</v>
      </c>
      <c r="E22" s="30">
        <v>5763956</v>
      </c>
      <c r="F22" s="30">
        <v>874925</v>
      </c>
      <c r="G22" s="30">
        <v>244265</v>
      </c>
      <c r="H22" s="30">
        <f>D22+E22-F22</f>
        <v>60043485</v>
      </c>
    </row>
    <row r="23" spans="1:8" s="29" customFormat="1" ht="15.75" customHeight="1">
      <c r="A23" s="34"/>
      <c r="B23" s="34"/>
      <c r="C23" s="135" t="s">
        <v>321</v>
      </c>
      <c r="D23" s="135"/>
      <c r="E23" s="135"/>
      <c r="F23" s="135"/>
      <c r="G23" s="135"/>
      <c r="H23" s="135"/>
    </row>
    <row r="24" spans="1:8" s="29" customFormat="1" ht="12.75" customHeight="1">
      <c r="A24" s="34"/>
      <c r="B24" s="34"/>
      <c r="C24" s="135" t="s">
        <v>362</v>
      </c>
      <c r="D24" s="135"/>
      <c r="E24" s="135"/>
      <c r="F24" s="135"/>
      <c r="G24" s="135"/>
      <c r="H24" s="135"/>
    </row>
    <row r="25" spans="1:8" s="29" customFormat="1" ht="14.25" customHeight="1">
      <c r="A25" s="34"/>
      <c r="B25" s="34"/>
      <c r="C25" s="131" t="s">
        <v>322</v>
      </c>
      <c r="D25" s="131"/>
      <c r="E25" s="131"/>
      <c r="F25" s="131"/>
      <c r="G25" s="131"/>
      <c r="H25" s="131"/>
    </row>
    <row r="26" spans="1:8" s="29" customFormat="1" ht="25.5" customHeight="1">
      <c r="A26" s="34"/>
      <c r="B26" s="34"/>
      <c r="C26" s="132" t="s">
        <v>323</v>
      </c>
      <c r="D26" s="132"/>
      <c r="E26" s="132"/>
      <c r="F26" s="132"/>
      <c r="G26" s="132"/>
      <c r="H26" s="132"/>
    </row>
    <row r="27" spans="1:8" s="29" customFormat="1" ht="25.5" customHeight="1">
      <c r="A27" s="34"/>
      <c r="B27" s="34"/>
      <c r="C27" s="132" t="s">
        <v>324</v>
      </c>
      <c r="D27" s="132"/>
      <c r="E27" s="132"/>
      <c r="F27" s="132"/>
      <c r="G27" s="132"/>
      <c r="H27" s="132"/>
    </row>
    <row r="28" spans="1:8" s="29" customFormat="1" ht="15.75" customHeight="1">
      <c r="A28" s="34"/>
      <c r="B28" s="34"/>
      <c r="C28" s="131" t="s">
        <v>325</v>
      </c>
      <c r="D28" s="131"/>
      <c r="E28" s="131"/>
      <c r="F28" s="131"/>
      <c r="G28" s="131"/>
      <c r="H28" s="131"/>
    </row>
    <row r="29" spans="1:8" s="29" customFormat="1" ht="39" customHeight="1">
      <c r="A29" s="34"/>
      <c r="B29" s="34"/>
      <c r="C29" s="132" t="s">
        <v>363</v>
      </c>
      <c r="D29" s="132"/>
      <c r="E29" s="132"/>
      <c r="F29" s="132"/>
      <c r="G29" s="132"/>
      <c r="H29" s="132"/>
    </row>
    <row r="30" spans="1:8" s="29" customFormat="1" ht="39" customHeight="1">
      <c r="A30" s="34"/>
      <c r="B30" s="34"/>
      <c r="C30" s="132" t="s">
        <v>364</v>
      </c>
      <c r="D30" s="132"/>
      <c r="E30" s="132"/>
      <c r="F30" s="132"/>
      <c r="G30" s="132"/>
      <c r="H30" s="132"/>
    </row>
    <row r="31" spans="1:8" s="29" customFormat="1" ht="40.5" customHeight="1">
      <c r="A31" s="34"/>
      <c r="B31" s="34"/>
      <c r="C31" s="132" t="s">
        <v>365</v>
      </c>
      <c r="D31" s="132"/>
      <c r="E31" s="132"/>
      <c r="F31" s="132"/>
      <c r="G31" s="132"/>
      <c r="H31" s="132"/>
    </row>
    <row r="32" spans="1:8" s="29" customFormat="1" ht="28.5" customHeight="1">
      <c r="A32" s="34"/>
      <c r="B32" s="34"/>
      <c r="C32" s="131" t="s">
        <v>366</v>
      </c>
      <c r="D32" s="131"/>
      <c r="E32" s="131"/>
      <c r="F32" s="131"/>
      <c r="G32" s="131"/>
      <c r="H32" s="131"/>
    </row>
    <row r="33" spans="1:8" s="29" customFormat="1" ht="14.25" customHeight="1">
      <c r="A33" s="34"/>
      <c r="B33" s="34"/>
      <c r="C33" s="131" t="s">
        <v>326</v>
      </c>
      <c r="D33" s="131"/>
      <c r="E33" s="131"/>
      <c r="F33" s="131"/>
      <c r="G33" s="131"/>
      <c r="H33" s="131"/>
    </row>
    <row r="34" spans="1:8" s="29" customFormat="1" ht="14.25" customHeight="1">
      <c r="A34" s="34"/>
      <c r="B34" s="34"/>
      <c r="C34" s="131" t="s">
        <v>327</v>
      </c>
      <c r="D34" s="131"/>
      <c r="E34" s="131"/>
      <c r="F34" s="131"/>
      <c r="G34" s="131"/>
      <c r="H34" s="131"/>
    </row>
    <row r="35" spans="1:8" s="29" customFormat="1" ht="26.25" customHeight="1">
      <c r="A35" s="34"/>
      <c r="B35" s="34"/>
      <c r="C35" s="132" t="s">
        <v>328</v>
      </c>
      <c r="D35" s="132"/>
      <c r="E35" s="132"/>
      <c r="F35" s="132"/>
      <c r="G35" s="132"/>
      <c r="H35" s="132"/>
    </row>
    <row r="36" spans="1:8" s="29" customFormat="1" ht="39" customHeight="1">
      <c r="A36" s="34"/>
      <c r="B36" s="34"/>
      <c r="C36" s="132" t="s">
        <v>329</v>
      </c>
      <c r="D36" s="132"/>
      <c r="E36" s="132"/>
      <c r="F36" s="132"/>
      <c r="G36" s="132"/>
      <c r="H36" s="132"/>
    </row>
    <row r="37" spans="1:8" s="29" customFormat="1" ht="21" customHeight="1">
      <c r="A37" s="34"/>
      <c r="B37" s="34"/>
      <c r="C37" s="135" t="s">
        <v>330</v>
      </c>
      <c r="D37" s="135"/>
      <c r="E37" s="135"/>
      <c r="F37" s="135"/>
      <c r="G37" s="135"/>
      <c r="H37" s="135"/>
    </row>
    <row r="38" spans="1:8" s="29" customFormat="1" ht="28.5" customHeight="1">
      <c r="A38" s="34"/>
      <c r="B38" s="34"/>
      <c r="C38" s="131" t="s">
        <v>332</v>
      </c>
      <c r="D38" s="131"/>
      <c r="E38" s="131"/>
      <c r="F38" s="131"/>
      <c r="G38" s="131"/>
      <c r="H38" s="131"/>
    </row>
    <row r="39" spans="1:8" s="29" customFormat="1" ht="28.5" customHeight="1">
      <c r="A39" s="34"/>
      <c r="B39" s="34"/>
      <c r="C39" s="131" t="s">
        <v>331</v>
      </c>
      <c r="D39" s="131"/>
      <c r="E39" s="131"/>
      <c r="F39" s="131"/>
      <c r="G39" s="131"/>
      <c r="H39" s="131"/>
    </row>
    <row r="40" spans="1:8" s="29" customFormat="1" ht="14.25" customHeight="1">
      <c r="A40" s="34"/>
      <c r="B40" s="34"/>
      <c r="C40" s="131" t="s">
        <v>530</v>
      </c>
      <c r="D40" s="131"/>
      <c r="E40" s="131"/>
      <c r="F40" s="131"/>
      <c r="G40" s="131"/>
      <c r="H40" s="131"/>
    </row>
    <row r="41" spans="1:8" s="28" customFormat="1" ht="3.75" customHeight="1">
      <c r="A41" s="27"/>
      <c r="B41" s="27"/>
      <c r="C41" s="132"/>
      <c r="D41" s="132"/>
      <c r="E41" s="132"/>
      <c r="F41" s="132"/>
      <c r="G41" s="132"/>
      <c r="H41" s="132"/>
    </row>
    <row r="42" spans="1:8" s="26" customFormat="1" ht="24.75" customHeight="1">
      <c r="A42" s="31"/>
      <c r="B42" s="31">
        <v>720</v>
      </c>
      <c r="C42" s="32" t="s">
        <v>190</v>
      </c>
      <c r="D42" s="33">
        <v>98490</v>
      </c>
      <c r="E42" s="33">
        <f>E43</f>
        <v>82038</v>
      </c>
      <c r="F42" s="33">
        <f>F43</f>
        <v>0</v>
      </c>
      <c r="G42" s="33">
        <f>G43</f>
        <v>0</v>
      </c>
      <c r="H42" s="33">
        <f>D42+E42-F42</f>
        <v>180528</v>
      </c>
    </row>
    <row r="43" spans="1:8" s="29" customFormat="1" ht="19.5" customHeight="1">
      <c r="A43" s="34"/>
      <c r="B43" s="34">
        <v>72095</v>
      </c>
      <c r="C43" s="35" t="s">
        <v>105</v>
      </c>
      <c r="D43" s="30">
        <v>98490</v>
      </c>
      <c r="E43" s="30">
        <v>82038</v>
      </c>
      <c r="F43" s="30">
        <v>0</v>
      </c>
      <c r="G43" s="30">
        <v>0</v>
      </c>
      <c r="H43" s="30">
        <f>D43+E43-F43</f>
        <v>180528</v>
      </c>
    </row>
    <row r="44" spans="1:8" s="29" customFormat="1" ht="14.25" customHeight="1">
      <c r="A44" s="34"/>
      <c r="B44" s="34"/>
      <c r="C44" s="133" t="s">
        <v>317</v>
      </c>
      <c r="D44" s="133"/>
      <c r="E44" s="133"/>
      <c r="F44" s="133"/>
      <c r="G44" s="133"/>
      <c r="H44" s="133"/>
    </row>
    <row r="45" spans="1:8" s="29" customFormat="1" ht="27" customHeight="1">
      <c r="A45" s="34"/>
      <c r="B45" s="34"/>
      <c r="C45" s="132" t="s">
        <v>318</v>
      </c>
      <c r="D45" s="132"/>
      <c r="E45" s="132"/>
      <c r="F45" s="132"/>
      <c r="G45" s="132"/>
      <c r="H45" s="132"/>
    </row>
    <row r="46" spans="1:8" s="29" customFormat="1" ht="27" customHeight="1">
      <c r="A46" s="34"/>
      <c r="B46" s="34"/>
      <c r="C46" s="132" t="s">
        <v>319</v>
      </c>
      <c r="D46" s="132"/>
      <c r="E46" s="132"/>
      <c r="F46" s="132"/>
      <c r="G46" s="132"/>
      <c r="H46" s="132"/>
    </row>
    <row r="47" spans="1:8" s="29" customFormat="1" ht="5.25" customHeight="1">
      <c r="A47" s="34"/>
      <c r="B47" s="34"/>
      <c r="C47" s="25"/>
      <c r="D47" s="25"/>
      <c r="E47" s="25"/>
      <c r="F47" s="25"/>
      <c r="G47" s="25"/>
      <c r="H47" s="25"/>
    </row>
    <row r="48" spans="1:8" s="26" customFormat="1" ht="23.25" customHeight="1">
      <c r="A48" s="31"/>
      <c r="B48" s="31">
        <v>750</v>
      </c>
      <c r="C48" s="32" t="s">
        <v>167</v>
      </c>
      <c r="D48" s="33">
        <v>3156862</v>
      </c>
      <c r="E48" s="33">
        <f>E49</f>
        <v>36931</v>
      </c>
      <c r="F48" s="33">
        <f>F49</f>
        <v>0</v>
      </c>
      <c r="G48" s="33">
        <f>G49</f>
        <v>0</v>
      </c>
      <c r="H48" s="33">
        <f>D48+E48-F48</f>
        <v>3193793</v>
      </c>
    </row>
    <row r="49" spans="1:8" s="29" customFormat="1" ht="19.5" customHeight="1">
      <c r="A49" s="34"/>
      <c r="B49" s="34">
        <v>75095</v>
      </c>
      <c r="C49" s="35" t="s">
        <v>105</v>
      </c>
      <c r="D49" s="30">
        <v>1830121</v>
      </c>
      <c r="E49" s="30">
        <v>36931</v>
      </c>
      <c r="F49" s="30">
        <v>0</v>
      </c>
      <c r="G49" s="30">
        <v>0</v>
      </c>
      <c r="H49" s="30">
        <f>D49+E49-F49</f>
        <v>1867052</v>
      </c>
    </row>
    <row r="50" spans="1:8" s="29" customFormat="1" ht="51" customHeight="1">
      <c r="A50" s="34"/>
      <c r="B50" s="34"/>
      <c r="C50" s="132" t="s">
        <v>367</v>
      </c>
      <c r="D50" s="132"/>
      <c r="E50" s="132"/>
      <c r="F50" s="132"/>
      <c r="G50" s="132"/>
      <c r="H50" s="132"/>
    </row>
    <row r="51" spans="1:8" s="26" customFormat="1" ht="6" customHeight="1">
      <c r="A51" s="49"/>
      <c r="B51" s="49"/>
      <c r="C51" s="25"/>
      <c r="D51" s="25"/>
      <c r="E51" s="25"/>
      <c r="F51" s="25"/>
      <c r="G51" s="25"/>
      <c r="H51" s="25"/>
    </row>
    <row r="52" spans="1:8" s="26" customFormat="1" ht="24.75" customHeight="1">
      <c r="A52" s="31"/>
      <c r="B52" s="31">
        <v>758</v>
      </c>
      <c r="C52" s="32" t="s">
        <v>16</v>
      </c>
      <c r="D52" s="33">
        <v>940278811</v>
      </c>
      <c r="E52" s="33">
        <f>E53+E126</f>
        <v>54445691</v>
      </c>
      <c r="F52" s="33">
        <f>F53+F126</f>
        <v>0</v>
      </c>
      <c r="G52" s="33">
        <f>G53+G126</f>
        <v>17924026</v>
      </c>
      <c r="H52" s="33">
        <f>D52+E52-F52</f>
        <v>994724502</v>
      </c>
    </row>
    <row r="53" spans="1:8" s="29" customFormat="1" ht="38.25" customHeight="1">
      <c r="A53" s="34"/>
      <c r="B53" s="36">
        <v>75863</v>
      </c>
      <c r="C53" s="54" t="s">
        <v>65</v>
      </c>
      <c r="D53" s="102">
        <v>415512384</v>
      </c>
      <c r="E53" s="102">
        <v>31960487</v>
      </c>
      <c r="F53" s="102">
        <v>0</v>
      </c>
      <c r="G53" s="102">
        <v>17922671</v>
      </c>
      <c r="H53" s="102">
        <f>D53+E53-F53</f>
        <v>447472871</v>
      </c>
    </row>
    <row r="54" spans="1:8" s="29" customFormat="1" ht="27" customHeight="1">
      <c r="A54" s="34"/>
      <c r="B54" s="34"/>
      <c r="C54" s="133" t="s">
        <v>66</v>
      </c>
      <c r="D54" s="133"/>
      <c r="E54" s="133"/>
      <c r="F54" s="133"/>
      <c r="G54" s="133"/>
      <c r="H54" s="133"/>
    </row>
    <row r="55" spans="1:8" s="29" customFormat="1" ht="15" customHeight="1">
      <c r="A55" s="34"/>
      <c r="B55" s="34"/>
      <c r="C55" s="132" t="s">
        <v>67</v>
      </c>
      <c r="D55" s="132"/>
      <c r="E55" s="132"/>
      <c r="F55" s="132"/>
      <c r="G55" s="132"/>
      <c r="H55" s="132"/>
    </row>
    <row r="56" spans="1:8" s="29" customFormat="1" ht="15" customHeight="1">
      <c r="A56" s="34"/>
      <c r="B56" s="34"/>
      <c r="C56" s="132" t="s">
        <v>68</v>
      </c>
      <c r="D56" s="132"/>
      <c r="E56" s="132"/>
      <c r="F56" s="132"/>
      <c r="G56" s="132"/>
      <c r="H56" s="132"/>
    </row>
    <row r="57" spans="1:8" s="29" customFormat="1" ht="12.75" customHeight="1">
      <c r="A57" s="34"/>
      <c r="B57" s="34"/>
      <c r="C57" s="138" t="s">
        <v>292</v>
      </c>
      <c r="D57" s="138"/>
      <c r="E57" s="138"/>
      <c r="F57" s="138"/>
      <c r="G57" s="55"/>
      <c r="H57" s="56"/>
    </row>
    <row r="58" spans="1:8" s="29" customFormat="1" ht="25.5" customHeight="1">
      <c r="A58" s="34"/>
      <c r="B58" s="34"/>
      <c r="C58" s="138" t="s">
        <v>293</v>
      </c>
      <c r="D58" s="138"/>
      <c r="E58" s="138"/>
      <c r="F58" s="138"/>
      <c r="G58" s="55" t="s">
        <v>69</v>
      </c>
      <c r="H58" s="56">
        <v>10689</v>
      </c>
    </row>
    <row r="59" spans="1:8" s="29" customFormat="1" ht="16.5" customHeight="1">
      <c r="A59" s="34"/>
      <c r="B59" s="34"/>
      <c r="C59" s="130" t="s">
        <v>294</v>
      </c>
      <c r="D59" s="130"/>
      <c r="E59" s="130"/>
      <c r="F59" s="130"/>
      <c r="G59" s="57" t="s">
        <v>69</v>
      </c>
      <c r="H59" s="58">
        <v>11874</v>
      </c>
    </row>
    <row r="60" spans="1:8" s="10" customFormat="1" ht="15" customHeight="1">
      <c r="A60" s="8"/>
      <c r="B60" s="8"/>
      <c r="C60" s="156" t="s">
        <v>295</v>
      </c>
      <c r="D60" s="156"/>
      <c r="E60" s="156"/>
      <c r="F60" s="156"/>
      <c r="G60" s="57" t="s">
        <v>69</v>
      </c>
      <c r="H60" s="110">
        <v>78567</v>
      </c>
    </row>
    <row r="61" spans="1:8" s="29" customFormat="1" ht="13.5" customHeight="1">
      <c r="A61" s="34"/>
      <c r="B61" s="34"/>
      <c r="C61" s="135" t="s">
        <v>296</v>
      </c>
      <c r="D61" s="135"/>
      <c r="E61" s="135"/>
      <c r="F61" s="135"/>
      <c r="G61" s="135"/>
      <c r="H61" s="135"/>
    </row>
    <row r="62" spans="1:8" s="29" customFormat="1" ht="26.25" customHeight="1">
      <c r="A62" s="34"/>
      <c r="B62" s="34"/>
      <c r="C62" s="134" t="s">
        <v>297</v>
      </c>
      <c r="D62" s="134"/>
      <c r="E62" s="134"/>
      <c r="F62" s="134"/>
      <c r="G62" s="55" t="s">
        <v>69</v>
      </c>
      <c r="H62" s="56">
        <v>48572</v>
      </c>
    </row>
    <row r="63" spans="1:8" s="29" customFormat="1" ht="26.25" customHeight="1">
      <c r="A63" s="34"/>
      <c r="B63" s="34"/>
      <c r="C63" s="134" t="s">
        <v>333</v>
      </c>
      <c r="D63" s="134"/>
      <c r="E63" s="134"/>
      <c r="F63" s="134"/>
      <c r="G63" s="55" t="s">
        <v>69</v>
      </c>
      <c r="H63" s="56">
        <v>27812</v>
      </c>
    </row>
    <row r="64" spans="1:8" s="29" customFormat="1" ht="27.75" customHeight="1">
      <c r="A64" s="34"/>
      <c r="B64" s="34"/>
      <c r="C64" s="134" t="s">
        <v>496</v>
      </c>
      <c r="D64" s="134"/>
      <c r="E64" s="134"/>
      <c r="F64" s="134"/>
      <c r="G64" s="55" t="s">
        <v>69</v>
      </c>
      <c r="H64" s="56">
        <v>54127</v>
      </c>
    </row>
    <row r="65" spans="1:8" s="29" customFormat="1" ht="15" customHeight="1">
      <c r="A65" s="34"/>
      <c r="B65" s="34"/>
      <c r="C65" s="132" t="s">
        <v>71</v>
      </c>
      <c r="D65" s="132"/>
      <c r="E65" s="132"/>
      <c r="F65" s="132"/>
      <c r="G65" s="132"/>
      <c r="H65" s="132"/>
    </row>
    <row r="66" spans="1:8" s="29" customFormat="1" ht="12.75" customHeight="1">
      <c r="A66" s="34"/>
      <c r="B66" s="34"/>
      <c r="C66" s="138" t="s">
        <v>292</v>
      </c>
      <c r="D66" s="138"/>
      <c r="E66" s="138"/>
      <c r="F66" s="138"/>
      <c r="G66" s="55"/>
      <c r="H66" s="56"/>
    </row>
    <row r="67" spans="1:8" s="29" customFormat="1" ht="25.5" customHeight="1">
      <c r="A67" s="34"/>
      <c r="B67" s="34"/>
      <c r="C67" s="138" t="s">
        <v>293</v>
      </c>
      <c r="D67" s="138"/>
      <c r="E67" s="138"/>
      <c r="F67" s="138"/>
      <c r="G67" s="55" t="s">
        <v>69</v>
      </c>
      <c r="H67" s="56">
        <v>822195</v>
      </c>
    </row>
    <row r="68" spans="1:8" s="29" customFormat="1" ht="15.75" customHeight="1">
      <c r="A68" s="34"/>
      <c r="B68" s="34"/>
      <c r="C68" s="130" t="s">
        <v>294</v>
      </c>
      <c r="D68" s="130"/>
      <c r="E68" s="130"/>
      <c r="F68" s="130"/>
      <c r="G68" s="57" t="s">
        <v>69</v>
      </c>
      <c r="H68" s="58">
        <v>614710</v>
      </c>
    </row>
    <row r="69" spans="1:8" s="10" customFormat="1" ht="15" customHeight="1">
      <c r="A69" s="8"/>
      <c r="B69" s="8"/>
      <c r="C69" s="156" t="s">
        <v>295</v>
      </c>
      <c r="D69" s="156"/>
      <c r="E69" s="156"/>
      <c r="F69" s="156"/>
      <c r="G69" s="57" t="s">
        <v>69</v>
      </c>
      <c r="H69" s="110">
        <v>485450</v>
      </c>
    </row>
    <row r="70" spans="1:8" s="29" customFormat="1" ht="13.5" customHeight="1">
      <c r="A70" s="34"/>
      <c r="B70" s="34"/>
      <c r="C70" s="130" t="s">
        <v>72</v>
      </c>
      <c r="D70" s="130"/>
      <c r="E70" s="130"/>
      <c r="F70" s="130"/>
      <c r="G70" s="57"/>
      <c r="H70" s="58"/>
    </row>
    <row r="71" spans="1:8" s="29" customFormat="1" ht="15" customHeight="1">
      <c r="A71" s="34"/>
      <c r="B71" s="34"/>
      <c r="C71" s="132" t="s">
        <v>68</v>
      </c>
      <c r="D71" s="132"/>
      <c r="E71" s="132"/>
      <c r="F71" s="132"/>
      <c r="G71" s="132"/>
      <c r="H71" s="132"/>
    </row>
    <row r="72" spans="1:8" s="29" customFormat="1" ht="27" customHeight="1">
      <c r="A72" s="34"/>
      <c r="B72" s="34"/>
      <c r="C72" s="134" t="s">
        <v>298</v>
      </c>
      <c r="D72" s="134"/>
      <c r="E72" s="134"/>
      <c r="F72" s="134"/>
      <c r="G72" s="55" t="s">
        <v>76</v>
      </c>
      <c r="H72" s="56">
        <v>24503</v>
      </c>
    </row>
    <row r="73" spans="1:8" s="29" customFormat="1" ht="12.75" customHeight="1">
      <c r="A73" s="34"/>
      <c r="B73" s="34"/>
      <c r="C73" s="138" t="s">
        <v>81</v>
      </c>
      <c r="D73" s="138"/>
      <c r="E73" s="138"/>
      <c r="F73" s="138"/>
      <c r="G73" s="55"/>
      <c r="H73" s="56"/>
    </row>
    <row r="74" spans="1:8" s="29" customFormat="1" ht="25.5" customHeight="1">
      <c r="A74" s="34"/>
      <c r="B74" s="34"/>
      <c r="C74" s="138" t="s">
        <v>87</v>
      </c>
      <c r="D74" s="138"/>
      <c r="E74" s="138"/>
      <c r="F74" s="138"/>
      <c r="G74" s="55" t="s">
        <v>73</v>
      </c>
      <c r="H74" s="56">
        <v>63419</v>
      </c>
    </row>
    <row r="75" spans="1:8" s="29" customFormat="1" ht="15" customHeight="1">
      <c r="A75" s="34"/>
      <c r="B75" s="34"/>
      <c r="C75" s="130" t="s">
        <v>82</v>
      </c>
      <c r="D75" s="130"/>
      <c r="E75" s="130"/>
      <c r="F75" s="130"/>
      <c r="G75" s="57" t="s">
        <v>73</v>
      </c>
      <c r="H75" s="58">
        <v>384280</v>
      </c>
    </row>
    <row r="76" spans="1:8" s="29" customFormat="1" ht="25.5" customHeight="1">
      <c r="A76" s="34"/>
      <c r="B76" s="34"/>
      <c r="C76" s="134" t="s">
        <v>74</v>
      </c>
      <c r="D76" s="134"/>
      <c r="E76" s="134"/>
      <c r="F76" s="134"/>
      <c r="G76" s="55" t="s">
        <v>73</v>
      </c>
      <c r="H76" s="56">
        <v>376958</v>
      </c>
    </row>
    <row r="77" spans="1:8" s="29" customFormat="1" ht="25.5" customHeight="1">
      <c r="A77" s="34"/>
      <c r="B77" s="34"/>
      <c r="C77" s="134" t="s">
        <v>89</v>
      </c>
      <c r="D77" s="134"/>
      <c r="E77" s="134"/>
      <c r="F77" s="134"/>
      <c r="G77" s="55" t="s">
        <v>73</v>
      </c>
      <c r="H77" s="56">
        <v>246153</v>
      </c>
    </row>
    <row r="78" spans="1:8" s="29" customFormat="1" ht="13.5" customHeight="1">
      <c r="A78" s="34"/>
      <c r="B78" s="34"/>
      <c r="C78" s="138" t="s">
        <v>75</v>
      </c>
      <c r="D78" s="138"/>
      <c r="E78" s="138"/>
      <c r="F78" s="138"/>
      <c r="G78" s="55"/>
      <c r="H78" s="56"/>
    </row>
    <row r="79" spans="1:8" s="29" customFormat="1" ht="15.75" customHeight="1">
      <c r="A79" s="34"/>
      <c r="B79" s="34"/>
      <c r="C79" s="130" t="s">
        <v>299</v>
      </c>
      <c r="D79" s="130"/>
      <c r="E79" s="130"/>
      <c r="F79" s="130"/>
      <c r="G79" s="57" t="s">
        <v>73</v>
      </c>
      <c r="H79" s="58">
        <v>67899</v>
      </c>
    </row>
    <row r="80" spans="1:8" s="29" customFormat="1" ht="15" customHeight="1">
      <c r="A80" s="34"/>
      <c r="B80" s="34"/>
      <c r="C80" s="130" t="s">
        <v>300</v>
      </c>
      <c r="D80" s="130"/>
      <c r="E80" s="130"/>
      <c r="F80" s="130"/>
      <c r="G80" s="57" t="s">
        <v>73</v>
      </c>
      <c r="H80" s="58">
        <v>117308</v>
      </c>
    </row>
    <row r="81" spans="1:8" s="29" customFormat="1" ht="39" customHeight="1">
      <c r="A81" s="34"/>
      <c r="B81" s="34"/>
      <c r="C81" s="138" t="s">
        <v>70</v>
      </c>
      <c r="D81" s="138"/>
      <c r="E81" s="138"/>
      <c r="F81" s="138"/>
      <c r="G81" s="55" t="s">
        <v>76</v>
      </c>
      <c r="H81" s="56">
        <v>1951034</v>
      </c>
    </row>
    <row r="82" spans="1:8" s="29" customFormat="1" ht="27" customHeight="1">
      <c r="A82" s="34"/>
      <c r="B82" s="34"/>
      <c r="C82" s="134" t="s">
        <v>368</v>
      </c>
      <c r="D82" s="134"/>
      <c r="E82" s="134"/>
      <c r="F82" s="134"/>
      <c r="G82" s="55" t="s">
        <v>73</v>
      </c>
      <c r="H82" s="56">
        <v>5156</v>
      </c>
    </row>
    <row r="83" spans="1:8" s="29" customFormat="1" ht="13.5" customHeight="1">
      <c r="A83" s="34"/>
      <c r="B83" s="34"/>
      <c r="C83" s="138" t="s">
        <v>77</v>
      </c>
      <c r="D83" s="138"/>
      <c r="E83" s="138"/>
      <c r="F83" s="138"/>
      <c r="G83" s="55"/>
      <c r="H83" s="56"/>
    </row>
    <row r="84" spans="1:8" s="29" customFormat="1" ht="25.5" customHeight="1">
      <c r="A84" s="34"/>
      <c r="B84" s="34"/>
      <c r="C84" s="130" t="s">
        <v>78</v>
      </c>
      <c r="D84" s="130"/>
      <c r="E84" s="130"/>
      <c r="F84" s="130"/>
      <c r="G84" s="55" t="s">
        <v>73</v>
      </c>
      <c r="H84" s="56">
        <v>58915</v>
      </c>
    </row>
    <row r="85" spans="1:8" s="29" customFormat="1" ht="39.75" customHeight="1">
      <c r="A85" s="34"/>
      <c r="B85" s="34"/>
      <c r="C85" s="138" t="s">
        <v>79</v>
      </c>
      <c r="D85" s="138"/>
      <c r="E85" s="138"/>
      <c r="F85" s="138"/>
      <c r="G85" s="55" t="s">
        <v>73</v>
      </c>
      <c r="H85" s="56">
        <v>41063</v>
      </c>
    </row>
    <row r="86" spans="1:8" s="29" customFormat="1" ht="27.75" customHeight="1">
      <c r="A86" s="34"/>
      <c r="B86" s="34"/>
      <c r="C86" s="138" t="s">
        <v>80</v>
      </c>
      <c r="D86" s="138"/>
      <c r="E86" s="138"/>
      <c r="F86" s="138"/>
      <c r="G86" s="55" t="s">
        <v>73</v>
      </c>
      <c r="H86" s="56">
        <v>9963</v>
      </c>
    </row>
    <row r="87" spans="1:8" s="29" customFormat="1" ht="15" customHeight="1">
      <c r="A87" s="34"/>
      <c r="B87" s="34"/>
      <c r="C87" s="132" t="s">
        <v>71</v>
      </c>
      <c r="D87" s="132"/>
      <c r="E87" s="132"/>
      <c r="F87" s="132"/>
      <c r="G87" s="132"/>
      <c r="H87" s="132"/>
    </row>
    <row r="88" spans="1:8" s="29" customFormat="1" ht="12.75" customHeight="1">
      <c r="A88" s="34"/>
      <c r="B88" s="34"/>
      <c r="C88" s="138" t="s">
        <v>81</v>
      </c>
      <c r="D88" s="138"/>
      <c r="E88" s="138"/>
      <c r="F88" s="138"/>
      <c r="G88" s="55"/>
      <c r="H88" s="56"/>
    </row>
    <row r="89" spans="1:8" s="29" customFormat="1" ht="25.5" customHeight="1">
      <c r="A89" s="34"/>
      <c r="B89" s="34"/>
      <c r="C89" s="138" t="s">
        <v>87</v>
      </c>
      <c r="D89" s="138"/>
      <c r="E89" s="138"/>
      <c r="F89" s="138"/>
      <c r="G89" s="55" t="s">
        <v>73</v>
      </c>
      <c r="H89" s="56">
        <v>5252019</v>
      </c>
    </row>
    <row r="90" spans="1:8" s="29" customFormat="1" ht="15" customHeight="1">
      <c r="A90" s="34"/>
      <c r="B90" s="34"/>
      <c r="C90" s="130" t="s">
        <v>82</v>
      </c>
      <c r="D90" s="130"/>
      <c r="E90" s="130"/>
      <c r="F90" s="130"/>
      <c r="G90" s="57" t="s">
        <v>73</v>
      </c>
      <c r="H90" s="58">
        <f>9074752+3623565</f>
        <v>12698317</v>
      </c>
    </row>
    <row r="91" spans="1:8" s="29" customFormat="1" ht="25.5" customHeight="1">
      <c r="A91" s="34"/>
      <c r="B91" s="34"/>
      <c r="C91" s="134" t="s">
        <v>74</v>
      </c>
      <c r="D91" s="134"/>
      <c r="E91" s="134"/>
      <c r="F91" s="134"/>
      <c r="G91" s="55" t="s">
        <v>73</v>
      </c>
      <c r="H91" s="56">
        <v>2497785</v>
      </c>
    </row>
    <row r="92" spans="1:8" s="29" customFormat="1" ht="13.5" customHeight="1">
      <c r="A92" s="34"/>
      <c r="B92" s="34"/>
      <c r="C92" s="134" t="s">
        <v>302</v>
      </c>
      <c r="D92" s="134"/>
      <c r="E92" s="134"/>
      <c r="F92" s="134"/>
      <c r="G92" s="89"/>
      <c r="H92" s="89"/>
    </row>
    <row r="93" spans="1:8" s="29" customFormat="1" ht="39" customHeight="1">
      <c r="A93" s="34"/>
      <c r="B93" s="34"/>
      <c r="C93" s="134" t="s">
        <v>303</v>
      </c>
      <c r="D93" s="134"/>
      <c r="E93" s="134"/>
      <c r="F93" s="134"/>
      <c r="G93" s="55" t="s">
        <v>73</v>
      </c>
      <c r="H93" s="56">
        <v>1985712</v>
      </c>
    </row>
    <row r="94" spans="1:8" s="29" customFormat="1" ht="37.5" customHeight="1">
      <c r="A94" s="34"/>
      <c r="B94" s="34"/>
      <c r="C94" s="134" t="s">
        <v>491</v>
      </c>
      <c r="D94" s="134"/>
      <c r="E94" s="134"/>
      <c r="F94" s="134"/>
      <c r="G94" s="55" t="s">
        <v>73</v>
      </c>
      <c r="H94" s="56">
        <v>1855566</v>
      </c>
    </row>
    <row r="95" spans="1:8" s="29" customFormat="1" ht="64.5" customHeight="1">
      <c r="A95" s="34"/>
      <c r="B95" s="34"/>
      <c r="C95" s="134" t="s">
        <v>83</v>
      </c>
      <c r="D95" s="134"/>
      <c r="E95" s="134"/>
      <c r="F95" s="134"/>
      <c r="G95" s="55" t="s">
        <v>73</v>
      </c>
      <c r="H95" s="56">
        <v>3778057</v>
      </c>
    </row>
    <row r="96" spans="1:8" s="29" customFormat="1" ht="25.5" customHeight="1">
      <c r="A96" s="34"/>
      <c r="B96" s="34"/>
      <c r="C96" s="134" t="s">
        <v>89</v>
      </c>
      <c r="D96" s="134"/>
      <c r="E96" s="134"/>
      <c r="F96" s="134"/>
      <c r="G96" s="55" t="s">
        <v>73</v>
      </c>
      <c r="H96" s="56">
        <v>700000</v>
      </c>
    </row>
    <row r="97" spans="1:8" s="29" customFormat="1" ht="13.5" customHeight="1">
      <c r="A97" s="34"/>
      <c r="B97" s="34"/>
      <c r="C97" s="135" t="s">
        <v>369</v>
      </c>
      <c r="D97" s="135"/>
      <c r="E97" s="135"/>
      <c r="F97" s="135"/>
      <c r="G97" s="135"/>
      <c r="H97" s="135"/>
    </row>
    <row r="98" spans="1:8" s="29" customFormat="1" ht="26.25" customHeight="1">
      <c r="A98" s="34"/>
      <c r="B98" s="34"/>
      <c r="C98" s="134" t="s">
        <v>297</v>
      </c>
      <c r="D98" s="134"/>
      <c r="E98" s="134"/>
      <c r="F98" s="134"/>
      <c r="G98" s="55" t="s">
        <v>76</v>
      </c>
      <c r="H98" s="56">
        <v>2042393</v>
      </c>
    </row>
    <row r="99" spans="1:8" s="29" customFormat="1" ht="26.25" customHeight="1">
      <c r="A99" s="34"/>
      <c r="B99" s="34"/>
      <c r="C99" s="134" t="s">
        <v>333</v>
      </c>
      <c r="D99" s="134"/>
      <c r="E99" s="134"/>
      <c r="F99" s="134"/>
      <c r="G99" s="55" t="s">
        <v>76</v>
      </c>
      <c r="H99" s="56">
        <v>1878460</v>
      </c>
    </row>
    <row r="100" spans="1:8" s="29" customFormat="1" ht="39" customHeight="1">
      <c r="A100" s="34"/>
      <c r="B100" s="34"/>
      <c r="C100" s="138" t="s">
        <v>70</v>
      </c>
      <c r="D100" s="138"/>
      <c r="E100" s="138"/>
      <c r="F100" s="138"/>
      <c r="G100" s="55" t="s">
        <v>76</v>
      </c>
      <c r="H100" s="56">
        <v>9415084</v>
      </c>
    </row>
    <row r="101" spans="1:8" s="29" customFormat="1" ht="25.5" customHeight="1">
      <c r="A101" s="34"/>
      <c r="B101" s="34"/>
      <c r="C101" s="130" t="s">
        <v>84</v>
      </c>
      <c r="D101" s="130"/>
      <c r="E101" s="130"/>
      <c r="F101" s="130"/>
      <c r="G101" s="55" t="s">
        <v>73</v>
      </c>
      <c r="H101" s="56">
        <v>432317</v>
      </c>
    </row>
    <row r="102" spans="1:8" s="29" customFormat="1" ht="25.5" customHeight="1">
      <c r="A102" s="34"/>
      <c r="B102" s="34"/>
      <c r="C102" s="130" t="s">
        <v>85</v>
      </c>
      <c r="D102" s="130"/>
      <c r="E102" s="130"/>
      <c r="F102" s="130"/>
      <c r="G102" s="55" t="s">
        <v>73</v>
      </c>
      <c r="H102" s="56">
        <v>379646</v>
      </c>
    </row>
    <row r="103" spans="1:8" s="29" customFormat="1" ht="13.5" customHeight="1">
      <c r="A103" s="34"/>
      <c r="B103" s="34"/>
      <c r="C103" s="130" t="s">
        <v>86</v>
      </c>
      <c r="D103" s="130"/>
      <c r="E103" s="130"/>
      <c r="F103" s="130"/>
      <c r="G103" s="57"/>
      <c r="H103" s="58"/>
    </row>
    <row r="104" spans="1:8" s="29" customFormat="1" ht="36.75" customHeight="1">
      <c r="A104" s="34"/>
      <c r="B104" s="34"/>
      <c r="C104" s="138" t="s">
        <v>497</v>
      </c>
      <c r="D104" s="138"/>
      <c r="E104" s="138"/>
      <c r="F104" s="138"/>
      <c r="G104" s="55" t="s">
        <v>73</v>
      </c>
      <c r="H104" s="56">
        <v>569931</v>
      </c>
    </row>
    <row r="105" spans="1:8" s="29" customFormat="1" ht="15" customHeight="1">
      <c r="A105" s="34"/>
      <c r="B105" s="34"/>
      <c r="C105" s="132" t="s">
        <v>71</v>
      </c>
      <c r="D105" s="132"/>
      <c r="E105" s="132"/>
      <c r="F105" s="132"/>
      <c r="G105" s="132"/>
      <c r="H105" s="132"/>
    </row>
    <row r="106" spans="1:8" s="29" customFormat="1" ht="25.5" customHeight="1">
      <c r="A106" s="34"/>
      <c r="B106" s="34"/>
      <c r="C106" s="138" t="s">
        <v>301</v>
      </c>
      <c r="D106" s="138"/>
      <c r="E106" s="138"/>
      <c r="F106" s="138"/>
      <c r="G106" s="55" t="s">
        <v>73</v>
      </c>
      <c r="H106" s="56">
        <v>6564332</v>
      </c>
    </row>
    <row r="107" spans="1:8" s="29" customFormat="1" ht="39.75" customHeight="1">
      <c r="A107" s="34"/>
      <c r="B107" s="34"/>
      <c r="C107" s="139" t="s">
        <v>370</v>
      </c>
      <c r="D107" s="139"/>
      <c r="E107" s="139"/>
      <c r="F107" s="139"/>
      <c r="G107" s="55" t="s">
        <v>73</v>
      </c>
      <c r="H107" s="56">
        <v>9539584</v>
      </c>
    </row>
    <row r="108" spans="1:8" s="29" customFormat="1" ht="40.5" customHeight="1">
      <c r="A108" s="34"/>
      <c r="B108" s="34"/>
      <c r="C108" s="130" t="s">
        <v>90</v>
      </c>
      <c r="D108" s="130"/>
      <c r="E108" s="130"/>
      <c r="F108" s="130"/>
      <c r="G108" s="55" t="s">
        <v>73</v>
      </c>
      <c r="H108" s="56">
        <v>1248824</v>
      </c>
    </row>
    <row r="109" spans="1:8" s="29" customFormat="1" ht="27" customHeight="1">
      <c r="A109" s="34"/>
      <c r="B109" s="36"/>
      <c r="C109" s="133" t="s">
        <v>304</v>
      </c>
      <c r="D109" s="133"/>
      <c r="E109" s="133"/>
      <c r="F109" s="133"/>
      <c r="G109" s="133"/>
      <c r="H109" s="133"/>
    </row>
    <row r="110" spans="1:8" s="29" customFormat="1" ht="15" customHeight="1">
      <c r="A110" s="34"/>
      <c r="B110" s="34"/>
      <c r="C110" s="132" t="s">
        <v>305</v>
      </c>
      <c r="D110" s="132"/>
      <c r="E110" s="132"/>
      <c r="F110" s="132"/>
      <c r="G110" s="132"/>
      <c r="H110" s="132"/>
    </row>
    <row r="111" spans="1:8" s="29" customFormat="1" ht="25.5" customHeight="1">
      <c r="A111" s="34"/>
      <c r="B111" s="34"/>
      <c r="C111" s="138" t="s">
        <v>306</v>
      </c>
      <c r="D111" s="138"/>
      <c r="E111" s="138"/>
      <c r="F111" s="138"/>
      <c r="G111" s="55" t="s">
        <v>69</v>
      </c>
      <c r="H111" s="56">
        <f>H113+H114</f>
        <v>111051</v>
      </c>
    </row>
    <row r="112" spans="1:8" s="29" customFormat="1" ht="12" customHeight="1">
      <c r="A112" s="34"/>
      <c r="B112" s="34"/>
      <c r="C112" s="48" t="s">
        <v>307</v>
      </c>
      <c r="D112" s="48"/>
      <c r="E112" s="48"/>
      <c r="F112" s="48"/>
      <c r="G112" s="55"/>
      <c r="H112" s="56"/>
    </row>
    <row r="113" spans="1:8" s="117" customFormat="1" ht="15" customHeight="1">
      <c r="A113" s="113"/>
      <c r="B113" s="113"/>
      <c r="C113" s="114" t="s">
        <v>308</v>
      </c>
      <c r="D113" s="114"/>
      <c r="E113" s="114"/>
      <c r="F113" s="114"/>
      <c r="G113" s="115" t="s">
        <v>69</v>
      </c>
      <c r="H113" s="116">
        <v>1425</v>
      </c>
    </row>
    <row r="114" spans="1:8" s="117" customFormat="1" ht="15" customHeight="1">
      <c r="A114" s="113"/>
      <c r="B114" s="113"/>
      <c r="C114" s="114" t="s">
        <v>309</v>
      </c>
      <c r="D114" s="114"/>
      <c r="E114" s="114"/>
      <c r="F114" s="114"/>
      <c r="G114" s="115" t="s">
        <v>69</v>
      </c>
      <c r="H114" s="116">
        <v>109626</v>
      </c>
    </row>
    <row r="115" spans="1:8" s="29" customFormat="1" ht="18" customHeight="1">
      <c r="A115" s="34"/>
      <c r="B115" s="34"/>
      <c r="C115" s="130" t="s">
        <v>371</v>
      </c>
      <c r="D115" s="130"/>
      <c r="E115" s="130"/>
      <c r="F115" s="130"/>
      <c r="G115" s="57" t="s">
        <v>69</v>
      </c>
      <c r="H115" s="58">
        <f>H117+H118</f>
        <v>83544</v>
      </c>
    </row>
    <row r="116" spans="1:8" s="29" customFormat="1" ht="13.5" customHeight="1">
      <c r="A116" s="34"/>
      <c r="B116" s="34"/>
      <c r="C116" s="48" t="s">
        <v>307</v>
      </c>
      <c r="D116" s="48"/>
      <c r="E116" s="48"/>
      <c r="F116" s="48"/>
      <c r="G116" s="55"/>
      <c r="H116" s="56"/>
    </row>
    <row r="117" spans="1:8" s="117" customFormat="1" ht="15" customHeight="1">
      <c r="A117" s="113"/>
      <c r="B117" s="113"/>
      <c r="C117" s="114" t="s">
        <v>308</v>
      </c>
      <c r="D117" s="114"/>
      <c r="E117" s="114"/>
      <c r="F117" s="114"/>
      <c r="G117" s="115" t="s">
        <v>69</v>
      </c>
      <c r="H117" s="116">
        <v>1583</v>
      </c>
    </row>
    <row r="118" spans="1:8" s="117" customFormat="1" ht="15" customHeight="1">
      <c r="A118" s="113"/>
      <c r="B118" s="113"/>
      <c r="C118" s="114" t="s">
        <v>309</v>
      </c>
      <c r="D118" s="114"/>
      <c r="E118" s="114"/>
      <c r="F118" s="114"/>
      <c r="G118" s="115" t="s">
        <v>69</v>
      </c>
      <c r="H118" s="116">
        <v>81961</v>
      </c>
    </row>
    <row r="119" spans="1:8" s="29" customFormat="1" ht="13.5" customHeight="1">
      <c r="A119" s="34"/>
      <c r="B119" s="34"/>
      <c r="C119" s="130" t="s">
        <v>72</v>
      </c>
      <c r="D119" s="130"/>
      <c r="E119" s="130"/>
      <c r="F119" s="130"/>
      <c r="G119" s="57"/>
      <c r="H119" s="58"/>
    </row>
    <row r="120" spans="1:8" s="29" customFormat="1" ht="15" customHeight="1">
      <c r="A120" s="34"/>
      <c r="B120" s="34"/>
      <c r="C120" s="132" t="s">
        <v>68</v>
      </c>
      <c r="D120" s="132"/>
      <c r="E120" s="132"/>
      <c r="F120" s="132"/>
      <c r="G120" s="132"/>
      <c r="H120" s="132"/>
    </row>
    <row r="121" spans="1:8" s="10" customFormat="1" ht="25.5" customHeight="1">
      <c r="A121" s="8"/>
      <c r="B121" s="8"/>
      <c r="C121" s="157" t="s">
        <v>334</v>
      </c>
      <c r="D121" s="157"/>
      <c r="E121" s="157"/>
      <c r="F121" s="157"/>
      <c r="G121" s="111" t="s">
        <v>73</v>
      </c>
      <c r="H121" s="112">
        <v>9053</v>
      </c>
    </row>
    <row r="122" spans="1:8" s="29" customFormat="1" ht="39" customHeight="1">
      <c r="A122" s="34"/>
      <c r="B122" s="34"/>
      <c r="C122" s="138" t="s">
        <v>70</v>
      </c>
      <c r="D122" s="138"/>
      <c r="E122" s="138"/>
      <c r="F122" s="138"/>
      <c r="G122" s="55" t="s">
        <v>76</v>
      </c>
      <c r="H122" s="56">
        <f>154126+62654</f>
        <v>216780</v>
      </c>
    </row>
    <row r="123" spans="1:8" s="29" customFormat="1" ht="27" customHeight="1">
      <c r="A123" s="34"/>
      <c r="B123" s="34"/>
      <c r="C123" s="130" t="s">
        <v>88</v>
      </c>
      <c r="D123" s="130"/>
      <c r="E123" s="130"/>
      <c r="F123" s="130"/>
      <c r="G123" s="55" t="s">
        <v>73</v>
      </c>
      <c r="H123" s="56">
        <v>606</v>
      </c>
    </row>
    <row r="124" spans="1:8" s="29" customFormat="1" ht="39" customHeight="1">
      <c r="A124" s="34"/>
      <c r="B124" s="34"/>
      <c r="C124" s="138" t="s">
        <v>372</v>
      </c>
      <c r="D124" s="138"/>
      <c r="E124" s="138"/>
      <c r="F124" s="138"/>
      <c r="G124" s="55" t="s">
        <v>76</v>
      </c>
      <c r="H124" s="56">
        <v>1046121</v>
      </c>
    </row>
    <row r="125" spans="1:8" s="29" customFormat="1" ht="25.5" customHeight="1">
      <c r="A125" s="34"/>
      <c r="B125" s="34"/>
      <c r="C125" s="132" t="s">
        <v>310</v>
      </c>
      <c r="D125" s="132"/>
      <c r="E125" s="132"/>
      <c r="F125" s="132"/>
      <c r="G125" s="132"/>
      <c r="H125" s="132"/>
    </row>
    <row r="126" spans="1:8" s="29" customFormat="1" ht="39" customHeight="1">
      <c r="A126" s="34"/>
      <c r="B126" s="36">
        <v>75864</v>
      </c>
      <c r="C126" s="54" t="s">
        <v>91</v>
      </c>
      <c r="D126" s="102">
        <v>125064327</v>
      </c>
      <c r="E126" s="102">
        <v>22485204</v>
      </c>
      <c r="F126" s="102">
        <v>0</v>
      </c>
      <c r="G126" s="102">
        <v>1355</v>
      </c>
      <c r="H126" s="102">
        <f>D126+E126-F126</f>
        <v>147549531</v>
      </c>
    </row>
    <row r="127" spans="1:8" s="29" customFormat="1" ht="27" customHeight="1">
      <c r="A127" s="34"/>
      <c r="B127" s="34"/>
      <c r="C127" s="133" t="s">
        <v>311</v>
      </c>
      <c r="D127" s="133"/>
      <c r="E127" s="133"/>
      <c r="F127" s="133"/>
      <c r="G127" s="133"/>
      <c r="H127" s="133"/>
    </row>
    <row r="128" spans="1:8" s="29" customFormat="1" ht="15" customHeight="1">
      <c r="A128" s="34"/>
      <c r="B128" s="34"/>
      <c r="C128" s="132" t="s">
        <v>312</v>
      </c>
      <c r="D128" s="132"/>
      <c r="E128" s="132"/>
      <c r="F128" s="132"/>
      <c r="G128" s="132"/>
      <c r="H128" s="132"/>
    </row>
    <row r="129" spans="1:8" s="29" customFormat="1" ht="25.5" customHeight="1">
      <c r="A129" s="59"/>
      <c r="B129" s="34"/>
      <c r="C129" s="138" t="s">
        <v>373</v>
      </c>
      <c r="D129" s="138"/>
      <c r="E129" s="138"/>
      <c r="F129" s="138"/>
      <c r="G129" s="55" t="s">
        <v>73</v>
      </c>
      <c r="H129" s="56">
        <f>497397+278666</f>
        <v>776063</v>
      </c>
    </row>
    <row r="130" spans="1:8" s="29" customFormat="1" ht="26.25" customHeight="1">
      <c r="A130" s="34"/>
      <c r="B130" s="34"/>
      <c r="C130" s="138" t="s">
        <v>374</v>
      </c>
      <c r="D130" s="138"/>
      <c r="E130" s="138"/>
      <c r="F130" s="138"/>
      <c r="G130" s="55" t="s">
        <v>73</v>
      </c>
      <c r="H130" s="56">
        <f>200177+26374</f>
        <v>226551</v>
      </c>
    </row>
    <row r="131" spans="1:8" s="29" customFormat="1" ht="13.5" customHeight="1">
      <c r="A131" s="34"/>
      <c r="B131" s="34"/>
      <c r="C131" s="138" t="s">
        <v>375</v>
      </c>
      <c r="D131" s="138"/>
      <c r="E131" s="138"/>
      <c r="F131" s="138"/>
      <c r="G131" s="55"/>
      <c r="H131" s="56"/>
    </row>
    <row r="132" spans="1:8" s="29" customFormat="1" ht="39" customHeight="1">
      <c r="A132" s="34"/>
      <c r="B132" s="34"/>
      <c r="C132" s="138" t="s">
        <v>376</v>
      </c>
      <c r="D132" s="138"/>
      <c r="E132" s="138"/>
      <c r="F132" s="138"/>
      <c r="G132" s="55" t="s">
        <v>73</v>
      </c>
      <c r="H132" s="56">
        <v>2031085</v>
      </c>
    </row>
    <row r="133" spans="1:8" s="29" customFormat="1" ht="14.25" customHeight="1">
      <c r="A133" s="34"/>
      <c r="B133" s="34"/>
      <c r="C133" s="139" t="s">
        <v>377</v>
      </c>
      <c r="D133" s="139"/>
      <c r="E133" s="139"/>
      <c r="F133" s="139"/>
      <c r="G133" s="57" t="s">
        <v>73</v>
      </c>
      <c r="H133" s="58">
        <v>5897007</v>
      </c>
    </row>
    <row r="134" spans="1:8" s="29" customFormat="1" ht="14.25" customHeight="1">
      <c r="A134" s="34"/>
      <c r="B134" s="34"/>
      <c r="C134" s="130" t="s">
        <v>378</v>
      </c>
      <c r="D134" s="130"/>
      <c r="E134" s="130"/>
      <c r="F134" s="130"/>
      <c r="G134" s="55"/>
      <c r="H134" s="56"/>
    </row>
    <row r="135" spans="1:8" s="29" customFormat="1" ht="40.5" customHeight="1">
      <c r="A135" s="34"/>
      <c r="B135" s="34"/>
      <c r="C135" s="130" t="s">
        <v>379</v>
      </c>
      <c r="D135" s="130"/>
      <c r="E135" s="130"/>
      <c r="F135" s="130"/>
      <c r="G135" s="55" t="s">
        <v>73</v>
      </c>
      <c r="H135" s="56">
        <f>3053362+426851</f>
        <v>3480213</v>
      </c>
    </row>
    <row r="136" spans="1:8" s="29" customFormat="1" ht="15.75" customHeight="1">
      <c r="A136" s="34"/>
      <c r="B136" s="34"/>
      <c r="C136" s="139" t="s">
        <v>380</v>
      </c>
      <c r="D136" s="139"/>
      <c r="E136" s="139"/>
      <c r="F136" s="139"/>
      <c r="G136" s="57" t="s">
        <v>73</v>
      </c>
      <c r="H136" s="58">
        <f>1035474+228491</f>
        <v>1263965</v>
      </c>
    </row>
    <row r="137" spans="1:8" s="29" customFormat="1" ht="15.75" customHeight="1">
      <c r="A137" s="34"/>
      <c r="B137" s="34"/>
      <c r="C137" s="139" t="s">
        <v>381</v>
      </c>
      <c r="D137" s="139"/>
      <c r="E137" s="139"/>
      <c r="F137" s="139"/>
      <c r="G137" s="57" t="s">
        <v>73</v>
      </c>
      <c r="H137" s="58">
        <f>270300+1781280</f>
        <v>2051580</v>
      </c>
    </row>
    <row r="138" spans="1:8" s="29" customFormat="1" ht="24.75" customHeight="1">
      <c r="A138" s="34"/>
      <c r="B138" s="34"/>
      <c r="C138" s="138" t="s">
        <v>382</v>
      </c>
      <c r="D138" s="138"/>
      <c r="E138" s="138"/>
      <c r="F138" s="138"/>
      <c r="G138" s="55" t="s">
        <v>73</v>
      </c>
      <c r="H138" s="56">
        <v>44815</v>
      </c>
    </row>
    <row r="139" spans="1:8" s="29" customFormat="1" ht="13.5" customHeight="1">
      <c r="A139" s="34"/>
      <c r="B139" s="34"/>
      <c r="C139" s="138" t="s">
        <v>383</v>
      </c>
      <c r="D139" s="138"/>
      <c r="E139" s="138"/>
      <c r="F139" s="138"/>
      <c r="G139" s="55"/>
      <c r="H139" s="56"/>
    </row>
    <row r="140" spans="1:8" s="29" customFormat="1" ht="16.5" customHeight="1">
      <c r="A140" s="34"/>
      <c r="B140" s="34"/>
      <c r="C140" s="130" t="s">
        <v>384</v>
      </c>
      <c r="D140" s="130"/>
      <c r="E140" s="130"/>
      <c r="F140" s="130"/>
      <c r="G140" s="57" t="s">
        <v>73</v>
      </c>
      <c r="H140" s="58">
        <v>238638</v>
      </c>
    </row>
    <row r="141" spans="1:8" s="29" customFormat="1" ht="16.5" customHeight="1">
      <c r="A141" s="34"/>
      <c r="B141" s="34"/>
      <c r="C141" s="130" t="s">
        <v>385</v>
      </c>
      <c r="D141" s="130"/>
      <c r="E141" s="130"/>
      <c r="F141" s="130"/>
      <c r="G141" s="57" t="s">
        <v>73</v>
      </c>
      <c r="H141" s="58">
        <v>158539</v>
      </c>
    </row>
    <row r="142" spans="1:8" s="29" customFormat="1" ht="24.75" customHeight="1">
      <c r="A142" s="34"/>
      <c r="B142" s="34"/>
      <c r="C142" s="138" t="s">
        <v>386</v>
      </c>
      <c r="D142" s="138"/>
      <c r="E142" s="138"/>
      <c r="F142" s="138"/>
      <c r="G142" s="55"/>
      <c r="H142" s="56"/>
    </row>
    <row r="143" spans="1:8" s="29" customFormat="1" ht="15" customHeight="1">
      <c r="A143" s="34"/>
      <c r="B143" s="34"/>
      <c r="C143" s="130" t="s">
        <v>387</v>
      </c>
      <c r="D143" s="130"/>
      <c r="E143" s="130"/>
      <c r="F143" s="130"/>
      <c r="G143" s="57" t="s">
        <v>73</v>
      </c>
      <c r="H143" s="58">
        <v>12750</v>
      </c>
    </row>
    <row r="144" spans="1:8" s="29" customFormat="1" ht="15" customHeight="1">
      <c r="A144" s="34"/>
      <c r="B144" s="34"/>
      <c r="C144" s="130" t="s">
        <v>388</v>
      </c>
      <c r="D144" s="130"/>
      <c r="E144" s="130"/>
      <c r="F144" s="130"/>
      <c r="G144" s="57" t="s">
        <v>73</v>
      </c>
      <c r="H144" s="58">
        <v>12750</v>
      </c>
    </row>
    <row r="145" spans="1:8" s="29" customFormat="1" ht="24.75" customHeight="1">
      <c r="A145" s="34"/>
      <c r="B145" s="34"/>
      <c r="C145" s="134" t="s">
        <v>389</v>
      </c>
      <c r="D145" s="134"/>
      <c r="E145" s="134"/>
      <c r="F145" s="134"/>
      <c r="G145" s="55" t="s">
        <v>73</v>
      </c>
      <c r="H145" s="56">
        <v>1355</v>
      </c>
    </row>
    <row r="146" spans="1:8" s="29" customFormat="1" ht="30" customHeight="1">
      <c r="A146" s="34"/>
      <c r="B146" s="36"/>
      <c r="C146" s="132" t="s">
        <v>313</v>
      </c>
      <c r="D146" s="132"/>
      <c r="E146" s="132"/>
      <c r="F146" s="132"/>
      <c r="G146" s="132"/>
      <c r="H146" s="132"/>
    </row>
    <row r="147" spans="1:8" s="29" customFormat="1" ht="25.5" customHeight="1">
      <c r="A147" s="59"/>
      <c r="B147" s="34"/>
      <c r="C147" s="138" t="s">
        <v>390</v>
      </c>
      <c r="D147" s="138"/>
      <c r="E147" s="138"/>
      <c r="F147" s="138"/>
      <c r="G147" s="55" t="s">
        <v>73</v>
      </c>
      <c r="H147" s="56">
        <f>58517+32785</f>
        <v>91302</v>
      </c>
    </row>
    <row r="148" spans="1:8" s="29" customFormat="1" ht="26.25" customHeight="1">
      <c r="A148" s="34"/>
      <c r="B148" s="34"/>
      <c r="C148" s="138" t="s">
        <v>391</v>
      </c>
      <c r="D148" s="138"/>
      <c r="E148" s="138"/>
      <c r="F148" s="138"/>
      <c r="G148" s="55" t="s">
        <v>73</v>
      </c>
      <c r="H148" s="56">
        <f>23550+3103</f>
        <v>26653</v>
      </c>
    </row>
    <row r="149" spans="1:8" s="29" customFormat="1" ht="13.5" customHeight="1">
      <c r="A149" s="34"/>
      <c r="B149" s="34"/>
      <c r="C149" s="138" t="s">
        <v>392</v>
      </c>
      <c r="D149" s="138"/>
      <c r="E149" s="138"/>
      <c r="F149" s="138"/>
      <c r="G149" s="55"/>
      <c r="H149" s="56"/>
    </row>
    <row r="150" spans="1:8" s="29" customFormat="1" ht="39" customHeight="1">
      <c r="A150" s="34"/>
      <c r="B150" s="34"/>
      <c r="C150" s="138" t="s">
        <v>393</v>
      </c>
      <c r="D150" s="138"/>
      <c r="E150" s="138"/>
      <c r="F150" s="138"/>
      <c r="G150" s="55" t="s">
        <v>73</v>
      </c>
      <c r="H150" s="56">
        <v>238951</v>
      </c>
    </row>
    <row r="151" spans="1:8" s="29" customFormat="1" ht="14.25" customHeight="1">
      <c r="A151" s="34"/>
      <c r="B151" s="34"/>
      <c r="C151" s="139" t="s">
        <v>394</v>
      </c>
      <c r="D151" s="139"/>
      <c r="E151" s="139"/>
      <c r="F151" s="139"/>
      <c r="G151" s="57" t="s">
        <v>73</v>
      </c>
      <c r="H151" s="58">
        <v>1040648</v>
      </c>
    </row>
    <row r="152" spans="1:8" s="29" customFormat="1" ht="14.25" customHeight="1">
      <c r="A152" s="34"/>
      <c r="B152" s="34"/>
      <c r="C152" s="130" t="s">
        <v>395</v>
      </c>
      <c r="D152" s="130"/>
      <c r="E152" s="130"/>
      <c r="F152" s="130"/>
      <c r="G152" s="55"/>
      <c r="H152" s="56"/>
    </row>
    <row r="153" spans="1:8" s="29" customFormat="1" ht="40.5" customHeight="1">
      <c r="A153" s="34"/>
      <c r="B153" s="34"/>
      <c r="C153" s="130" t="s">
        <v>396</v>
      </c>
      <c r="D153" s="130"/>
      <c r="E153" s="130"/>
      <c r="F153" s="130"/>
      <c r="G153" s="55" t="s">
        <v>73</v>
      </c>
      <c r="H153" s="56">
        <f>359219+50218</f>
        <v>409437</v>
      </c>
    </row>
    <row r="154" spans="1:8" s="29" customFormat="1" ht="15.75" customHeight="1">
      <c r="A154" s="34"/>
      <c r="B154" s="34"/>
      <c r="C154" s="139" t="s">
        <v>397</v>
      </c>
      <c r="D154" s="139"/>
      <c r="E154" s="139"/>
      <c r="F154" s="139"/>
      <c r="G154" s="57" t="s">
        <v>73</v>
      </c>
      <c r="H154" s="58">
        <f>60910+13441</f>
        <v>74351</v>
      </c>
    </row>
    <row r="155" spans="1:8" s="29" customFormat="1" ht="15.75" customHeight="1">
      <c r="A155" s="34"/>
      <c r="B155" s="34"/>
      <c r="C155" s="139" t="s">
        <v>398</v>
      </c>
      <c r="D155" s="139"/>
      <c r="E155" s="139"/>
      <c r="F155" s="139"/>
      <c r="G155" s="57" t="s">
        <v>73</v>
      </c>
      <c r="H155" s="58">
        <f>47700+314344</f>
        <v>362044</v>
      </c>
    </row>
    <row r="156" spans="1:8" s="29" customFormat="1" ht="13.5" customHeight="1">
      <c r="A156" s="34"/>
      <c r="B156" s="34"/>
      <c r="C156" s="138" t="s">
        <v>400</v>
      </c>
      <c r="D156" s="138"/>
      <c r="E156" s="138"/>
      <c r="F156" s="138"/>
      <c r="G156" s="55"/>
      <c r="H156" s="56"/>
    </row>
    <row r="157" spans="1:8" s="29" customFormat="1" ht="16.5" customHeight="1">
      <c r="A157" s="34"/>
      <c r="B157" s="34"/>
      <c r="C157" s="130" t="s">
        <v>399</v>
      </c>
      <c r="D157" s="130"/>
      <c r="E157" s="130"/>
      <c r="F157" s="130"/>
      <c r="G157" s="57" t="s">
        <v>73</v>
      </c>
      <c r="H157" s="58">
        <v>14037</v>
      </c>
    </row>
    <row r="158" spans="1:8" s="29" customFormat="1" ht="16.5" customHeight="1">
      <c r="A158" s="34"/>
      <c r="B158" s="34"/>
      <c r="C158" s="130" t="s">
        <v>401</v>
      </c>
      <c r="D158" s="130"/>
      <c r="E158" s="130"/>
      <c r="F158" s="130"/>
      <c r="G158" s="57" t="s">
        <v>73</v>
      </c>
      <c r="H158" s="58">
        <v>9325</v>
      </c>
    </row>
    <row r="159" spans="1:8" s="29" customFormat="1" ht="24.75" customHeight="1">
      <c r="A159" s="34"/>
      <c r="B159" s="34"/>
      <c r="C159" s="138" t="s">
        <v>402</v>
      </c>
      <c r="D159" s="138"/>
      <c r="E159" s="138"/>
      <c r="F159" s="138"/>
      <c r="G159" s="55"/>
      <c r="H159" s="56"/>
    </row>
    <row r="160" spans="1:8" s="29" customFormat="1" ht="15" customHeight="1">
      <c r="A160" s="34"/>
      <c r="B160" s="34"/>
      <c r="C160" s="130" t="s">
        <v>403</v>
      </c>
      <c r="D160" s="130"/>
      <c r="E160" s="130"/>
      <c r="F160" s="130"/>
      <c r="G160" s="57" t="s">
        <v>73</v>
      </c>
      <c r="H160" s="58">
        <v>2250</v>
      </c>
    </row>
    <row r="161" spans="1:8" s="29" customFormat="1" ht="15" customHeight="1">
      <c r="A161" s="34"/>
      <c r="B161" s="34"/>
      <c r="C161" s="130" t="s">
        <v>405</v>
      </c>
      <c r="D161" s="130"/>
      <c r="E161" s="130"/>
      <c r="F161" s="130"/>
      <c r="G161" s="57" t="s">
        <v>73</v>
      </c>
      <c r="H161" s="58">
        <v>2250</v>
      </c>
    </row>
    <row r="162" spans="1:8" s="29" customFormat="1" ht="24.75" customHeight="1">
      <c r="A162" s="34"/>
      <c r="B162" s="34"/>
      <c r="C162" s="134" t="s">
        <v>404</v>
      </c>
      <c r="D162" s="134"/>
      <c r="E162" s="134"/>
      <c r="F162" s="134"/>
      <c r="G162" s="55" t="s">
        <v>73</v>
      </c>
      <c r="H162" s="56">
        <v>1355</v>
      </c>
    </row>
    <row r="163" spans="1:8" s="29" customFormat="1" ht="26.25" customHeight="1">
      <c r="A163" s="34"/>
      <c r="B163" s="34"/>
      <c r="C163" s="132" t="s">
        <v>314</v>
      </c>
      <c r="D163" s="132"/>
      <c r="E163" s="132"/>
      <c r="F163" s="132"/>
      <c r="G163" s="132"/>
      <c r="H163" s="132"/>
    </row>
    <row r="164" spans="1:8" s="29" customFormat="1" ht="30" customHeight="1">
      <c r="A164" s="34"/>
      <c r="B164" s="34"/>
      <c r="C164" s="133" t="s">
        <v>316</v>
      </c>
      <c r="D164" s="133"/>
      <c r="E164" s="133"/>
      <c r="F164" s="133"/>
      <c r="G164" s="133"/>
      <c r="H164" s="133"/>
    </row>
    <row r="165" spans="1:8" s="29" customFormat="1" ht="14.25" customHeight="1">
      <c r="A165" s="34"/>
      <c r="B165" s="34"/>
      <c r="C165" s="132" t="s">
        <v>498</v>
      </c>
      <c r="D165" s="132"/>
      <c r="E165" s="132"/>
      <c r="F165" s="132"/>
      <c r="G165" s="132"/>
      <c r="H165" s="132"/>
    </row>
    <row r="166" spans="1:8" s="29" customFormat="1" ht="15" customHeight="1">
      <c r="A166" s="34"/>
      <c r="B166" s="34"/>
      <c r="C166" s="130" t="s">
        <v>315</v>
      </c>
      <c r="D166" s="130"/>
      <c r="E166" s="130"/>
      <c r="F166" s="130"/>
      <c r="G166" s="130"/>
      <c r="H166" s="130"/>
    </row>
    <row r="167" spans="1:8" s="29" customFormat="1" ht="27" customHeight="1">
      <c r="A167" s="34"/>
      <c r="B167" s="36"/>
      <c r="C167" s="132" t="s">
        <v>533</v>
      </c>
      <c r="D167" s="132"/>
      <c r="E167" s="132"/>
      <c r="F167" s="132"/>
      <c r="G167" s="132"/>
      <c r="H167" s="132"/>
    </row>
    <row r="168" spans="1:8" s="29" customFormat="1" ht="6.75" customHeight="1">
      <c r="A168" s="34"/>
      <c r="B168" s="36"/>
      <c r="C168" s="25"/>
      <c r="D168" s="25"/>
      <c r="E168" s="25"/>
      <c r="F168" s="25"/>
      <c r="G168" s="25"/>
      <c r="H168" s="25"/>
    </row>
    <row r="169" spans="1:8" s="26" customFormat="1" ht="21.75" customHeight="1">
      <c r="A169" s="31"/>
      <c r="B169" s="31">
        <v>852</v>
      </c>
      <c r="C169" s="32" t="s">
        <v>17</v>
      </c>
      <c r="D169" s="33">
        <v>5918108</v>
      </c>
      <c r="E169" s="33">
        <f>E170</f>
        <v>1961098</v>
      </c>
      <c r="F169" s="33">
        <f>F170</f>
        <v>0</v>
      </c>
      <c r="G169" s="33">
        <f>G170</f>
        <v>0</v>
      </c>
      <c r="H169" s="33">
        <f>D169+E169-F169</f>
        <v>7879206</v>
      </c>
    </row>
    <row r="170" spans="1:8" s="29" customFormat="1" ht="18.75" customHeight="1">
      <c r="A170" s="34"/>
      <c r="B170" s="34">
        <v>85295</v>
      </c>
      <c r="C170" s="35" t="s">
        <v>105</v>
      </c>
      <c r="D170" s="30">
        <v>5736108</v>
      </c>
      <c r="E170" s="30">
        <v>1961098</v>
      </c>
      <c r="F170" s="30">
        <v>0</v>
      </c>
      <c r="G170" s="30">
        <v>0</v>
      </c>
      <c r="H170" s="30">
        <f>D170+E170-F170</f>
        <v>7697206</v>
      </c>
    </row>
    <row r="171" spans="1:8" s="29" customFormat="1" ht="55.5" customHeight="1">
      <c r="A171" s="34"/>
      <c r="B171" s="34"/>
      <c r="C171" s="131" t="s">
        <v>143</v>
      </c>
      <c r="D171" s="131"/>
      <c r="E171" s="131"/>
      <c r="F171" s="131"/>
      <c r="G171" s="131"/>
      <c r="H171" s="131"/>
    </row>
    <row r="172" spans="1:8" s="29" customFormat="1" ht="6" customHeight="1">
      <c r="A172" s="34"/>
      <c r="B172" s="34"/>
      <c r="C172" s="50"/>
      <c r="D172" s="50"/>
      <c r="E172" s="50"/>
      <c r="F172" s="50"/>
      <c r="G172" s="50"/>
      <c r="H172" s="50"/>
    </row>
    <row r="173" spans="1:8" s="51" customFormat="1" ht="21" customHeight="1">
      <c r="A173" s="31"/>
      <c r="B173" s="31">
        <v>853</v>
      </c>
      <c r="C173" s="32" t="s">
        <v>58</v>
      </c>
      <c r="D173" s="33">
        <v>8670488</v>
      </c>
      <c r="E173" s="33">
        <f>E176+E174</f>
        <v>1333145</v>
      </c>
      <c r="F173" s="33">
        <f>F176</f>
        <v>0</v>
      </c>
      <c r="G173" s="33">
        <f>G176</f>
        <v>0</v>
      </c>
      <c r="H173" s="33">
        <f>D173+E173-F173</f>
        <v>10003633</v>
      </c>
    </row>
    <row r="174" spans="1:8" s="29" customFormat="1" ht="25.5" customHeight="1">
      <c r="A174" s="34"/>
      <c r="B174" s="36">
        <v>85324</v>
      </c>
      <c r="C174" s="35" t="s">
        <v>64</v>
      </c>
      <c r="D174" s="102">
        <v>375000</v>
      </c>
      <c r="E174" s="102">
        <v>41508</v>
      </c>
      <c r="F174" s="102">
        <v>0</v>
      </c>
      <c r="G174" s="102">
        <v>0</v>
      </c>
      <c r="H174" s="102">
        <f>D174+E174-F174</f>
        <v>416508</v>
      </c>
    </row>
    <row r="175" spans="1:8" s="29" customFormat="1" ht="54.75" customHeight="1">
      <c r="A175" s="34"/>
      <c r="B175" s="34"/>
      <c r="C175" s="132" t="s">
        <v>94</v>
      </c>
      <c r="D175" s="132"/>
      <c r="E175" s="132"/>
      <c r="F175" s="132"/>
      <c r="G175" s="132"/>
      <c r="H175" s="132"/>
    </row>
    <row r="176" spans="1:8" s="29" customFormat="1" ht="18.75" customHeight="1">
      <c r="A176" s="34"/>
      <c r="B176" s="34">
        <v>85325</v>
      </c>
      <c r="C176" s="35" t="s">
        <v>59</v>
      </c>
      <c r="D176" s="30">
        <v>1398000</v>
      </c>
      <c r="E176" s="30">
        <v>1291637</v>
      </c>
      <c r="F176" s="30">
        <v>0</v>
      </c>
      <c r="G176" s="30">
        <v>0</v>
      </c>
      <c r="H176" s="30">
        <f>D176+E176-F176</f>
        <v>2689637</v>
      </c>
    </row>
    <row r="177" spans="1:8" s="29" customFormat="1" ht="60" customHeight="1">
      <c r="A177" s="52"/>
      <c r="B177" s="52"/>
      <c r="C177" s="132" t="s">
        <v>97</v>
      </c>
      <c r="D177" s="132"/>
      <c r="E177" s="132"/>
      <c r="F177" s="132"/>
      <c r="G177" s="132"/>
      <c r="H177" s="132"/>
    </row>
    <row r="178" spans="1:8" s="29" customFormat="1" ht="4.5" customHeight="1">
      <c r="A178" s="52"/>
      <c r="B178" s="52"/>
      <c r="C178" s="25"/>
      <c r="D178" s="25"/>
      <c r="E178" s="25"/>
      <c r="F178" s="25"/>
      <c r="G178" s="25"/>
      <c r="H178" s="25"/>
    </row>
    <row r="179" spans="1:8" s="51" customFormat="1" ht="26.25" customHeight="1">
      <c r="A179" s="31"/>
      <c r="B179" s="31">
        <v>921</v>
      </c>
      <c r="C179" s="32" t="s">
        <v>60</v>
      </c>
      <c r="D179" s="33">
        <v>18140631</v>
      </c>
      <c r="E179" s="33">
        <f>E180+E182+E184+E186</f>
        <v>873486</v>
      </c>
      <c r="F179" s="33">
        <f>F180+F182+F184+F186</f>
        <v>0</v>
      </c>
      <c r="G179" s="33">
        <f>G180+G182+G184+G186</f>
        <v>0</v>
      </c>
      <c r="H179" s="33">
        <f>D179+E179-F179</f>
        <v>19014117</v>
      </c>
    </row>
    <row r="180" spans="1:8" s="29" customFormat="1" ht="19.5" customHeight="1">
      <c r="A180" s="34"/>
      <c r="B180" s="34">
        <v>92105</v>
      </c>
      <c r="C180" s="35" t="s">
        <v>61</v>
      </c>
      <c r="D180" s="30">
        <v>0</v>
      </c>
      <c r="E180" s="30">
        <v>470000</v>
      </c>
      <c r="F180" s="30">
        <v>0</v>
      </c>
      <c r="G180" s="30">
        <v>0</v>
      </c>
      <c r="H180" s="30">
        <f>D180+E180-F180</f>
        <v>470000</v>
      </c>
    </row>
    <row r="181" spans="1:8" s="51" customFormat="1" ht="41.25" customHeight="1">
      <c r="A181" s="49"/>
      <c r="B181" s="49"/>
      <c r="C181" s="135" t="s">
        <v>248</v>
      </c>
      <c r="D181" s="135"/>
      <c r="E181" s="135"/>
      <c r="F181" s="135"/>
      <c r="G181" s="135"/>
      <c r="H181" s="135"/>
    </row>
    <row r="182" spans="1:8" s="29" customFormat="1" ht="20.25" customHeight="1">
      <c r="A182" s="34"/>
      <c r="B182" s="34">
        <v>92106</v>
      </c>
      <c r="C182" s="35" t="s">
        <v>92</v>
      </c>
      <c r="D182" s="30">
        <v>13397376</v>
      </c>
      <c r="E182" s="30">
        <v>21486</v>
      </c>
      <c r="F182" s="30">
        <v>0</v>
      </c>
      <c r="G182" s="30">
        <v>0</v>
      </c>
      <c r="H182" s="30">
        <f>D182+E182-F182</f>
        <v>13418862</v>
      </c>
    </row>
    <row r="183" spans="1:8" s="51" customFormat="1" ht="41.25" customHeight="1">
      <c r="A183" s="49"/>
      <c r="B183" s="49"/>
      <c r="C183" s="131" t="s">
        <v>249</v>
      </c>
      <c r="D183" s="131"/>
      <c r="E183" s="131"/>
      <c r="F183" s="131"/>
      <c r="G183" s="131"/>
      <c r="H183" s="131"/>
    </row>
    <row r="184" spans="1:8" s="29" customFormat="1" ht="18.75" customHeight="1">
      <c r="A184" s="34"/>
      <c r="B184" s="34">
        <v>92116</v>
      </c>
      <c r="C184" s="35" t="s">
        <v>153</v>
      </c>
      <c r="D184" s="30">
        <v>3825000</v>
      </c>
      <c r="E184" s="30">
        <v>32000</v>
      </c>
      <c r="F184" s="30">
        <v>0</v>
      </c>
      <c r="G184" s="30">
        <v>0</v>
      </c>
      <c r="H184" s="30">
        <f>D184+E184-F184</f>
        <v>3857000</v>
      </c>
    </row>
    <row r="185" spans="1:8" s="51" customFormat="1" ht="56.25" customHeight="1">
      <c r="A185" s="49"/>
      <c r="B185" s="27"/>
      <c r="C185" s="132" t="s">
        <v>409</v>
      </c>
      <c r="D185" s="132"/>
      <c r="E185" s="132"/>
      <c r="F185" s="132"/>
      <c r="G185" s="132"/>
      <c r="H185" s="132"/>
    </row>
    <row r="186" spans="1:8" s="29" customFormat="1" ht="20.25" customHeight="1">
      <c r="A186" s="34"/>
      <c r="B186" s="34">
        <v>92195</v>
      </c>
      <c r="C186" s="35" t="s">
        <v>105</v>
      </c>
      <c r="D186" s="30">
        <v>844786</v>
      </c>
      <c r="E186" s="30">
        <v>350000</v>
      </c>
      <c r="F186" s="30">
        <v>0</v>
      </c>
      <c r="G186" s="30">
        <v>0</v>
      </c>
      <c r="H186" s="30">
        <f>D186+E186-F186</f>
        <v>1194786</v>
      </c>
    </row>
    <row r="187" spans="1:8" s="51" customFormat="1" ht="38.25" customHeight="1">
      <c r="A187" s="49"/>
      <c r="B187" s="49"/>
      <c r="C187" s="131" t="s">
        <v>152</v>
      </c>
      <c r="D187" s="131"/>
      <c r="E187" s="131"/>
      <c r="F187" s="131"/>
      <c r="G187" s="131"/>
      <c r="H187" s="131"/>
    </row>
    <row r="188" spans="1:8" s="51" customFormat="1" ht="37.5" customHeight="1">
      <c r="A188" s="49"/>
      <c r="B188" s="49"/>
      <c r="C188" s="50"/>
      <c r="D188" s="50"/>
      <c r="E188" s="50"/>
      <c r="F188" s="50"/>
      <c r="G188" s="50"/>
      <c r="H188" s="50"/>
    </row>
    <row r="189" spans="1:8" s="51" customFormat="1" ht="6" customHeight="1">
      <c r="A189" s="49"/>
      <c r="B189" s="49"/>
      <c r="C189" s="50"/>
      <c r="D189" s="50"/>
      <c r="E189" s="50"/>
      <c r="F189" s="50"/>
      <c r="G189" s="50"/>
      <c r="H189" s="50"/>
    </row>
    <row r="190" spans="1:8" s="51" customFormat="1" ht="29.25" customHeight="1">
      <c r="A190" s="31"/>
      <c r="B190" s="85">
        <v>925</v>
      </c>
      <c r="C190" s="86" t="s">
        <v>106</v>
      </c>
      <c r="D190" s="87">
        <v>2318000</v>
      </c>
      <c r="E190" s="87">
        <f>E191</f>
        <v>6598</v>
      </c>
      <c r="F190" s="87">
        <f>F191</f>
        <v>0</v>
      </c>
      <c r="G190" s="87">
        <f>G191</f>
        <v>0</v>
      </c>
      <c r="H190" s="87">
        <f>D190+E190-F190</f>
        <v>2324598</v>
      </c>
    </row>
    <row r="191" spans="1:8" s="29" customFormat="1" ht="19.5" customHeight="1">
      <c r="A191" s="34"/>
      <c r="B191" s="34">
        <v>92502</v>
      </c>
      <c r="C191" s="107" t="s">
        <v>112</v>
      </c>
      <c r="D191" s="30">
        <v>2318000</v>
      </c>
      <c r="E191" s="30">
        <v>6598</v>
      </c>
      <c r="F191" s="30">
        <v>0</v>
      </c>
      <c r="G191" s="30">
        <v>0</v>
      </c>
      <c r="H191" s="30">
        <f>D191+E191-F191</f>
        <v>2324598</v>
      </c>
    </row>
    <row r="192" spans="1:8" s="29" customFormat="1" ht="14.25" customHeight="1">
      <c r="A192" s="34"/>
      <c r="B192" s="34"/>
      <c r="C192" s="132" t="s">
        <v>406</v>
      </c>
      <c r="D192" s="132"/>
      <c r="E192" s="132"/>
      <c r="F192" s="132"/>
      <c r="G192" s="132"/>
      <c r="H192" s="132"/>
    </row>
    <row r="193" spans="1:8" s="29" customFormat="1" ht="14.25" customHeight="1">
      <c r="A193" s="34"/>
      <c r="B193" s="34"/>
      <c r="C193" s="132" t="s">
        <v>183</v>
      </c>
      <c r="D193" s="132"/>
      <c r="E193" s="132"/>
      <c r="F193" s="132"/>
      <c r="G193" s="132"/>
      <c r="H193" s="132"/>
    </row>
    <row r="194" spans="1:8" s="29" customFormat="1" ht="39.75" customHeight="1">
      <c r="A194" s="34"/>
      <c r="B194" s="34"/>
      <c r="C194" s="132" t="s">
        <v>408</v>
      </c>
      <c r="D194" s="132"/>
      <c r="E194" s="132"/>
      <c r="F194" s="132"/>
      <c r="G194" s="132"/>
      <c r="H194" s="132"/>
    </row>
    <row r="195" spans="1:8" s="29" customFormat="1" ht="15" customHeight="1">
      <c r="A195" s="34"/>
      <c r="B195" s="34"/>
      <c r="C195" s="132" t="s">
        <v>407</v>
      </c>
      <c r="D195" s="132"/>
      <c r="E195" s="132"/>
      <c r="F195" s="132"/>
      <c r="G195" s="132"/>
      <c r="H195" s="132"/>
    </row>
    <row r="196" spans="1:8" s="29" customFormat="1" ht="14.25" customHeight="1">
      <c r="A196" s="34"/>
      <c r="B196" s="34"/>
      <c r="C196" s="132" t="s">
        <v>184</v>
      </c>
      <c r="D196" s="132"/>
      <c r="E196" s="132"/>
      <c r="F196" s="132"/>
      <c r="G196" s="132"/>
      <c r="H196" s="132"/>
    </row>
    <row r="197" spans="1:8" s="10" customFormat="1" ht="7.5" customHeight="1">
      <c r="A197" s="8"/>
      <c r="B197" s="8"/>
      <c r="C197" s="3"/>
      <c r="D197" s="3"/>
      <c r="E197" s="3"/>
      <c r="F197" s="3"/>
      <c r="G197" s="3"/>
      <c r="H197" s="3"/>
    </row>
    <row r="198" spans="1:8" s="14" customFormat="1" ht="16.5" customHeight="1">
      <c r="A198" s="11" t="s">
        <v>18</v>
      </c>
      <c r="B198" s="11"/>
      <c r="C198" s="12" t="s">
        <v>19</v>
      </c>
      <c r="D198" s="13"/>
      <c r="E198" s="13"/>
      <c r="F198" s="13"/>
      <c r="G198" s="13"/>
      <c r="H198" s="13"/>
    </row>
    <row r="199" spans="1:8" s="39" customFormat="1" ht="4.5" customHeight="1">
      <c r="A199" s="37"/>
      <c r="B199" s="37"/>
      <c r="C199" s="48"/>
      <c r="D199" s="48"/>
      <c r="E199" s="48"/>
      <c r="F199" s="48"/>
      <c r="G199" s="48"/>
      <c r="H199" s="48"/>
    </row>
    <row r="200" spans="1:8" s="26" customFormat="1" ht="22.5" customHeight="1">
      <c r="A200" s="31"/>
      <c r="B200" s="31"/>
      <c r="C200" s="32" t="s">
        <v>14</v>
      </c>
      <c r="D200" s="45">
        <v>1632405775</v>
      </c>
      <c r="E200" s="45">
        <f>E223+E363+E397+E408+E202+E206+E216+E293+E306+E312+E334+E359+E417+E435+E459+E463+E472+E541+E553</f>
        <v>112832903.02</v>
      </c>
      <c r="F200" s="45">
        <f>F223+F363+F397+F408+F202+F206+F216+F293+F306+F312+F334+F359+F417+F435+F459+F463+F472+F541+F553</f>
        <v>13051570</v>
      </c>
      <c r="G200" s="45">
        <f>G223+G363+G397+G408+G202+G206+G216+G293+G306+G312+G334+G359+G417+G435+G459+G463+G472+G541+G553</f>
        <v>24340925</v>
      </c>
      <c r="H200" s="45">
        <f>D200+E200-F200</f>
        <v>1732187108.02</v>
      </c>
    </row>
    <row r="201" spans="1:8" s="29" customFormat="1" ht="6" customHeight="1">
      <c r="A201" s="34"/>
      <c r="B201" s="34"/>
      <c r="C201" s="25"/>
      <c r="D201" s="25"/>
      <c r="E201" s="25"/>
      <c r="F201" s="25"/>
      <c r="G201" s="25"/>
      <c r="H201" s="25"/>
    </row>
    <row r="202" spans="1:8" s="26" customFormat="1" ht="25.5" customHeight="1">
      <c r="A202" s="31"/>
      <c r="B202" s="76" t="s">
        <v>130</v>
      </c>
      <c r="C202" s="32" t="s">
        <v>131</v>
      </c>
      <c r="D202" s="33">
        <v>356000</v>
      </c>
      <c r="E202" s="33">
        <f>E203</f>
        <v>180000</v>
      </c>
      <c r="F202" s="33">
        <f>F203</f>
        <v>229000</v>
      </c>
      <c r="G202" s="33">
        <f>G203</f>
        <v>0</v>
      </c>
      <c r="H202" s="33">
        <f>D202+E202-F202</f>
        <v>307000</v>
      </c>
    </row>
    <row r="203" spans="1:8" s="29" customFormat="1" ht="51" customHeight="1">
      <c r="A203" s="34"/>
      <c r="B203" s="77" t="s">
        <v>132</v>
      </c>
      <c r="C203" s="78" t="s">
        <v>133</v>
      </c>
      <c r="D203" s="61">
        <v>288000</v>
      </c>
      <c r="E203" s="61">
        <v>180000</v>
      </c>
      <c r="F203" s="61">
        <v>229000</v>
      </c>
      <c r="G203" s="61">
        <v>0</v>
      </c>
      <c r="H203" s="61">
        <f>D203+E203-F203</f>
        <v>239000</v>
      </c>
    </row>
    <row r="204" spans="1:8" s="29" customFormat="1" ht="82.5" customHeight="1">
      <c r="A204" s="34"/>
      <c r="B204" s="77"/>
      <c r="C204" s="132" t="s">
        <v>410</v>
      </c>
      <c r="D204" s="132"/>
      <c r="E204" s="132"/>
      <c r="F204" s="132"/>
      <c r="G204" s="132"/>
      <c r="H204" s="132"/>
    </row>
    <row r="205" spans="1:8" s="29" customFormat="1" ht="7.5" customHeight="1">
      <c r="A205" s="34"/>
      <c r="B205" s="77"/>
      <c r="C205" s="25"/>
      <c r="D205" s="25"/>
      <c r="E205" s="25"/>
      <c r="F205" s="25"/>
      <c r="G205" s="25"/>
      <c r="H205" s="25"/>
    </row>
    <row r="206" spans="1:8" s="26" customFormat="1" ht="21.75" customHeight="1">
      <c r="A206" s="31"/>
      <c r="B206" s="31">
        <v>150</v>
      </c>
      <c r="C206" s="32" t="s">
        <v>123</v>
      </c>
      <c r="D206" s="33">
        <v>9887883</v>
      </c>
      <c r="E206" s="33">
        <f>E207+E211+E213</f>
        <v>2373456</v>
      </c>
      <c r="F206" s="33">
        <f>F207+F211+F213</f>
        <v>2774</v>
      </c>
      <c r="G206" s="33">
        <f>G207+G211+G213</f>
        <v>0</v>
      </c>
      <c r="H206" s="33">
        <f>D206+E206-F206</f>
        <v>12258565</v>
      </c>
    </row>
    <row r="207" spans="1:8" s="29" customFormat="1" ht="18" customHeight="1">
      <c r="A207" s="34"/>
      <c r="B207" s="34">
        <v>15011</v>
      </c>
      <c r="C207" s="35" t="s">
        <v>124</v>
      </c>
      <c r="D207" s="30">
        <v>1041390</v>
      </c>
      <c r="E207" s="30">
        <v>2330000</v>
      </c>
      <c r="F207" s="30">
        <v>0</v>
      </c>
      <c r="G207" s="30">
        <v>0</v>
      </c>
      <c r="H207" s="30">
        <f>D207+E207-F207</f>
        <v>3371390</v>
      </c>
    </row>
    <row r="208" spans="1:8" s="29" customFormat="1" ht="18" customHeight="1">
      <c r="A208" s="34"/>
      <c r="B208" s="34"/>
      <c r="C208" s="132" t="s">
        <v>272</v>
      </c>
      <c r="D208" s="132"/>
      <c r="E208" s="132"/>
      <c r="F208" s="132"/>
      <c r="G208" s="132"/>
      <c r="H208" s="132"/>
    </row>
    <row r="209" spans="1:8" s="29" customFormat="1" ht="42" customHeight="1">
      <c r="A209" s="34"/>
      <c r="B209" s="34"/>
      <c r="C209" s="132" t="s">
        <v>273</v>
      </c>
      <c r="D209" s="132"/>
      <c r="E209" s="132"/>
      <c r="F209" s="132"/>
      <c r="G209" s="132"/>
      <c r="H209" s="132"/>
    </row>
    <row r="210" spans="1:8" s="26" customFormat="1" ht="66" customHeight="1">
      <c r="A210" s="49"/>
      <c r="B210" s="34"/>
      <c r="C210" s="132" t="s">
        <v>499</v>
      </c>
      <c r="D210" s="132"/>
      <c r="E210" s="132"/>
      <c r="F210" s="132"/>
      <c r="G210" s="132"/>
      <c r="H210" s="132"/>
    </row>
    <row r="211" spans="1:8" s="29" customFormat="1" ht="18" customHeight="1">
      <c r="A211" s="34"/>
      <c r="B211" s="34">
        <v>15013</v>
      </c>
      <c r="C211" s="35" t="s">
        <v>125</v>
      </c>
      <c r="D211" s="30">
        <v>8780005</v>
      </c>
      <c r="E211" s="30">
        <v>1363</v>
      </c>
      <c r="F211" s="30">
        <v>1363</v>
      </c>
      <c r="G211" s="30">
        <v>0</v>
      </c>
      <c r="H211" s="30">
        <f>D211+E211-F211</f>
        <v>8780005</v>
      </c>
    </row>
    <row r="212" spans="1:8" s="29" customFormat="1" ht="42" customHeight="1">
      <c r="A212" s="34"/>
      <c r="B212" s="34"/>
      <c r="C212" s="131" t="s">
        <v>129</v>
      </c>
      <c r="D212" s="131"/>
      <c r="E212" s="131"/>
      <c r="F212" s="131"/>
      <c r="G212" s="131"/>
      <c r="H212" s="131"/>
    </row>
    <row r="213" spans="1:8" s="29" customFormat="1" ht="18" customHeight="1">
      <c r="A213" s="34"/>
      <c r="B213" s="34">
        <v>15095</v>
      </c>
      <c r="C213" s="35" t="s">
        <v>105</v>
      </c>
      <c r="D213" s="30">
        <v>66488</v>
      </c>
      <c r="E213" s="30">
        <v>42093</v>
      </c>
      <c r="F213" s="30">
        <v>1411</v>
      </c>
      <c r="G213" s="30">
        <v>0</v>
      </c>
      <c r="H213" s="30">
        <f>D213+E213-F213</f>
        <v>107170</v>
      </c>
    </row>
    <row r="214" spans="1:8" s="29" customFormat="1" ht="43.5" customHeight="1">
      <c r="A214" s="34"/>
      <c r="B214" s="34"/>
      <c r="C214" s="131" t="s">
        <v>126</v>
      </c>
      <c r="D214" s="131"/>
      <c r="E214" s="131"/>
      <c r="F214" s="131"/>
      <c r="G214" s="131"/>
      <c r="H214" s="131"/>
    </row>
    <row r="215" spans="1:8" s="29" customFormat="1" ht="9.75" customHeight="1">
      <c r="A215" s="34"/>
      <c r="B215" s="34"/>
      <c r="C215" s="50"/>
      <c r="D215" s="50"/>
      <c r="E215" s="50"/>
      <c r="F215" s="50"/>
      <c r="G215" s="50"/>
      <c r="H215" s="50"/>
    </row>
    <row r="216" spans="1:8" s="26" customFormat="1" ht="24" customHeight="1">
      <c r="A216" s="31"/>
      <c r="B216" s="31">
        <v>500</v>
      </c>
      <c r="C216" s="32" t="s">
        <v>171</v>
      </c>
      <c r="D216" s="33">
        <v>10382416</v>
      </c>
      <c r="E216" s="33">
        <f>E217</f>
        <v>1204506</v>
      </c>
      <c r="F216" s="33">
        <f>F217</f>
        <v>42047</v>
      </c>
      <c r="G216" s="33">
        <f>G217</f>
        <v>0</v>
      </c>
      <c r="H216" s="33">
        <f>D216+E216-F216</f>
        <v>11544875</v>
      </c>
    </row>
    <row r="217" spans="1:8" s="29" customFormat="1" ht="17.25" customHeight="1">
      <c r="A217" s="34"/>
      <c r="B217" s="34">
        <v>50005</v>
      </c>
      <c r="C217" s="35" t="s">
        <v>172</v>
      </c>
      <c r="D217" s="30">
        <v>10382416</v>
      </c>
      <c r="E217" s="30">
        <v>1204506</v>
      </c>
      <c r="F217" s="30">
        <v>42047</v>
      </c>
      <c r="G217" s="30">
        <v>0</v>
      </c>
      <c r="H217" s="30">
        <f>D217+E217-F217</f>
        <v>11544875</v>
      </c>
    </row>
    <row r="218" spans="1:8" s="29" customFormat="1" ht="37.5" customHeight="1">
      <c r="A218" s="34"/>
      <c r="B218" s="34"/>
      <c r="C218" s="132" t="s">
        <v>173</v>
      </c>
      <c r="D218" s="132"/>
      <c r="E218" s="132"/>
      <c r="F218" s="132"/>
      <c r="G218" s="132"/>
      <c r="H218" s="132"/>
    </row>
    <row r="219" spans="1:8" s="29" customFormat="1" ht="28.5" customHeight="1">
      <c r="A219" s="34"/>
      <c r="B219" s="34"/>
      <c r="C219" s="143" t="s">
        <v>250</v>
      </c>
      <c r="D219" s="143"/>
      <c r="E219" s="143"/>
      <c r="F219" s="143"/>
      <c r="G219" s="143"/>
      <c r="H219" s="143"/>
    </row>
    <row r="220" spans="1:8" s="29" customFormat="1" ht="40.5" customHeight="1">
      <c r="A220" s="34"/>
      <c r="B220" s="34"/>
      <c r="C220" s="143" t="s">
        <v>251</v>
      </c>
      <c r="D220" s="143"/>
      <c r="E220" s="143"/>
      <c r="F220" s="143"/>
      <c r="G220" s="143"/>
      <c r="H220" s="143"/>
    </row>
    <row r="221" spans="1:8" s="10" customFormat="1" ht="64.5" customHeight="1">
      <c r="A221" s="8"/>
      <c r="B221" s="8"/>
      <c r="C221" s="3"/>
      <c r="D221" s="3"/>
      <c r="E221" s="3"/>
      <c r="F221" s="3"/>
      <c r="G221" s="3"/>
      <c r="H221" s="3"/>
    </row>
    <row r="222" spans="1:8" s="10" customFormat="1" ht="6" customHeight="1">
      <c r="A222" s="8"/>
      <c r="B222" s="8"/>
      <c r="C222" s="3"/>
      <c r="D222" s="3"/>
      <c r="E222" s="3"/>
      <c r="F222" s="3"/>
      <c r="G222" s="3"/>
      <c r="H222" s="3"/>
    </row>
    <row r="223" spans="1:8" s="26" customFormat="1" ht="21" customHeight="1">
      <c r="A223" s="31"/>
      <c r="B223" s="31">
        <v>600</v>
      </c>
      <c r="C223" s="32" t="s">
        <v>15</v>
      </c>
      <c r="D223" s="33">
        <v>698696607</v>
      </c>
      <c r="E223" s="33">
        <f>E251+E224</f>
        <v>19386059</v>
      </c>
      <c r="F223" s="33">
        <f>F251+F224</f>
        <v>1883767</v>
      </c>
      <c r="G223" s="33">
        <f>G251+G224</f>
        <v>20521042</v>
      </c>
      <c r="H223" s="33">
        <f>D223+E223-F223</f>
        <v>716198899</v>
      </c>
    </row>
    <row r="224" spans="1:8" s="29" customFormat="1" ht="17.25" customHeight="1">
      <c r="A224" s="34"/>
      <c r="B224" s="34">
        <v>60001</v>
      </c>
      <c r="C224" s="35" t="s">
        <v>55</v>
      </c>
      <c r="D224" s="30">
        <v>169060145</v>
      </c>
      <c r="E224" s="30">
        <v>609900</v>
      </c>
      <c r="F224" s="30">
        <v>0</v>
      </c>
      <c r="G224" s="30">
        <v>5761000</v>
      </c>
      <c r="H224" s="30">
        <f>D224+E224-F224</f>
        <v>169670045</v>
      </c>
    </row>
    <row r="225" spans="1:8" s="29" customFormat="1" ht="42.75" customHeight="1">
      <c r="A225" s="34"/>
      <c r="B225" s="34"/>
      <c r="C225" s="132" t="s">
        <v>411</v>
      </c>
      <c r="D225" s="132"/>
      <c r="E225" s="132"/>
      <c r="F225" s="132"/>
      <c r="G225" s="132"/>
      <c r="H225" s="132"/>
    </row>
    <row r="226" spans="1:8" s="26" customFormat="1" ht="13.5" customHeight="1">
      <c r="A226" s="49"/>
      <c r="B226" s="34"/>
      <c r="C226" s="132" t="s">
        <v>279</v>
      </c>
      <c r="D226" s="132"/>
      <c r="E226" s="132"/>
      <c r="F226" s="132"/>
      <c r="G226" s="132"/>
      <c r="H226" s="132"/>
    </row>
    <row r="227" spans="1:8" s="26" customFormat="1" ht="53.25" customHeight="1">
      <c r="A227" s="49"/>
      <c r="B227" s="34"/>
      <c r="C227" s="132" t="s">
        <v>280</v>
      </c>
      <c r="D227" s="132"/>
      <c r="E227" s="132"/>
      <c r="F227" s="132"/>
      <c r="G227" s="132"/>
      <c r="H227" s="132"/>
    </row>
    <row r="228" spans="1:8" s="26" customFormat="1" ht="39" customHeight="1">
      <c r="A228" s="49"/>
      <c r="B228" s="34"/>
      <c r="C228" s="132" t="s">
        <v>281</v>
      </c>
      <c r="D228" s="132"/>
      <c r="E228" s="132"/>
      <c r="F228" s="132"/>
      <c r="G228" s="132"/>
      <c r="H228" s="132"/>
    </row>
    <row r="229" spans="1:8" s="26" customFormat="1" ht="51.75" customHeight="1">
      <c r="A229" s="49"/>
      <c r="B229" s="34"/>
      <c r="C229" s="132" t="s">
        <v>282</v>
      </c>
      <c r="D229" s="132"/>
      <c r="E229" s="132"/>
      <c r="F229" s="132"/>
      <c r="G229" s="132"/>
      <c r="H229" s="132"/>
    </row>
    <row r="230" spans="1:8" s="26" customFormat="1" ht="26.25" customHeight="1">
      <c r="A230" s="49"/>
      <c r="B230" s="34"/>
      <c r="C230" s="132" t="s">
        <v>283</v>
      </c>
      <c r="D230" s="132"/>
      <c r="E230" s="132"/>
      <c r="F230" s="132"/>
      <c r="G230" s="132"/>
      <c r="H230" s="132"/>
    </row>
    <row r="231" spans="1:8" s="26" customFormat="1" ht="26.25" customHeight="1">
      <c r="A231" s="49"/>
      <c r="B231" s="34"/>
      <c r="C231" s="132" t="s">
        <v>284</v>
      </c>
      <c r="D231" s="132"/>
      <c r="E231" s="132"/>
      <c r="F231" s="132"/>
      <c r="G231" s="132"/>
      <c r="H231" s="132"/>
    </row>
    <row r="232" spans="1:8" s="26" customFormat="1" ht="41.25" customHeight="1">
      <c r="A232" s="49"/>
      <c r="B232" s="34"/>
      <c r="C232" s="132" t="s">
        <v>285</v>
      </c>
      <c r="D232" s="132"/>
      <c r="E232" s="132"/>
      <c r="F232" s="132"/>
      <c r="G232" s="132"/>
      <c r="H232" s="132"/>
    </row>
    <row r="233" spans="1:8" s="26" customFormat="1" ht="27" customHeight="1">
      <c r="A233" s="49"/>
      <c r="B233" s="34"/>
      <c r="C233" s="132" t="s">
        <v>286</v>
      </c>
      <c r="D233" s="132"/>
      <c r="E233" s="132"/>
      <c r="F233" s="132"/>
      <c r="G233" s="132"/>
      <c r="H233" s="132"/>
    </row>
    <row r="234" spans="1:8" s="26" customFormat="1" ht="26.25" customHeight="1">
      <c r="A234" s="49"/>
      <c r="B234" s="34"/>
      <c r="C234" s="132" t="s">
        <v>287</v>
      </c>
      <c r="D234" s="132"/>
      <c r="E234" s="132"/>
      <c r="F234" s="132"/>
      <c r="G234" s="132"/>
      <c r="H234" s="132"/>
    </row>
    <row r="235" spans="1:8" s="26" customFormat="1" ht="26.25" customHeight="1">
      <c r="A235" s="49"/>
      <c r="B235" s="34"/>
      <c r="C235" s="132" t="s">
        <v>288</v>
      </c>
      <c r="D235" s="132"/>
      <c r="E235" s="132"/>
      <c r="F235" s="132"/>
      <c r="G235" s="132"/>
      <c r="H235" s="132"/>
    </row>
    <row r="236" spans="1:8" s="26" customFormat="1" ht="15" customHeight="1">
      <c r="A236" s="49"/>
      <c r="B236" s="34"/>
      <c r="C236" s="132" t="s">
        <v>289</v>
      </c>
      <c r="D236" s="132"/>
      <c r="E236" s="132"/>
      <c r="F236" s="132"/>
      <c r="G236" s="132"/>
      <c r="H236" s="132"/>
    </row>
    <row r="237" spans="1:8" s="26" customFormat="1" ht="14.25" customHeight="1">
      <c r="A237" s="49"/>
      <c r="B237" s="34"/>
      <c r="C237" s="132" t="s">
        <v>290</v>
      </c>
      <c r="D237" s="132"/>
      <c r="E237" s="132"/>
      <c r="F237" s="132"/>
      <c r="G237" s="132"/>
      <c r="H237" s="132"/>
    </row>
    <row r="238" spans="1:8" s="26" customFormat="1" ht="53.25" customHeight="1">
      <c r="A238" s="49"/>
      <c r="B238" s="34"/>
      <c r="C238" s="132" t="s">
        <v>412</v>
      </c>
      <c r="D238" s="132"/>
      <c r="E238" s="132"/>
      <c r="F238" s="132"/>
      <c r="G238" s="132"/>
      <c r="H238" s="132"/>
    </row>
    <row r="239" spans="1:8" s="26" customFormat="1" ht="13.5" customHeight="1">
      <c r="A239" s="49"/>
      <c r="B239" s="34"/>
      <c r="C239" s="132" t="s">
        <v>413</v>
      </c>
      <c r="D239" s="132"/>
      <c r="E239" s="132"/>
      <c r="F239" s="132"/>
      <c r="G239" s="132"/>
      <c r="H239" s="132"/>
    </row>
    <row r="240" spans="1:8" s="26" customFormat="1" ht="29.25" customHeight="1">
      <c r="A240" s="49"/>
      <c r="B240" s="34"/>
      <c r="C240" s="132" t="s">
        <v>291</v>
      </c>
      <c r="D240" s="132"/>
      <c r="E240" s="132"/>
      <c r="F240" s="132"/>
      <c r="G240" s="132"/>
      <c r="H240" s="132"/>
    </row>
    <row r="241" spans="1:8" s="26" customFormat="1" ht="29.25" customHeight="1">
      <c r="A241" s="49"/>
      <c r="B241" s="34"/>
      <c r="C241" s="132" t="s">
        <v>414</v>
      </c>
      <c r="D241" s="132"/>
      <c r="E241" s="132"/>
      <c r="F241" s="132"/>
      <c r="G241" s="132"/>
      <c r="H241" s="132"/>
    </row>
    <row r="242" spans="1:8" s="26" customFormat="1" ht="13.5" customHeight="1">
      <c r="A242" s="49"/>
      <c r="B242" s="34"/>
      <c r="C242" s="132" t="s">
        <v>415</v>
      </c>
      <c r="D242" s="132"/>
      <c r="E242" s="132"/>
      <c r="F242" s="132"/>
      <c r="G242" s="132"/>
      <c r="H242" s="132"/>
    </row>
    <row r="243" spans="1:8" s="26" customFormat="1" ht="26.25" customHeight="1">
      <c r="A243" s="49"/>
      <c r="B243" s="34"/>
      <c r="C243" s="132" t="s">
        <v>416</v>
      </c>
      <c r="D243" s="132"/>
      <c r="E243" s="132"/>
      <c r="F243" s="132"/>
      <c r="G243" s="132"/>
      <c r="H243" s="132"/>
    </row>
    <row r="244" spans="1:8" s="26" customFormat="1" ht="26.25" customHeight="1">
      <c r="A244" s="49"/>
      <c r="B244" s="34"/>
      <c r="C244" s="132" t="s">
        <v>417</v>
      </c>
      <c r="D244" s="132"/>
      <c r="E244" s="132"/>
      <c r="F244" s="132"/>
      <c r="G244" s="132"/>
      <c r="H244" s="132"/>
    </row>
    <row r="245" spans="1:8" s="26" customFormat="1" ht="12.75" customHeight="1">
      <c r="A245" s="49"/>
      <c r="B245" s="34"/>
      <c r="C245" s="132" t="s">
        <v>492</v>
      </c>
      <c r="D245" s="132"/>
      <c r="E245" s="132"/>
      <c r="F245" s="132"/>
      <c r="G245" s="132"/>
      <c r="H245" s="132"/>
    </row>
    <row r="246" spans="1:8" s="26" customFormat="1" ht="13.5" customHeight="1">
      <c r="A246" s="49"/>
      <c r="B246" s="34"/>
      <c r="C246" s="132" t="s">
        <v>500</v>
      </c>
      <c r="D246" s="132"/>
      <c r="E246" s="132"/>
      <c r="F246" s="132"/>
      <c r="G246" s="132"/>
      <c r="H246" s="132"/>
    </row>
    <row r="247" spans="1:8" s="26" customFormat="1" ht="41.25" customHeight="1">
      <c r="A247" s="49"/>
      <c r="B247" s="34"/>
      <c r="C247" s="132" t="s">
        <v>418</v>
      </c>
      <c r="D247" s="132"/>
      <c r="E247" s="132"/>
      <c r="F247" s="132"/>
      <c r="G247" s="132"/>
      <c r="H247" s="132"/>
    </row>
    <row r="248" spans="1:8" s="26" customFormat="1" ht="27" customHeight="1">
      <c r="A248" s="49"/>
      <c r="B248" s="34"/>
      <c r="C248" s="132" t="s">
        <v>419</v>
      </c>
      <c r="D248" s="132"/>
      <c r="E248" s="132"/>
      <c r="F248" s="132"/>
      <c r="G248" s="132"/>
      <c r="H248" s="132"/>
    </row>
    <row r="249" spans="1:8" s="26" customFormat="1" ht="26.25" customHeight="1">
      <c r="A249" s="49"/>
      <c r="B249" s="34"/>
      <c r="C249" s="132" t="s">
        <v>420</v>
      </c>
      <c r="D249" s="132"/>
      <c r="E249" s="132"/>
      <c r="F249" s="132"/>
      <c r="G249" s="132"/>
      <c r="H249" s="132"/>
    </row>
    <row r="250" spans="1:8" s="26" customFormat="1" ht="15" customHeight="1">
      <c r="A250" s="49"/>
      <c r="B250" s="34"/>
      <c r="C250" s="132" t="s">
        <v>421</v>
      </c>
      <c r="D250" s="132"/>
      <c r="E250" s="132"/>
      <c r="F250" s="132"/>
      <c r="G250" s="132"/>
      <c r="H250" s="132"/>
    </row>
    <row r="251" spans="1:8" s="29" customFormat="1" ht="18" customHeight="1">
      <c r="A251" s="34"/>
      <c r="B251" s="34">
        <v>60013</v>
      </c>
      <c r="C251" s="35" t="s">
        <v>39</v>
      </c>
      <c r="D251" s="30">
        <v>447593769</v>
      </c>
      <c r="E251" s="30">
        <v>18776159</v>
      </c>
      <c r="F251" s="30">
        <v>1883767</v>
      </c>
      <c r="G251" s="30">
        <v>14760042</v>
      </c>
      <c r="H251" s="30">
        <f>D251+E251-F251</f>
        <v>464486161</v>
      </c>
    </row>
    <row r="252" spans="1:8" s="29" customFormat="1" ht="13.5" customHeight="1">
      <c r="A252" s="34"/>
      <c r="B252" s="34"/>
      <c r="C252" s="133" t="s">
        <v>229</v>
      </c>
      <c r="D252" s="133"/>
      <c r="E252" s="133"/>
      <c r="F252" s="133"/>
      <c r="G252" s="133"/>
      <c r="H252" s="133"/>
    </row>
    <row r="253" spans="1:8" s="29" customFormat="1" ht="13.5" customHeight="1">
      <c r="A253" s="34"/>
      <c r="B253" s="34"/>
      <c r="C253" s="133" t="s">
        <v>501</v>
      </c>
      <c r="D253" s="133"/>
      <c r="E253" s="133"/>
      <c r="F253" s="133"/>
      <c r="G253" s="133"/>
      <c r="H253" s="133"/>
    </row>
    <row r="254" spans="1:8" s="29" customFormat="1" ht="39" customHeight="1">
      <c r="A254" s="34"/>
      <c r="B254" s="34"/>
      <c r="C254" s="132" t="s">
        <v>503</v>
      </c>
      <c r="D254" s="132"/>
      <c r="E254" s="132"/>
      <c r="F254" s="132"/>
      <c r="G254" s="132"/>
      <c r="H254" s="132"/>
    </row>
    <row r="255" spans="1:8" s="29" customFormat="1" ht="53.25" customHeight="1">
      <c r="A255" s="34"/>
      <c r="B255" s="34"/>
      <c r="C255" s="132" t="s">
        <v>504</v>
      </c>
      <c r="D255" s="132"/>
      <c r="E255" s="132"/>
      <c r="F255" s="132"/>
      <c r="G255" s="132"/>
      <c r="H255" s="132"/>
    </row>
    <row r="256" spans="1:8" s="29" customFormat="1" ht="41.25" customHeight="1">
      <c r="A256" s="34"/>
      <c r="B256" s="34"/>
      <c r="C256" s="132" t="s">
        <v>502</v>
      </c>
      <c r="D256" s="132"/>
      <c r="E256" s="132"/>
      <c r="F256" s="132"/>
      <c r="G256" s="132"/>
      <c r="H256" s="132"/>
    </row>
    <row r="257" spans="1:8" s="29" customFormat="1" ht="13.5" customHeight="1">
      <c r="A257" s="34"/>
      <c r="B257" s="34"/>
      <c r="C257" s="133" t="s">
        <v>230</v>
      </c>
      <c r="D257" s="133"/>
      <c r="E257" s="133"/>
      <c r="F257" s="133"/>
      <c r="G257" s="133"/>
      <c r="H257" s="133"/>
    </row>
    <row r="258" spans="1:8" s="29" customFormat="1" ht="39" customHeight="1">
      <c r="A258" s="34"/>
      <c r="B258" s="34"/>
      <c r="C258" s="132" t="s">
        <v>235</v>
      </c>
      <c r="D258" s="132"/>
      <c r="E258" s="132"/>
      <c r="F258" s="132"/>
      <c r="G258" s="132"/>
      <c r="H258" s="132"/>
    </row>
    <row r="259" spans="1:8" s="29" customFormat="1" ht="14.25" customHeight="1">
      <c r="A259" s="34"/>
      <c r="B259" s="34"/>
      <c r="C259" s="132" t="s">
        <v>231</v>
      </c>
      <c r="D259" s="132"/>
      <c r="E259" s="132"/>
      <c r="F259" s="132"/>
      <c r="G259" s="132"/>
      <c r="H259" s="132"/>
    </row>
    <row r="260" spans="1:8" s="29" customFormat="1" ht="53.25" customHeight="1">
      <c r="A260" s="34"/>
      <c r="B260" s="34"/>
      <c r="C260" s="132" t="s">
        <v>422</v>
      </c>
      <c r="D260" s="132"/>
      <c r="E260" s="132"/>
      <c r="F260" s="132"/>
      <c r="G260" s="132"/>
      <c r="H260" s="132"/>
    </row>
    <row r="261" spans="1:8" s="29" customFormat="1" ht="39.75" customHeight="1">
      <c r="A261" s="34"/>
      <c r="B261" s="34"/>
      <c r="C261" s="132" t="s">
        <v>423</v>
      </c>
      <c r="D261" s="132"/>
      <c r="E261" s="132"/>
      <c r="F261" s="132"/>
      <c r="G261" s="132"/>
      <c r="H261" s="132"/>
    </row>
    <row r="262" spans="1:8" s="29" customFormat="1" ht="13.5" customHeight="1">
      <c r="A262" s="34"/>
      <c r="B262" s="34"/>
      <c r="C262" s="133" t="s">
        <v>236</v>
      </c>
      <c r="D262" s="133"/>
      <c r="E262" s="133"/>
      <c r="F262" s="133"/>
      <c r="G262" s="133"/>
      <c r="H262" s="133"/>
    </row>
    <row r="263" spans="1:8" s="29" customFormat="1" ht="41.25" customHeight="1">
      <c r="A263" s="34"/>
      <c r="B263" s="34"/>
      <c r="C263" s="132" t="s">
        <v>424</v>
      </c>
      <c r="D263" s="132"/>
      <c r="E263" s="132"/>
      <c r="F263" s="132"/>
      <c r="G263" s="132"/>
      <c r="H263" s="132"/>
    </row>
    <row r="264" spans="1:8" s="29" customFormat="1" ht="54" customHeight="1">
      <c r="A264" s="34"/>
      <c r="B264" s="34"/>
      <c r="C264" s="132" t="s">
        <v>425</v>
      </c>
      <c r="D264" s="132"/>
      <c r="E264" s="132"/>
      <c r="F264" s="132"/>
      <c r="G264" s="132"/>
      <c r="H264" s="132"/>
    </row>
    <row r="265" spans="1:8" s="29" customFormat="1" ht="64.5" customHeight="1">
      <c r="A265" s="34"/>
      <c r="B265" s="34"/>
      <c r="C265" s="132" t="s">
        <v>238</v>
      </c>
      <c r="D265" s="132"/>
      <c r="E265" s="132"/>
      <c r="F265" s="132"/>
      <c r="G265" s="132"/>
      <c r="H265" s="132"/>
    </row>
    <row r="266" spans="1:8" s="29" customFormat="1" ht="14.25" customHeight="1">
      <c r="A266" s="34"/>
      <c r="B266" s="34"/>
      <c r="C266" s="135" t="s">
        <v>232</v>
      </c>
      <c r="D266" s="135"/>
      <c r="E266" s="135"/>
      <c r="F266" s="135"/>
      <c r="G266" s="135"/>
      <c r="H266" s="135"/>
    </row>
    <row r="267" spans="1:8" s="29" customFormat="1" ht="13.5" customHeight="1">
      <c r="A267" s="34"/>
      <c r="B267" s="34"/>
      <c r="C267" s="135" t="s">
        <v>233</v>
      </c>
      <c r="D267" s="135"/>
      <c r="E267" s="135"/>
      <c r="F267" s="135"/>
      <c r="G267" s="135"/>
      <c r="H267" s="135"/>
    </row>
    <row r="268" spans="1:8" s="29" customFormat="1" ht="79.5" customHeight="1">
      <c r="A268" s="34"/>
      <c r="B268" s="34"/>
      <c r="C268" s="131" t="s">
        <v>252</v>
      </c>
      <c r="D268" s="131"/>
      <c r="E268" s="131"/>
      <c r="F268" s="131"/>
      <c r="G268" s="131"/>
      <c r="H268" s="131"/>
    </row>
    <row r="269" spans="1:8" s="29" customFormat="1" ht="80.25" customHeight="1">
      <c r="A269" s="34"/>
      <c r="B269" s="34"/>
      <c r="C269" s="131" t="s">
        <v>426</v>
      </c>
      <c r="D269" s="131"/>
      <c r="E269" s="131"/>
      <c r="F269" s="131"/>
      <c r="G269" s="131"/>
      <c r="H269" s="131"/>
    </row>
    <row r="270" spans="1:8" s="29" customFormat="1" ht="40.5" customHeight="1">
      <c r="A270" s="34"/>
      <c r="B270" s="34"/>
      <c r="C270" s="132" t="s">
        <v>428</v>
      </c>
      <c r="D270" s="132"/>
      <c r="E270" s="132"/>
      <c r="F270" s="132"/>
      <c r="G270" s="132"/>
      <c r="H270" s="132"/>
    </row>
    <row r="271" spans="1:8" s="29" customFormat="1" ht="16.5" customHeight="1">
      <c r="A271" s="34"/>
      <c r="B271" s="34"/>
      <c r="C271" s="132" t="s">
        <v>427</v>
      </c>
      <c r="D271" s="132"/>
      <c r="E271" s="132"/>
      <c r="F271" s="132"/>
      <c r="G271" s="132"/>
      <c r="H271" s="132"/>
    </row>
    <row r="272" spans="1:8" s="29" customFormat="1" ht="15.75" customHeight="1">
      <c r="A272" s="34"/>
      <c r="B272" s="34"/>
      <c r="C272" s="132" t="s">
        <v>234</v>
      </c>
      <c r="D272" s="132"/>
      <c r="E272" s="132"/>
      <c r="F272" s="132"/>
      <c r="G272" s="132"/>
      <c r="H272" s="132"/>
    </row>
    <row r="273" spans="1:8" s="29" customFormat="1" ht="92.25" customHeight="1">
      <c r="A273" s="34"/>
      <c r="B273" s="34"/>
      <c r="C273" s="131" t="s">
        <v>429</v>
      </c>
      <c r="D273" s="131"/>
      <c r="E273" s="131"/>
      <c r="F273" s="131"/>
      <c r="G273" s="131"/>
      <c r="H273" s="131"/>
    </row>
    <row r="274" spans="1:8" s="29" customFormat="1" ht="39" customHeight="1">
      <c r="A274" s="34"/>
      <c r="B274" s="34"/>
      <c r="C274" s="131" t="s">
        <v>430</v>
      </c>
      <c r="D274" s="131"/>
      <c r="E274" s="131"/>
      <c r="F274" s="131"/>
      <c r="G274" s="131"/>
      <c r="H274" s="131"/>
    </row>
    <row r="275" spans="1:8" s="29" customFormat="1" ht="16.5" customHeight="1">
      <c r="A275" s="34"/>
      <c r="B275" s="34"/>
      <c r="C275" s="132" t="s">
        <v>427</v>
      </c>
      <c r="D275" s="132"/>
      <c r="E275" s="132"/>
      <c r="F275" s="132"/>
      <c r="G275" s="132"/>
      <c r="H275" s="132"/>
    </row>
    <row r="276" spans="1:8" s="29" customFormat="1" ht="39.75" customHeight="1">
      <c r="A276" s="34"/>
      <c r="B276" s="34"/>
      <c r="C276" s="25"/>
      <c r="D276" s="25"/>
      <c r="E276" s="25"/>
      <c r="F276" s="25"/>
      <c r="G276" s="25"/>
      <c r="H276" s="25"/>
    </row>
    <row r="277" spans="1:8" s="29" customFormat="1" ht="13.5" customHeight="1">
      <c r="A277" s="34"/>
      <c r="B277" s="34"/>
      <c r="C277" s="133" t="s">
        <v>239</v>
      </c>
      <c r="D277" s="133"/>
      <c r="E277" s="133"/>
      <c r="F277" s="133"/>
      <c r="G277" s="133"/>
      <c r="H277" s="133"/>
    </row>
    <row r="278" spans="1:8" s="29" customFormat="1" ht="27.75" customHeight="1">
      <c r="A278" s="34"/>
      <c r="B278" s="34"/>
      <c r="C278" s="131" t="s">
        <v>240</v>
      </c>
      <c r="D278" s="131"/>
      <c r="E278" s="131"/>
      <c r="F278" s="131"/>
      <c r="G278" s="131"/>
      <c r="H278" s="131"/>
    </row>
    <row r="279" spans="1:8" s="29" customFormat="1" ht="27.75" customHeight="1">
      <c r="A279" s="34"/>
      <c r="B279" s="34"/>
      <c r="C279" s="131" t="s">
        <v>253</v>
      </c>
      <c r="D279" s="131"/>
      <c r="E279" s="131"/>
      <c r="F279" s="131"/>
      <c r="G279" s="131"/>
      <c r="H279" s="131"/>
    </row>
    <row r="280" spans="1:8" s="29" customFormat="1" ht="27.75" customHeight="1">
      <c r="A280" s="34"/>
      <c r="B280" s="34"/>
      <c r="C280" s="131" t="s">
        <v>431</v>
      </c>
      <c r="D280" s="131"/>
      <c r="E280" s="131"/>
      <c r="F280" s="131"/>
      <c r="G280" s="131"/>
      <c r="H280" s="131"/>
    </row>
    <row r="281" spans="1:8" s="29" customFormat="1" ht="15.75" customHeight="1">
      <c r="A281" s="34"/>
      <c r="B281" s="34"/>
      <c r="C281" s="131" t="s">
        <v>241</v>
      </c>
      <c r="D281" s="131"/>
      <c r="E281" s="131"/>
      <c r="F281" s="131"/>
      <c r="G281" s="131"/>
      <c r="H281" s="131"/>
    </row>
    <row r="282" spans="1:8" s="29" customFormat="1" ht="14.25" customHeight="1">
      <c r="A282" s="34"/>
      <c r="B282" s="34"/>
      <c r="C282" s="131" t="s">
        <v>242</v>
      </c>
      <c r="D282" s="131"/>
      <c r="E282" s="131"/>
      <c r="F282" s="131"/>
      <c r="G282" s="131"/>
      <c r="H282" s="131"/>
    </row>
    <row r="283" spans="1:8" s="29" customFormat="1" ht="36.75" customHeight="1">
      <c r="A283" s="34"/>
      <c r="B283" s="34"/>
      <c r="C283" s="131" t="s">
        <v>432</v>
      </c>
      <c r="D283" s="131"/>
      <c r="E283" s="131"/>
      <c r="F283" s="131"/>
      <c r="G283" s="131"/>
      <c r="H283" s="131"/>
    </row>
    <row r="284" spans="1:8" s="29" customFormat="1" ht="15" customHeight="1">
      <c r="A284" s="34"/>
      <c r="B284" s="34"/>
      <c r="C284" s="131" t="s">
        <v>433</v>
      </c>
      <c r="D284" s="131"/>
      <c r="E284" s="131"/>
      <c r="F284" s="131"/>
      <c r="G284" s="131"/>
      <c r="H284" s="131"/>
    </row>
    <row r="285" spans="1:8" s="29" customFormat="1" ht="27.75" customHeight="1">
      <c r="A285" s="34"/>
      <c r="B285" s="34"/>
      <c r="C285" s="131" t="s">
        <v>243</v>
      </c>
      <c r="D285" s="131"/>
      <c r="E285" s="131"/>
      <c r="F285" s="131"/>
      <c r="G285" s="131"/>
      <c r="H285" s="131"/>
    </row>
    <row r="286" spans="1:8" s="29" customFormat="1" ht="15" customHeight="1">
      <c r="A286" s="34"/>
      <c r="B286" s="34"/>
      <c r="C286" s="131" t="s">
        <v>244</v>
      </c>
      <c r="D286" s="131"/>
      <c r="E286" s="131"/>
      <c r="F286" s="131"/>
      <c r="G286" s="131"/>
      <c r="H286" s="131"/>
    </row>
    <row r="287" spans="1:8" s="29" customFormat="1" ht="17.25" customHeight="1">
      <c r="A287" s="34"/>
      <c r="B287" s="34"/>
      <c r="C287" s="131" t="s">
        <v>245</v>
      </c>
      <c r="D287" s="131"/>
      <c r="E287" s="131"/>
      <c r="F287" s="131"/>
      <c r="G287" s="131"/>
      <c r="H287" s="131"/>
    </row>
    <row r="288" spans="1:8" s="29" customFormat="1" ht="27.75" customHeight="1">
      <c r="A288" s="34"/>
      <c r="B288" s="34"/>
      <c r="C288" s="131" t="s">
        <v>254</v>
      </c>
      <c r="D288" s="131"/>
      <c r="E288" s="131"/>
      <c r="F288" s="131"/>
      <c r="G288" s="131"/>
      <c r="H288" s="131"/>
    </row>
    <row r="289" spans="1:8" s="29" customFormat="1" ht="15.75" customHeight="1">
      <c r="A289" s="34"/>
      <c r="B289" s="34"/>
      <c r="C289" s="131" t="s">
        <v>246</v>
      </c>
      <c r="D289" s="131"/>
      <c r="E289" s="131"/>
      <c r="F289" s="131"/>
      <c r="G289" s="131"/>
      <c r="H289" s="131"/>
    </row>
    <row r="290" spans="1:8" s="29" customFormat="1" ht="30" customHeight="1">
      <c r="A290" s="34"/>
      <c r="B290" s="34"/>
      <c r="C290" s="131" t="s">
        <v>255</v>
      </c>
      <c r="D290" s="131"/>
      <c r="E290" s="131"/>
      <c r="F290" s="131"/>
      <c r="G290" s="131"/>
      <c r="H290" s="131"/>
    </row>
    <row r="291" spans="1:8" s="29" customFormat="1" ht="54" customHeight="1">
      <c r="A291" s="34"/>
      <c r="B291" s="34"/>
      <c r="C291" s="132" t="s">
        <v>538</v>
      </c>
      <c r="D291" s="132"/>
      <c r="E291" s="132"/>
      <c r="F291" s="132"/>
      <c r="G291" s="132"/>
      <c r="H291" s="132"/>
    </row>
    <row r="292" spans="1:8" s="29" customFormat="1" ht="6.75" customHeight="1">
      <c r="A292" s="34"/>
      <c r="B292" s="34"/>
      <c r="C292" s="25"/>
      <c r="D292" s="25"/>
      <c r="E292" s="25"/>
      <c r="F292" s="25"/>
      <c r="G292" s="25"/>
      <c r="H292" s="25"/>
    </row>
    <row r="293" spans="1:8" s="26" customFormat="1" ht="23.25" customHeight="1">
      <c r="A293" s="31"/>
      <c r="B293" s="31">
        <v>630</v>
      </c>
      <c r="C293" s="74" t="s">
        <v>115</v>
      </c>
      <c r="D293" s="33">
        <v>1412023</v>
      </c>
      <c r="E293" s="33">
        <f>E294</f>
        <v>498152</v>
      </c>
      <c r="F293" s="33">
        <f>F294</f>
        <v>10137</v>
      </c>
      <c r="G293" s="33">
        <f>G294</f>
        <v>0</v>
      </c>
      <c r="H293" s="33">
        <f>D293+E293-F293</f>
        <v>1900038</v>
      </c>
    </row>
    <row r="294" spans="1:8" s="29" customFormat="1" ht="20.25" customHeight="1">
      <c r="A294" s="34"/>
      <c r="B294" s="34">
        <v>63095</v>
      </c>
      <c r="C294" s="75" t="s">
        <v>105</v>
      </c>
      <c r="D294" s="30">
        <v>1412023</v>
      </c>
      <c r="E294" s="30">
        <v>498152</v>
      </c>
      <c r="F294" s="30">
        <v>10137</v>
      </c>
      <c r="G294" s="30">
        <v>0</v>
      </c>
      <c r="H294" s="30">
        <f>D294+E294-F294</f>
        <v>1900038</v>
      </c>
    </row>
    <row r="295" spans="1:8" s="29" customFormat="1" ht="26.25" customHeight="1">
      <c r="A295" s="34"/>
      <c r="B295" s="34"/>
      <c r="C295" s="135" t="s">
        <v>434</v>
      </c>
      <c r="D295" s="135"/>
      <c r="E295" s="135"/>
      <c r="F295" s="135"/>
      <c r="G295" s="135"/>
      <c r="H295" s="135"/>
    </row>
    <row r="296" spans="1:8" s="29" customFormat="1" ht="14.25" customHeight="1">
      <c r="A296" s="34"/>
      <c r="B296" s="34"/>
      <c r="C296" s="131" t="s">
        <v>116</v>
      </c>
      <c r="D296" s="131"/>
      <c r="E296" s="131"/>
      <c r="F296" s="131"/>
      <c r="G296" s="131"/>
      <c r="H296" s="131"/>
    </row>
    <row r="297" spans="1:8" s="29" customFormat="1" ht="14.25" customHeight="1">
      <c r="A297" s="34"/>
      <c r="B297" s="34"/>
      <c r="C297" s="131" t="s">
        <v>117</v>
      </c>
      <c r="D297" s="131"/>
      <c r="E297" s="131"/>
      <c r="F297" s="131"/>
      <c r="G297" s="131"/>
      <c r="H297" s="131"/>
    </row>
    <row r="298" spans="1:8" s="29" customFormat="1" ht="14.25" customHeight="1">
      <c r="A298" s="34"/>
      <c r="B298" s="34"/>
      <c r="C298" s="131" t="s">
        <v>118</v>
      </c>
      <c r="D298" s="131"/>
      <c r="E298" s="131"/>
      <c r="F298" s="131"/>
      <c r="G298" s="131"/>
      <c r="H298" s="131"/>
    </row>
    <row r="299" spans="1:8" s="29" customFormat="1" ht="14.25" customHeight="1">
      <c r="A299" s="34"/>
      <c r="B299" s="34"/>
      <c r="C299" s="131" t="s">
        <v>119</v>
      </c>
      <c r="D299" s="131"/>
      <c r="E299" s="131"/>
      <c r="F299" s="131"/>
      <c r="G299" s="131"/>
      <c r="H299" s="131"/>
    </row>
    <row r="300" spans="1:8" s="29" customFormat="1" ht="27" customHeight="1">
      <c r="A300" s="34"/>
      <c r="B300" s="34"/>
      <c r="C300" s="135" t="s">
        <v>435</v>
      </c>
      <c r="D300" s="135"/>
      <c r="E300" s="135"/>
      <c r="F300" s="135"/>
      <c r="G300" s="135"/>
      <c r="H300" s="135"/>
    </row>
    <row r="301" spans="1:8" s="29" customFormat="1" ht="12.75" customHeight="1">
      <c r="A301" s="34"/>
      <c r="B301" s="34"/>
      <c r="C301" s="131" t="s">
        <v>121</v>
      </c>
      <c r="D301" s="131"/>
      <c r="E301" s="131"/>
      <c r="F301" s="131"/>
      <c r="G301" s="131"/>
      <c r="H301" s="131"/>
    </row>
    <row r="302" spans="1:8" s="29" customFormat="1" ht="12.75" customHeight="1">
      <c r="A302" s="34"/>
      <c r="B302" s="34"/>
      <c r="C302" s="131" t="s">
        <v>120</v>
      </c>
      <c r="D302" s="131"/>
      <c r="E302" s="131"/>
      <c r="F302" s="131"/>
      <c r="G302" s="131"/>
      <c r="H302" s="131"/>
    </row>
    <row r="303" spans="1:8" s="29" customFormat="1" ht="12.75" customHeight="1">
      <c r="A303" s="34"/>
      <c r="B303" s="34"/>
      <c r="C303" s="131" t="s">
        <v>122</v>
      </c>
      <c r="D303" s="131"/>
      <c r="E303" s="131"/>
      <c r="F303" s="131"/>
      <c r="G303" s="131"/>
      <c r="H303" s="131"/>
    </row>
    <row r="304" spans="1:8" s="29" customFormat="1" ht="30.75" customHeight="1">
      <c r="A304" s="34"/>
      <c r="B304" s="34"/>
      <c r="C304" s="131" t="s">
        <v>256</v>
      </c>
      <c r="D304" s="131"/>
      <c r="E304" s="131"/>
      <c r="F304" s="131"/>
      <c r="G304" s="131"/>
      <c r="H304" s="131"/>
    </row>
    <row r="305" spans="1:8" s="29" customFormat="1" ht="5.25" customHeight="1">
      <c r="A305" s="34"/>
      <c r="B305" s="34"/>
      <c r="C305" s="50"/>
      <c r="D305" s="50"/>
      <c r="E305" s="50"/>
      <c r="F305" s="50"/>
      <c r="G305" s="50"/>
      <c r="H305" s="50"/>
    </row>
    <row r="306" spans="1:8" s="4" customFormat="1" ht="23.25" customHeight="1">
      <c r="A306" s="70"/>
      <c r="B306" s="70">
        <v>700</v>
      </c>
      <c r="C306" s="71" t="s">
        <v>113</v>
      </c>
      <c r="D306" s="72">
        <v>1512272</v>
      </c>
      <c r="E306" s="72">
        <f>E307</f>
        <v>3420000</v>
      </c>
      <c r="F306" s="72">
        <f>F307</f>
        <v>0</v>
      </c>
      <c r="G306" s="72">
        <f>G307</f>
        <v>0</v>
      </c>
      <c r="H306" s="72">
        <f>D306+E306-F306</f>
        <v>4932272</v>
      </c>
    </row>
    <row r="307" spans="1:8" s="10" customFormat="1" ht="18" customHeight="1">
      <c r="A307" s="8"/>
      <c r="B307" s="8">
        <v>70005</v>
      </c>
      <c r="C307" s="53" t="s">
        <v>114</v>
      </c>
      <c r="D307" s="62">
        <v>1362272</v>
      </c>
      <c r="E307" s="62">
        <v>3420000</v>
      </c>
      <c r="F307" s="62">
        <v>0</v>
      </c>
      <c r="G307" s="62">
        <v>0</v>
      </c>
      <c r="H307" s="62">
        <f>D307+E307-F307</f>
        <v>4782272</v>
      </c>
    </row>
    <row r="308" spans="1:8" s="10" customFormat="1" ht="13.5" customHeight="1">
      <c r="A308" s="8"/>
      <c r="B308" s="8"/>
      <c r="C308" s="143" t="s">
        <v>108</v>
      </c>
      <c r="D308" s="143"/>
      <c r="E308" s="143"/>
      <c r="F308" s="143"/>
      <c r="G308" s="143"/>
      <c r="H308" s="143"/>
    </row>
    <row r="309" spans="1:8" s="10" customFormat="1" ht="82.5" customHeight="1">
      <c r="A309" s="8"/>
      <c r="B309" s="8"/>
      <c r="C309" s="143" t="s">
        <v>506</v>
      </c>
      <c r="D309" s="143"/>
      <c r="E309" s="143"/>
      <c r="F309" s="143"/>
      <c r="G309" s="143"/>
      <c r="H309" s="143"/>
    </row>
    <row r="310" spans="1:8" s="73" customFormat="1" ht="14.25" customHeight="1">
      <c r="A310" s="18"/>
      <c r="B310" s="18"/>
      <c r="C310" s="143" t="s">
        <v>505</v>
      </c>
      <c r="D310" s="143"/>
      <c r="E310" s="143"/>
      <c r="F310" s="143"/>
      <c r="G310" s="143"/>
      <c r="H310" s="143"/>
    </row>
    <row r="311" spans="1:8" s="73" customFormat="1" ht="6" customHeight="1">
      <c r="A311" s="18"/>
      <c r="B311" s="18"/>
      <c r="C311" s="3"/>
      <c r="D311" s="3"/>
      <c r="E311" s="3"/>
      <c r="F311" s="3"/>
      <c r="G311" s="3"/>
      <c r="H311" s="3"/>
    </row>
    <row r="312" spans="1:8" s="26" customFormat="1" ht="24" customHeight="1">
      <c r="A312" s="31"/>
      <c r="B312" s="31">
        <v>720</v>
      </c>
      <c r="C312" s="32" t="s">
        <v>190</v>
      </c>
      <c r="D312" s="33">
        <v>73782108</v>
      </c>
      <c r="E312" s="33">
        <f>E313</f>
        <v>19353638</v>
      </c>
      <c r="F312" s="33">
        <f>F313</f>
        <v>5077107</v>
      </c>
      <c r="G312" s="33">
        <f>G313</f>
        <v>3349736</v>
      </c>
      <c r="H312" s="33">
        <f>D312+E312-F312</f>
        <v>88058639</v>
      </c>
    </row>
    <row r="313" spans="1:8" s="29" customFormat="1" ht="19.5" customHeight="1">
      <c r="A313" s="34"/>
      <c r="B313" s="34">
        <v>72095</v>
      </c>
      <c r="C313" s="35" t="s">
        <v>105</v>
      </c>
      <c r="D313" s="30">
        <v>73782108</v>
      </c>
      <c r="E313" s="30">
        <v>19353638</v>
      </c>
      <c r="F313" s="30">
        <v>5077107</v>
      </c>
      <c r="G313" s="30">
        <v>3349736</v>
      </c>
      <c r="H313" s="30">
        <f>D313+E313-F313</f>
        <v>88058639</v>
      </c>
    </row>
    <row r="314" spans="1:8" s="29" customFormat="1" ht="13.5" customHeight="1">
      <c r="A314" s="34"/>
      <c r="B314" s="60"/>
      <c r="C314" s="133" t="s">
        <v>191</v>
      </c>
      <c r="D314" s="133"/>
      <c r="E314" s="133"/>
      <c r="F314" s="133"/>
      <c r="G314" s="133"/>
      <c r="H314" s="133"/>
    </row>
    <row r="315" spans="1:8" s="29" customFormat="1" ht="15.75" customHeight="1">
      <c r="A315" s="34"/>
      <c r="B315" s="60"/>
      <c r="C315" s="132" t="s">
        <v>192</v>
      </c>
      <c r="D315" s="132"/>
      <c r="E315" s="132"/>
      <c r="F315" s="132"/>
      <c r="G315" s="132"/>
      <c r="H315" s="132"/>
    </row>
    <row r="316" spans="1:8" s="29" customFormat="1" ht="15" customHeight="1">
      <c r="A316" s="34"/>
      <c r="B316" s="60"/>
      <c r="C316" s="132" t="s">
        <v>193</v>
      </c>
      <c r="D316" s="132"/>
      <c r="E316" s="132"/>
      <c r="F316" s="132"/>
      <c r="G316" s="132"/>
      <c r="H316" s="132"/>
    </row>
    <row r="317" spans="1:8" s="29" customFormat="1" ht="14.25" customHeight="1">
      <c r="A317" s="34"/>
      <c r="B317" s="60"/>
      <c r="C317" s="132" t="s">
        <v>194</v>
      </c>
      <c r="D317" s="132"/>
      <c r="E317" s="132"/>
      <c r="F317" s="132"/>
      <c r="G317" s="132"/>
      <c r="H317" s="132"/>
    </row>
    <row r="318" spans="1:8" s="29" customFormat="1" ht="26.25" customHeight="1">
      <c r="A318" s="34"/>
      <c r="B318" s="34"/>
      <c r="C318" s="132" t="s">
        <v>195</v>
      </c>
      <c r="D318" s="132"/>
      <c r="E318" s="132"/>
      <c r="F318" s="132"/>
      <c r="G318" s="132"/>
      <c r="H318" s="132"/>
    </row>
    <row r="319" spans="1:8" s="29" customFormat="1" ht="15.75" customHeight="1">
      <c r="A319" s="34"/>
      <c r="B319" s="34"/>
      <c r="C319" s="132" t="s">
        <v>436</v>
      </c>
      <c r="D319" s="132"/>
      <c r="E319" s="132"/>
      <c r="F319" s="132"/>
      <c r="G319" s="132"/>
      <c r="H319" s="132"/>
    </row>
    <row r="320" spans="1:8" s="29" customFormat="1" ht="42" customHeight="1">
      <c r="A320" s="34"/>
      <c r="B320" s="60"/>
      <c r="C320" s="132" t="s">
        <v>437</v>
      </c>
      <c r="D320" s="132"/>
      <c r="E320" s="132"/>
      <c r="F320" s="132"/>
      <c r="G320" s="132"/>
      <c r="H320" s="132"/>
    </row>
    <row r="321" spans="1:8" s="29" customFormat="1" ht="15" customHeight="1">
      <c r="A321" s="34"/>
      <c r="B321" s="34"/>
      <c r="C321" s="132" t="s">
        <v>257</v>
      </c>
      <c r="D321" s="132"/>
      <c r="E321" s="132"/>
      <c r="F321" s="132"/>
      <c r="G321" s="132"/>
      <c r="H321" s="132"/>
    </row>
    <row r="322" spans="1:8" s="29" customFormat="1" ht="53.25" customHeight="1">
      <c r="A322" s="34"/>
      <c r="B322" s="60"/>
      <c r="C322" s="132" t="s">
        <v>258</v>
      </c>
      <c r="D322" s="132"/>
      <c r="E322" s="132"/>
      <c r="F322" s="132"/>
      <c r="G322" s="132"/>
      <c r="H322" s="132"/>
    </row>
    <row r="323" spans="1:8" s="29" customFormat="1" ht="15" customHeight="1">
      <c r="A323" s="34"/>
      <c r="B323" s="60"/>
      <c r="C323" s="132" t="s">
        <v>507</v>
      </c>
      <c r="D323" s="132"/>
      <c r="E323" s="132"/>
      <c r="F323" s="132"/>
      <c r="G323" s="132"/>
      <c r="H323" s="132"/>
    </row>
    <row r="324" spans="1:8" s="29" customFormat="1" ht="14.25" customHeight="1">
      <c r="A324" s="34"/>
      <c r="B324" s="60"/>
      <c r="C324" s="132" t="s">
        <v>194</v>
      </c>
      <c r="D324" s="132"/>
      <c r="E324" s="132"/>
      <c r="F324" s="132"/>
      <c r="G324" s="132"/>
      <c r="H324" s="132"/>
    </row>
    <row r="325" spans="1:8" s="29" customFormat="1" ht="27" customHeight="1">
      <c r="A325" s="34"/>
      <c r="B325" s="34"/>
      <c r="C325" s="132" t="s">
        <v>438</v>
      </c>
      <c r="D325" s="132"/>
      <c r="E325" s="132"/>
      <c r="F325" s="132"/>
      <c r="G325" s="132"/>
      <c r="H325" s="132"/>
    </row>
    <row r="326" spans="1:8" s="29" customFormat="1" ht="27" customHeight="1">
      <c r="A326" s="34"/>
      <c r="B326" s="34"/>
      <c r="C326" s="132" t="s">
        <v>439</v>
      </c>
      <c r="D326" s="132"/>
      <c r="E326" s="132"/>
      <c r="F326" s="132"/>
      <c r="G326" s="132"/>
      <c r="H326" s="132"/>
    </row>
    <row r="327" spans="1:8" s="29" customFormat="1" ht="41.25" customHeight="1">
      <c r="A327" s="34"/>
      <c r="B327" s="60"/>
      <c r="C327" s="132" t="s">
        <v>440</v>
      </c>
      <c r="D327" s="132"/>
      <c r="E327" s="132"/>
      <c r="F327" s="132"/>
      <c r="G327" s="132"/>
      <c r="H327" s="132"/>
    </row>
    <row r="328" spans="1:8" s="29" customFormat="1" ht="27.75" customHeight="1">
      <c r="A328" s="34"/>
      <c r="B328" s="60"/>
      <c r="C328" s="132" t="s">
        <v>508</v>
      </c>
      <c r="D328" s="132"/>
      <c r="E328" s="132"/>
      <c r="F328" s="132"/>
      <c r="G328" s="132"/>
      <c r="H328" s="132"/>
    </row>
    <row r="329" spans="1:8" s="29" customFormat="1" ht="25.5" customHeight="1">
      <c r="A329" s="34"/>
      <c r="B329" s="60"/>
      <c r="C329" s="132" t="s">
        <v>441</v>
      </c>
      <c r="D329" s="132"/>
      <c r="E329" s="132"/>
      <c r="F329" s="132"/>
      <c r="G329" s="132"/>
      <c r="H329" s="132"/>
    </row>
    <row r="330" spans="1:8" s="29" customFormat="1" ht="42.75" customHeight="1">
      <c r="A330" s="34"/>
      <c r="B330" s="60"/>
      <c r="C330" s="132" t="s">
        <v>196</v>
      </c>
      <c r="D330" s="132"/>
      <c r="E330" s="132"/>
      <c r="F330" s="132"/>
      <c r="G330" s="132"/>
      <c r="H330" s="132"/>
    </row>
    <row r="331" spans="1:8" s="29" customFormat="1" ht="15" customHeight="1">
      <c r="A331" s="34"/>
      <c r="B331" s="34"/>
      <c r="C331" s="132" t="s">
        <v>259</v>
      </c>
      <c r="D331" s="132"/>
      <c r="E331" s="132"/>
      <c r="F331" s="132"/>
      <c r="G331" s="132"/>
      <c r="H331" s="132"/>
    </row>
    <row r="332" spans="1:8" s="29" customFormat="1" ht="44.25" customHeight="1">
      <c r="A332" s="34"/>
      <c r="B332" s="34"/>
      <c r="C332" s="132" t="s">
        <v>442</v>
      </c>
      <c r="D332" s="132"/>
      <c r="E332" s="132"/>
      <c r="F332" s="132"/>
      <c r="G332" s="132"/>
      <c r="H332" s="132"/>
    </row>
    <row r="333" spans="1:8" s="29" customFormat="1" ht="3.75" customHeight="1">
      <c r="A333" s="34"/>
      <c r="B333" s="60"/>
      <c r="C333" s="25"/>
      <c r="D333" s="25"/>
      <c r="E333" s="25"/>
      <c r="F333" s="25"/>
      <c r="G333" s="25"/>
      <c r="H333" s="25"/>
    </row>
    <row r="334" spans="1:8" s="94" customFormat="1" ht="23.25" customHeight="1">
      <c r="A334" s="90"/>
      <c r="B334" s="90">
        <v>750</v>
      </c>
      <c r="C334" s="108" t="s">
        <v>167</v>
      </c>
      <c r="D334" s="109">
        <v>174900618</v>
      </c>
      <c r="E334" s="109">
        <f>E335+E353+E356</f>
        <v>12567160</v>
      </c>
      <c r="F334" s="109">
        <f>F335+F353+F356</f>
        <v>2078423</v>
      </c>
      <c r="G334" s="109">
        <f>G335+G353+G356</f>
        <v>328100</v>
      </c>
      <c r="H334" s="109">
        <f>D334+E334-F334</f>
        <v>185389355</v>
      </c>
    </row>
    <row r="335" spans="1:8" s="29" customFormat="1" ht="18.75" customHeight="1">
      <c r="A335" s="34"/>
      <c r="B335" s="34">
        <v>75018</v>
      </c>
      <c r="C335" s="35" t="s">
        <v>168</v>
      </c>
      <c r="D335" s="30">
        <v>133565741</v>
      </c>
      <c r="E335" s="30">
        <v>12410226</v>
      </c>
      <c r="F335" s="30">
        <v>2020000</v>
      </c>
      <c r="G335" s="30">
        <v>328100</v>
      </c>
      <c r="H335" s="30">
        <f>D335+E335-F335</f>
        <v>143955967</v>
      </c>
    </row>
    <row r="336" spans="1:8" s="29" customFormat="1" ht="25.5" customHeight="1">
      <c r="A336" s="34"/>
      <c r="B336" s="34"/>
      <c r="C336" s="136" t="s">
        <v>221</v>
      </c>
      <c r="D336" s="136"/>
      <c r="E336" s="136"/>
      <c r="F336" s="136"/>
      <c r="G336" s="136"/>
      <c r="H336" s="136"/>
    </row>
    <row r="337" spans="1:8" s="29" customFormat="1" ht="13.5" customHeight="1">
      <c r="A337" s="34"/>
      <c r="B337" s="34"/>
      <c r="C337" s="146" t="s">
        <v>222</v>
      </c>
      <c r="D337" s="146"/>
      <c r="E337" s="146"/>
      <c r="F337" s="146"/>
      <c r="G337" s="146"/>
      <c r="H337" s="146"/>
    </row>
    <row r="338" spans="1:8" s="29" customFormat="1" ht="13.5" customHeight="1">
      <c r="A338" s="34"/>
      <c r="B338" s="34"/>
      <c r="C338" s="146" t="s">
        <v>224</v>
      </c>
      <c r="D338" s="146"/>
      <c r="E338" s="146"/>
      <c r="F338" s="146"/>
      <c r="G338" s="146"/>
      <c r="H338" s="146"/>
    </row>
    <row r="339" spans="1:8" s="29" customFormat="1" ht="13.5" customHeight="1">
      <c r="A339" s="34"/>
      <c r="B339" s="34"/>
      <c r="C339" s="146" t="s">
        <v>227</v>
      </c>
      <c r="D339" s="146"/>
      <c r="E339" s="146"/>
      <c r="F339" s="146"/>
      <c r="G339" s="146"/>
      <c r="H339" s="146"/>
    </row>
    <row r="340" spans="1:8" s="29" customFormat="1" ht="13.5" customHeight="1">
      <c r="A340" s="34"/>
      <c r="B340" s="34"/>
      <c r="C340" s="146" t="s">
        <v>228</v>
      </c>
      <c r="D340" s="146"/>
      <c r="E340" s="146"/>
      <c r="F340" s="146"/>
      <c r="G340" s="146"/>
      <c r="H340" s="146"/>
    </row>
    <row r="341" spans="1:8" s="29" customFormat="1" ht="13.5" customHeight="1">
      <c r="A341" s="34"/>
      <c r="B341" s="34"/>
      <c r="C341" s="146" t="s">
        <v>223</v>
      </c>
      <c r="D341" s="146"/>
      <c r="E341" s="146"/>
      <c r="F341" s="146"/>
      <c r="G341" s="146"/>
      <c r="H341" s="146"/>
    </row>
    <row r="342" spans="1:8" s="29" customFormat="1" ht="13.5" customHeight="1">
      <c r="A342" s="34"/>
      <c r="B342" s="34"/>
      <c r="C342" s="146" t="s">
        <v>225</v>
      </c>
      <c r="D342" s="146"/>
      <c r="E342" s="146"/>
      <c r="F342" s="146"/>
      <c r="G342" s="146"/>
      <c r="H342" s="146"/>
    </row>
    <row r="343" spans="1:8" s="29" customFormat="1" ht="13.5" customHeight="1">
      <c r="A343" s="34"/>
      <c r="B343" s="34"/>
      <c r="C343" s="146" t="s">
        <v>226</v>
      </c>
      <c r="D343" s="146"/>
      <c r="E343" s="146"/>
      <c r="F343" s="146"/>
      <c r="G343" s="146"/>
      <c r="H343" s="146"/>
    </row>
    <row r="344" spans="1:8" s="29" customFormat="1" ht="13.5" customHeight="1">
      <c r="A344" s="34"/>
      <c r="B344" s="34"/>
      <c r="C344" s="146" t="s">
        <v>274</v>
      </c>
      <c r="D344" s="146"/>
      <c r="E344" s="146"/>
      <c r="F344" s="146"/>
      <c r="G344" s="146"/>
      <c r="H344" s="146"/>
    </row>
    <row r="345" spans="1:8" s="29" customFormat="1" ht="13.5" customHeight="1">
      <c r="A345" s="34"/>
      <c r="B345" s="34"/>
      <c r="C345" s="146" t="s">
        <v>443</v>
      </c>
      <c r="D345" s="146"/>
      <c r="E345" s="146"/>
      <c r="F345" s="146"/>
      <c r="G345" s="146"/>
      <c r="H345" s="146"/>
    </row>
    <row r="346" spans="1:8" s="29" customFormat="1" ht="13.5" customHeight="1">
      <c r="A346" s="34"/>
      <c r="B346" s="34"/>
      <c r="C346" s="146" t="s">
        <v>275</v>
      </c>
      <c r="D346" s="146"/>
      <c r="E346" s="146"/>
      <c r="F346" s="146"/>
      <c r="G346" s="146"/>
      <c r="H346" s="146"/>
    </row>
    <row r="347" spans="1:8" s="29" customFormat="1" ht="41.25" customHeight="1">
      <c r="A347" s="34"/>
      <c r="B347" s="34"/>
      <c r="C347" s="132" t="s">
        <v>523</v>
      </c>
      <c r="D347" s="132"/>
      <c r="E347" s="132"/>
      <c r="F347" s="132"/>
      <c r="G347" s="132"/>
      <c r="H347" s="132"/>
    </row>
    <row r="348" spans="1:8" s="29" customFormat="1" ht="40.5" customHeight="1">
      <c r="A348" s="34"/>
      <c r="B348" s="34"/>
      <c r="C348" s="146" t="s">
        <v>539</v>
      </c>
      <c r="D348" s="146"/>
      <c r="E348" s="146"/>
      <c r="F348" s="146"/>
      <c r="G348" s="146"/>
      <c r="H348" s="146"/>
    </row>
    <row r="349" spans="1:8" s="29" customFormat="1" ht="54.75" customHeight="1">
      <c r="A349" s="34"/>
      <c r="B349" s="34"/>
      <c r="C349" s="132" t="s">
        <v>536</v>
      </c>
      <c r="D349" s="132"/>
      <c r="E349" s="132"/>
      <c r="F349" s="132"/>
      <c r="G349" s="132"/>
      <c r="H349" s="132"/>
    </row>
    <row r="350" spans="1:8" s="29" customFormat="1" ht="16.5" customHeight="1">
      <c r="A350" s="34"/>
      <c r="B350" s="34"/>
      <c r="C350" s="133" t="s">
        <v>510</v>
      </c>
      <c r="D350" s="133"/>
      <c r="E350" s="133"/>
      <c r="F350" s="133"/>
      <c r="G350" s="133"/>
      <c r="H350" s="133"/>
    </row>
    <row r="351" spans="1:8" s="29" customFormat="1" ht="104.25" customHeight="1">
      <c r="A351" s="34"/>
      <c r="B351" s="34"/>
      <c r="C351" s="132" t="s">
        <v>509</v>
      </c>
      <c r="D351" s="132"/>
      <c r="E351" s="132"/>
      <c r="F351" s="132"/>
      <c r="G351" s="132"/>
      <c r="H351" s="132"/>
    </row>
    <row r="352" spans="1:8" s="29" customFormat="1" ht="81.75" customHeight="1">
      <c r="A352" s="34"/>
      <c r="B352" s="34"/>
      <c r="C352" s="132" t="s">
        <v>511</v>
      </c>
      <c r="D352" s="132"/>
      <c r="E352" s="132"/>
      <c r="F352" s="132"/>
      <c r="G352" s="132"/>
      <c r="H352" s="132"/>
    </row>
    <row r="353" spans="1:8" s="29" customFormat="1" ht="18.75" customHeight="1">
      <c r="A353" s="34"/>
      <c r="B353" s="34">
        <v>75075</v>
      </c>
      <c r="C353" s="35" t="s">
        <v>170</v>
      </c>
      <c r="D353" s="30">
        <v>34508830</v>
      </c>
      <c r="E353" s="30">
        <v>86580</v>
      </c>
      <c r="F353" s="30">
        <v>25000</v>
      </c>
      <c r="G353" s="30">
        <v>0</v>
      </c>
      <c r="H353" s="30">
        <f>D353+E353-F353</f>
        <v>34570410</v>
      </c>
    </row>
    <row r="354" spans="1:8" s="29" customFormat="1" ht="61.5" customHeight="1">
      <c r="A354" s="34"/>
      <c r="B354" s="34"/>
      <c r="C354" s="131" t="s">
        <v>260</v>
      </c>
      <c r="D354" s="131"/>
      <c r="E354" s="131"/>
      <c r="F354" s="131"/>
      <c r="G354" s="131"/>
      <c r="H354" s="131"/>
    </row>
    <row r="355" spans="1:8" s="29" customFormat="1" ht="41.25" customHeight="1">
      <c r="A355" s="34"/>
      <c r="B355" s="34"/>
      <c r="C355" s="132" t="s">
        <v>512</v>
      </c>
      <c r="D355" s="132"/>
      <c r="E355" s="132"/>
      <c r="F355" s="132"/>
      <c r="G355" s="132"/>
      <c r="H355" s="132"/>
    </row>
    <row r="356" spans="1:8" s="29" customFormat="1" ht="18.75" customHeight="1">
      <c r="A356" s="34"/>
      <c r="B356" s="34">
        <v>75095</v>
      </c>
      <c r="C356" s="35" t="s">
        <v>105</v>
      </c>
      <c r="D356" s="30">
        <v>4220047</v>
      </c>
      <c r="E356" s="30">
        <v>70354</v>
      </c>
      <c r="F356" s="30">
        <v>33423</v>
      </c>
      <c r="G356" s="30">
        <v>0</v>
      </c>
      <c r="H356" s="30">
        <f>D356+E356-F356</f>
        <v>4256978</v>
      </c>
    </row>
    <row r="357" spans="1:8" s="29" customFormat="1" ht="66" customHeight="1">
      <c r="A357" s="34"/>
      <c r="B357" s="34"/>
      <c r="C357" s="132" t="s">
        <v>444</v>
      </c>
      <c r="D357" s="132"/>
      <c r="E357" s="132"/>
      <c r="F357" s="132"/>
      <c r="G357" s="132"/>
      <c r="H357" s="132"/>
    </row>
    <row r="358" spans="1:8" s="29" customFormat="1" ht="5.25" customHeight="1">
      <c r="A358" s="34"/>
      <c r="B358" s="34"/>
      <c r="C358" s="25"/>
      <c r="D358" s="25"/>
      <c r="E358" s="25"/>
      <c r="F358" s="25"/>
      <c r="G358" s="25"/>
      <c r="H358" s="25"/>
    </row>
    <row r="359" spans="1:8" s="94" customFormat="1" ht="30" customHeight="1">
      <c r="A359" s="90"/>
      <c r="B359" s="91">
        <v>754</v>
      </c>
      <c r="C359" s="92" t="s">
        <v>110</v>
      </c>
      <c r="D359" s="93">
        <v>2035422</v>
      </c>
      <c r="E359" s="93">
        <f>E360</f>
        <v>300000</v>
      </c>
      <c r="F359" s="93">
        <f>F360</f>
        <v>0</v>
      </c>
      <c r="G359" s="93">
        <f>G360</f>
        <v>0</v>
      </c>
      <c r="H359" s="93">
        <f>D359+E359-F359</f>
        <v>2335422</v>
      </c>
    </row>
    <row r="360" spans="1:8" s="66" customFormat="1" ht="22.5" customHeight="1">
      <c r="A360" s="63"/>
      <c r="B360" s="63">
        <v>75495</v>
      </c>
      <c r="C360" s="64" t="s">
        <v>105</v>
      </c>
      <c r="D360" s="65">
        <v>585000</v>
      </c>
      <c r="E360" s="65">
        <v>300000</v>
      </c>
      <c r="F360" s="65">
        <v>0</v>
      </c>
      <c r="G360" s="65">
        <v>0</v>
      </c>
      <c r="H360" s="65">
        <f>D360+E360-F360</f>
        <v>885000</v>
      </c>
    </row>
    <row r="361" spans="1:8" s="68" customFormat="1" ht="29.25" customHeight="1">
      <c r="A361" s="67"/>
      <c r="B361" s="67"/>
      <c r="C361" s="137" t="s">
        <v>111</v>
      </c>
      <c r="D361" s="137"/>
      <c r="E361" s="137"/>
      <c r="F361" s="137"/>
      <c r="G361" s="137"/>
      <c r="H361" s="137"/>
    </row>
    <row r="362" spans="1:8" s="68" customFormat="1" ht="3.75" customHeight="1">
      <c r="A362" s="67"/>
      <c r="B362" s="67"/>
      <c r="C362" s="69"/>
      <c r="D362" s="69"/>
      <c r="E362" s="69"/>
      <c r="F362" s="69"/>
      <c r="G362" s="69"/>
      <c r="H362" s="69"/>
    </row>
    <row r="363" spans="1:8" s="98" customFormat="1" ht="23.25" customHeight="1">
      <c r="A363" s="95"/>
      <c r="B363" s="95">
        <v>801</v>
      </c>
      <c r="C363" s="96" t="s">
        <v>37</v>
      </c>
      <c r="D363" s="97">
        <v>92727150</v>
      </c>
      <c r="E363" s="97">
        <f>E375+E364+E370+E386+E388+E391+E393</f>
        <v>2591324.02</v>
      </c>
      <c r="F363" s="97">
        <f>F375+F364+F370+F386+F388+F391+F393</f>
        <v>2271177</v>
      </c>
      <c r="G363" s="97">
        <f>G375+G364+G370+G386+G388+G391+G393</f>
        <v>91901</v>
      </c>
      <c r="H363" s="97">
        <f>D363+E363-F363</f>
        <v>93047297.02</v>
      </c>
    </row>
    <row r="364" spans="1:8" s="29" customFormat="1" ht="21" customHeight="1">
      <c r="A364" s="34"/>
      <c r="B364" s="34">
        <v>80102</v>
      </c>
      <c r="C364" s="35" t="s">
        <v>202</v>
      </c>
      <c r="D364" s="30">
        <v>21948047</v>
      </c>
      <c r="E364" s="30">
        <v>24226.02</v>
      </c>
      <c r="F364" s="30">
        <v>0</v>
      </c>
      <c r="G364" s="30">
        <v>0</v>
      </c>
      <c r="H364" s="30">
        <f>D364+E364-F364</f>
        <v>21972273.02</v>
      </c>
    </row>
    <row r="365" spans="1:8" s="29" customFormat="1" ht="16.5" customHeight="1">
      <c r="A365" s="34"/>
      <c r="B365" s="34"/>
      <c r="C365" s="133" t="s">
        <v>206</v>
      </c>
      <c r="D365" s="133"/>
      <c r="E365" s="133"/>
      <c r="F365" s="133"/>
      <c r="G365" s="133"/>
      <c r="H365" s="133"/>
    </row>
    <row r="366" spans="1:8" s="29" customFormat="1" ht="13.5" customHeight="1">
      <c r="A366" s="34"/>
      <c r="B366" s="34"/>
      <c r="C366" s="132" t="s">
        <v>203</v>
      </c>
      <c r="D366" s="132"/>
      <c r="E366" s="132"/>
      <c r="F366" s="132"/>
      <c r="G366" s="132"/>
      <c r="H366" s="132"/>
    </row>
    <row r="367" spans="1:8" s="29" customFormat="1" ht="13.5" customHeight="1">
      <c r="A367" s="34"/>
      <c r="B367" s="34"/>
      <c r="C367" s="132" t="s">
        <v>204</v>
      </c>
      <c r="D367" s="132"/>
      <c r="E367" s="132"/>
      <c r="F367" s="132"/>
      <c r="G367" s="132"/>
      <c r="H367" s="132"/>
    </row>
    <row r="368" spans="1:8" s="29" customFormat="1" ht="13.5" customHeight="1">
      <c r="A368" s="34"/>
      <c r="B368" s="34"/>
      <c r="C368" s="132" t="s">
        <v>205</v>
      </c>
      <c r="D368" s="132"/>
      <c r="E368" s="132"/>
      <c r="F368" s="132"/>
      <c r="G368" s="132"/>
      <c r="H368" s="132"/>
    </row>
    <row r="369" spans="1:8" s="29" customFormat="1" ht="54" customHeight="1">
      <c r="A369" s="34"/>
      <c r="B369" s="34"/>
      <c r="C369" s="132" t="s">
        <v>207</v>
      </c>
      <c r="D369" s="132"/>
      <c r="E369" s="132"/>
      <c r="F369" s="132"/>
      <c r="G369" s="132"/>
      <c r="H369" s="132"/>
    </row>
    <row r="370" spans="1:8" s="29" customFormat="1" ht="18.75" customHeight="1">
      <c r="A370" s="34"/>
      <c r="B370" s="34">
        <v>80116</v>
      </c>
      <c r="C370" s="35" t="s">
        <v>127</v>
      </c>
      <c r="D370" s="30">
        <v>8371183</v>
      </c>
      <c r="E370" s="30">
        <v>463322</v>
      </c>
      <c r="F370" s="30">
        <v>280558</v>
      </c>
      <c r="G370" s="30">
        <v>83334</v>
      </c>
      <c r="H370" s="30">
        <f>D370+E370-F370</f>
        <v>8553947</v>
      </c>
    </row>
    <row r="371" spans="1:8" s="29" customFormat="1" ht="14.25" customHeight="1">
      <c r="A371" s="34"/>
      <c r="B371" s="34"/>
      <c r="C371" s="132" t="s">
        <v>128</v>
      </c>
      <c r="D371" s="132"/>
      <c r="E371" s="132"/>
      <c r="F371" s="132"/>
      <c r="G371" s="132"/>
      <c r="H371" s="132"/>
    </row>
    <row r="372" spans="1:8" s="29" customFormat="1" ht="31.5" customHeight="1">
      <c r="A372" s="34"/>
      <c r="B372" s="34"/>
      <c r="C372" s="132" t="s">
        <v>261</v>
      </c>
      <c r="D372" s="132"/>
      <c r="E372" s="132"/>
      <c r="F372" s="132"/>
      <c r="G372" s="132"/>
      <c r="H372" s="132"/>
    </row>
    <row r="373" spans="1:8" s="29" customFormat="1" ht="78.75" customHeight="1">
      <c r="A373" s="34"/>
      <c r="B373" s="60"/>
      <c r="C373" s="132" t="s">
        <v>445</v>
      </c>
      <c r="D373" s="132"/>
      <c r="E373" s="132"/>
      <c r="F373" s="132"/>
      <c r="G373" s="132"/>
      <c r="H373" s="132"/>
    </row>
    <row r="374" spans="1:8" s="29" customFormat="1" ht="27" customHeight="1">
      <c r="A374" s="34"/>
      <c r="B374" s="60"/>
      <c r="C374" s="132" t="s">
        <v>446</v>
      </c>
      <c r="D374" s="132"/>
      <c r="E374" s="132"/>
      <c r="F374" s="132"/>
      <c r="G374" s="132"/>
      <c r="H374" s="132"/>
    </row>
    <row r="375" spans="1:8" s="29" customFormat="1" ht="18" customHeight="1">
      <c r="A375" s="34"/>
      <c r="B375" s="34">
        <v>80134</v>
      </c>
      <c r="C375" s="35" t="s">
        <v>38</v>
      </c>
      <c r="D375" s="30">
        <v>18420223</v>
      </c>
      <c r="E375" s="30">
        <v>654576</v>
      </c>
      <c r="F375" s="30">
        <v>138283</v>
      </c>
      <c r="G375" s="30">
        <v>8567</v>
      </c>
      <c r="H375" s="30">
        <f>D375+E375-F375</f>
        <v>18936516</v>
      </c>
    </row>
    <row r="376" spans="1:8" s="29" customFormat="1" ht="26.25" customHeight="1">
      <c r="A376" s="34"/>
      <c r="B376" s="34"/>
      <c r="C376" s="133" t="s">
        <v>513</v>
      </c>
      <c r="D376" s="133"/>
      <c r="E376" s="133"/>
      <c r="F376" s="133"/>
      <c r="G376" s="133"/>
      <c r="H376" s="133"/>
    </row>
    <row r="377" spans="1:8" s="29" customFormat="1" ht="13.5" customHeight="1">
      <c r="A377" s="34"/>
      <c r="B377" s="60"/>
      <c r="C377" s="132" t="s">
        <v>447</v>
      </c>
      <c r="D377" s="132"/>
      <c r="E377" s="132"/>
      <c r="F377" s="132"/>
      <c r="G377" s="132"/>
      <c r="H377" s="132"/>
    </row>
    <row r="378" spans="1:8" s="29" customFormat="1" ht="13.5" customHeight="1">
      <c r="A378" s="34"/>
      <c r="B378" s="60"/>
      <c r="C378" s="132" t="s">
        <v>135</v>
      </c>
      <c r="D378" s="132"/>
      <c r="E378" s="132"/>
      <c r="F378" s="132"/>
      <c r="G378" s="132"/>
      <c r="H378" s="132"/>
    </row>
    <row r="379" spans="1:8" s="29" customFormat="1" ht="15" customHeight="1">
      <c r="A379" s="34"/>
      <c r="B379" s="60"/>
      <c r="C379" s="132" t="s">
        <v>449</v>
      </c>
      <c r="D379" s="132"/>
      <c r="E379" s="132"/>
      <c r="F379" s="132"/>
      <c r="G379" s="132"/>
      <c r="H379" s="132"/>
    </row>
    <row r="380" spans="1:8" s="29" customFormat="1" ht="13.5" customHeight="1">
      <c r="A380" s="34"/>
      <c r="B380" s="60"/>
      <c r="C380" s="132" t="s">
        <v>448</v>
      </c>
      <c r="D380" s="132"/>
      <c r="E380" s="132"/>
      <c r="F380" s="132"/>
      <c r="G380" s="132"/>
      <c r="H380" s="132"/>
    </row>
    <row r="381" spans="1:8" s="29" customFormat="1" ht="13.5" customHeight="1">
      <c r="A381" s="34"/>
      <c r="B381" s="60"/>
      <c r="C381" s="132" t="s">
        <v>136</v>
      </c>
      <c r="D381" s="132"/>
      <c r="E381" s="132"/>
      <c r="F381" s="132"/>
      <c r="G381" s="132"/>
      <c r="H381" s="132"/>
    </row>
    <row r="382" spans="1:8" s="29" customFormat="1" ht="15" customHeight="1">
      <c r="A382" s="34"/>
      <c r="B382" s="60"/>
      <c r="C382" s="132" t="s">
        <v>137</v>
      </c>
      <c r="D382" s="132"/>
      <c r="E382" s="132"/>
      <c r="F382" s="132"/>
      <c r="G382" s="132"/>
      <c r="H382" s="132"/>
    </row>
    <row r="383" spans="1:8" s="29" customFormat="1" ht="14.25" customHeight="1">
      <c r="A383" s="34"/>
      <c r="B383" s="34"/>
      <c r="C383" s="131" t="s">
        <v>119</v>
      </c>
      <c r="D383" s="131"/>
      <c r="E383" s="131"/>
      <c r="F383" s="131"/>
      <c r="G383" s="131"/>
      <c r="H383" s="131"/>
    </row>
    <row r="384" spans="1:8" s="29" customFormat="1" ht="44.25" customHeight="1">
      <c r="A384" s="34"/>
      <c r="B384" s="34"/>
      <c r="C384" s="131" t="s">
        <v>450</v>
      </c>
      <c r="D384" s="131"/>
      <c r="E384" s="131"/>
      <c r="F384" s="131"/>
      <c r="G384" s="131"/>
      <c r="H384" s="131"/>
    </row>
    <row r="385" spans="1:8" s="29" customFormat="1" ht="45.75" customHeight="1">
      <c r="A385" s="34"/>
      <c r="B385" s="34"/>
      <c r="C385" s="132" t="s">
        <v>451</v>
      </c>
      <c r="D385" s="132"/>
      <c r="E385" s="132"/>
      <c r="F385" s="132"/>
      <c r="G385" s="132"/>
      <c r="H385" s="132"/>
    </row>
    <row r="386" spans="1:8" s="10" customFormat="1" ht="26.25" customHeight="1">
      <c r="A386" s="8"/>
      <c r="B386" s="79">
        <v>80140</v>
      </c>
      <c r="C386" s="80" t="s">
        <v>134</v>
      </c>
      <c r="D386" s="81">
        <v>10198897</v>
      </c>
      <c r="E386" s="81">
        <v>231340</v>
      </c>
      <c r="F386" s="81">
        <v>1497336</v>
      </c>
      <c r="G386" s="81">
        <v>0</v>
      </c>
      <c r="H386" s="81">
        <f>D386+E386-F386</f>
        <v>8932901</v>
      </c>
    </row>
    <row r="387" spans="1:8" s="10" customFormat="1" ht="93" customHeight="1">
      <c r="A387" s="8"/>
      <c r="B387" s="8"/>
      <c r="C387" s="143" t="s">
        <v>262</v>
      </c>
      <c r="D387" s="143"/>
      <c r="E387" s="143"/>
      <c r="F387" s="143"/>
      <c r="G387" s="143"/>
      <c r="H387" s="143"/>
    </row>
    <row r="388" spans="1:8" s="10" customFormat="1" ht="18" customHeight="1">
      <c r="A388" s="8"/>
      <c r="B388" s="8">
        <v>80146</v>
      </c>
      <c r="C388" s="53" t="s">
        <v>104</v>
      </c>
      <c r="D388" s="62">
        <v>10409235</v>
      </c>
      <c r="E388" s="62">
        <v>545000</v>
      </c>
      <c r="F388" s="62">
        <v>0</v>
      </c>
      <c r="G388" s="62">
        <v>0</v>
      </c>
      <c r="H388" s="62">
        <f>D388+E388-F388</f>
        <v>10954235</v>
      </c>
    </row>
    <row r="389" spans="1:8" s="29" customFormat="1" ht="43.5" customHeight="1">
      <c r="A389" s="34"/>
      <c r="B389" s="34"/>
      <c r="C389" s="132" t="s">
        <v>179</v>
      </c>
      <c r="D389" s="132"/>
      <c r="E389" s="132"/>
      <c r="F389" s="132"/>
      <c r="G389" s="132"/>
      <c r="H389" s="132"/>
    </row>
    <row r="390" spans="1:8" s="29" customFormat="1" ht="57" customHeight="1">
      <c r="A390" s="34"/>
      <c r="B390" s="34"/>
      <c r="C390" s="131" t="s">
        <v>263</v>
      </c>
      <c r="D390" s="131"/>
      <c r="E390" s="131"/>
      <c r="F390" s="131"/>
      <c r="G390" s="131"/>
      <c r="H390" s="131"/>
    </row>
    <row r="391" spans="1:8" s="84" customFormat="1" ht="64.5" customHeight="1">
      <c r="A391" s="36"/>
      <c r="B391" s="36">
        <v>80149</v>
      </c>
      <c r="C391" s="54" t="s">
        <v>188</v>
      </c>
      <c r="D391" s="61">
        <v>1285068</v>
      </c>
      <c r="E391" s="61">
        <v>322860</v>
      </c>
      <c r="F391" s="61">
        <v>0</v>
      </c>
      <c r="G391" s="61">
        <v>0</v>
      </c>
      <c r="H391" s="61">
        <f>D391+E391-F391</f>
        <v>1607928</v>
      </c>
    </row>
    <row r="392" spans="1:8" s="10" customFormat="1" ht="45" customHeight="1">
      <c r="A392" s="8"/>
      <c r="B392" s="8"/>
      <c r="C392" s="143" t="s">
        <v>189</v>
      </c>
      <c r="D392" s="143"/>
      <c r="E392" s="143"/>
      <c r="F392" s="143"/>
      <c r="G392" s="143"/>
      <c r="H392" s="143"/>
    </row>
    <row r="393" spans="1:8" s="29" customFormat="1" ht="18.75" customHeight="1">
      <c r="A393" s="34"/>
      <c r="B393" s="34">
        <v>80195</v>
      </c>
      <c r="C393" s="35" t="s">
        <v>105</v>
      </c>
      <c r="D393" s="30">
        <v>7864550</v>
      </c>
      <c r="E393" s="30">
        <v>350000</v>
      </c>
      <c r="F393" s="30">
        <v>355000</v>
      </c>
      <c r="G393" s="30">
        <v>0</v>
      </c>
      <c r="H393" s="30">
        <f>D393+E393-F393</f>
        <v>7859550</v>
      </c>
    </row>
    <row r="394" spans="1:8" s="29" customFormat="1" ht="54" customHeight="1">
      <c r="A394" s="34"/>
      <c r="B394" s="34"/>
      <c r="C394" s="131" t="s">
        <v>452</v>
      </c>
      <c r="D394" s="131"/>
      <c r="E394" s="131"/>
      <c r="F394" s="131"/>
      <c r="G394" s="131"/>
      <c r="H394" s="131"/>
    </row>
    <row r="395" spans="1:8" s="29" customFormat="1" ht="63.75" customHeight="1">
      <c r="A395" s="34"/>
      <c r="B395" s="34"/>
      <c r="C395" s="131" t="s">
        <v>531</v>
      </c>
      <c r="D395" s="131"/>
      <c r="E395" s="131"/>
      <c r="F395" s="131"/>
      <c r="G395" s="131"/>
      <c r="H395" s="131"/>
    </row>
    <row r="396" spans="1:8" s="29" customFormat="1" ht="10.5" customHeight="1">
      <c r="A396" s="34"/>
      <c r="B396" s="34"/>
      <c r="C396" s="50"/>
      <c r="D396" s="50"/>
      <c r="E396" s="50"/>
      <c r="F396" s="50"/>
      <c r="G396" s="50"/>
      <c r="H396" s="50"/>
    </row>
    <row r="397" spans="1:8" s="106" customFormat="1" ht="21.75" customHeight="1">
      <c r="A397" s="103"/>
      <c r="B397" s="103">
        <v>851</v>
      </c>
      <c r="C397" s="104" t="s">
        <v>197</v>
      </c>
      <c r="D397" s="105">
        <v>122378316</v>
      </c>
      <c r="E397" s="105">
        <f>E400+E398</f>
        <v>21956185</v>
      </c>
      <c r="F397" s="105">
        <f>F400+F398</f>
        <v>819990</v>
      </c>
      <c r="G397" s="105">
        <f>G400+G398</f>
        <v>0</v>
      </c>
      <c r="H397" s="105">
        <f>D397+E397-F397</f>
        <v>143514511</v>
      </c>
    </row>
    <row r="398" spans="1:8" s="29" customFormat="1" ht="18.75" customHeight="1">
      <c r="A398" s="34"/>
      <c r="B398" s="34">
        <v>85111</v>
      </c>
      <c r="C398" s="107" t="s">
        <v>198</v>
      </c>
      <c r="D398" s="30">
        <v>18581756</v>
      </c>
      <c r="E398" s="30">
        <v>0</v>
      </c>
      <c r="F398" s="30">
        <v>819990</v>
      </c>
      <c r="G398" s="30">
        <v>0</v>
      </c>
      <c r="H398" s="30">
        <f>D398+E398-F398</f>
        <v>17761766</v>
      </c>
    </row>
    <row r="399" spans="1:8" s="29" customFormat="1" ht="80.25" customHeight="1">
      <c r="A399" s="34"/>
      <c r="B399" s="34"/>
      <c r="C399" s="132" t="s">
        <v>453</v>
      </c>
      <c r="D399" s="132"/>
      <c r="E399" s="132"/>
      <c r="F399" s="132"/>
      <c r="G399" s="132"/>
      <c r="H399" s="132"/>
    </row>
    <row r="400" spans="1:8" s="29" customFormat="1" ht="18.75" customHeight="1">
      <c r="A400" s="34"/>
      <c r="B400" s="34">
        <v>85195</v>
      </c>
      <c r="C400" s="107" t="s">
        <v>105</v>
      </c>
      <c r="D400" s="30">
        <v>77784514</v>
      </c>
      <c r="E400" s="30">
        <v>21956185</v>
      </c>
      <c r="F400" s="30">
        <v>0</v>
      </c>
      <c r="G400" s="30">
        <v>0</v>
      </c>
      <c r="H400" s="30">
        <f>D400+E400-F400</f>
        <v>99740699</v>
      </c>
    </row>
    <row r="401" spans="1:8" s="29" customFormat="1" ht="15" customHeight="1">
      <c r="A401" s="34"/>
      <c r="B401" s="34"/>
      <c r="C401" s="133" t="s">
        <v>200</v>
      </c>
      <c r="D401" s="133"/>
      <c r="E401" s="133"/>
      <c r="F401" s="133"/>
      <c r="G401" s="133"/>
      <c r="H401" s="133"/>
    </row>
    <row r="402" spans="1:8" s="29" customFormat="1" ht="15" customHeight="1">
      <c r="A402" s="34"/>
      <c r="B402" s="34"/>
      <c r="C402" s="133" t="s">
        <v>199</v>
      </c>
      <c r="D402" s="133"/>
      <c r="E402" s="133"/>
      <c r="F402" s="133"/>
      <c r="G402" s="133"/>
      <c r="H402" s="133"/>
    </row>
    <row r="403" spans="1:8" s="29" customFormat="1" ht="29.25" customHeight="1">
      <c r="A403" s="34"/>
      <c r="B403" s="60"/>
      <c r="C403" s="132" t="s">
        <v>237</v>
      </c>
      <c r="D403" s="132"/>
      <c r="E403" s="132"/>
      <c r="F403" s="132"/>
      <c r="G403" s="132"/>
      <c r="H403" s="132"/>
    </row>
    <row r="404" spans="1:8" s="29" customFormat="1" ht="15" customHeight="1">
      <c r="A404" s="34"/>
      <c r="B404" s="34"/>
      <c r="C404" s="132" t="s">
        <v>534</v>
      </c>
      <c r="D404" s="132"/>
      <c r="E404" s="132"/>
      <c r="F404" s="132"/>
      <c r="G404" s="132"/>
      <c r="H404" s="132"/>
    </row>
    <row r="405" spans="1:8" s="29" customFormat="1" ht="27.75" customHeight="1">
      <c r="A405" s="34"/>
      <c r="B405" s="34"/>
      <c r="C405" s="132" t="s">
        <v>514</v>
      </c>
      <c r="D405" s="132"/>
      <c r="E405" s="132"/>
      <c r="F405" s="132"/>
      <c r="G405" s="132"/>
      <c r="H405" s="132"/>
    </row>
    <row r="406" spans="1:8" s="29" customFormat="1" ht="64.5" customHeight="1">
      <c r="A406" s="34"/>
      <c r="B406" s="34"/>
      <c r="C406" s="133" t="s">
        <v>201</v>
      </c>
      <c r="D406" s="133"/>
      <c r="E406" s="133"/>
      <c r="F406" s="133"/>
      <c r="G406" s="133"/>
      <c r="H406" s="133"/>
    </row>
    <row r="407" spans="1:8" s="29" customFormat="1" ht="6.75" customHeight="1">
      <c r="A407" s="34"/>
      <c r="B407" s="82"/>
      <c r="C407" s="132"/>
      <c r="D407" s="132"/>
      <c r="E407" s="132"/>
      <c r="F407" s="132"/>
      <c r="G407" s="132"/>
      <c r="H407" s="132"/>
    </row>
    <row r="408" spans="1:8" s="98" customFormat="1" ht="23.25" customHeight="1">
      <c r="A408" s="95"/>
      <c r="B408" s="95">
        <v>852</v>
      </c>
      <c r="C408" s="32" t="s">
        <v>17</v>
      </c>
      <c r="D408" s="97">
        <v>36691028</v>
      </c>
      <c r="E408" s="97">
        <f>E409</f>
        <v>3134391</v>
      </c>
      <c r="F408" s="97">
        <f>F409</f>
        <v>0</v>
      </c>
      <c r="G408" s="97">
        <f>G409</f>
        <v>0</v>
      </c>
      <c r="H408" s="97">
        <f>D408+E408-F408</f>
        <v>39825419</v>
      </c>
    </row>
    <row r="409" spans="1:8" s="29" customFormat="1" ht="21" customHeight="1">
      <c r="A409" s="34"/>
      <c r="B409" s="34">
        <v>85295</v>
      </c>
      <c r="C409" s="35" t="s">
        <v>105</v>
      </c>
      <c r="D409" s="30">
        <v>25818810</v>
      </c>
      <c r="E409" s="30">
        <v>3134391</v>
      </c>
      <c r="F409" s="30">
        <v>0</v>
      </c>
      <c r="G409" s="30">
        <v>0</v>
      </c>
      <c r="H409" s="30">
        <f>D409+E409-F409</f>
        <v>28953201</v>
      </c>
    </row>
    <row r="410" spans="1:8" s="10" customFormat="1" ht="12.75" customHeight="1">
      <c r="A410" s="8"/>
      <c r="B410" s="8"/>
      <c r="C410" s="143" t="s">
        <v>141</v>
      </c>
      <c r="D410" s="143"/>
      <c r="E410" s="143"/>
      <c r="F410" s="143"/>
      <c r="G410" s="143"/>
      <c r="H410" s="143"/>
    </row>
    <row r="411" spans="1:8" s="10" customFormat="1" ht="30.75" customHeight="1">
      <c r="A411" s="8"/>
      <c r="B411" s="8"/>
      <c r="C411" s="143" t="s">
        <v>515</v>
      </c>
      <c r="D411" s="143"/>
      <c r="E411" s="143"/>
      <c r="F411" s="143"/>
      <c r="G411" s="143"/>
      <c r="H411" s="143"/>
    </row>
    <row r="412" spans="1:8" s="29" customFormat="1" ht="27.75" customHeight="1">
      <c r="A412" s="34"/>
      <c r="B412" s="34"/>
      <c r="C412" s="132" t="s">
        <v>264</v>
      </c>
      <c r="D412" s="132"/>
      <c r="E412" s="132"/>
      <c r="F412" s="132"/>
      <c r="G412" s="132"/>
      <c r="H412" s="132"/>
    </row>
    <row r="413" spans="1:8" s="29" customFormat="1" ht="27" customHeight="1">
      <c r="A413" s="34"/>
      <c r="B413" s="34"/>
      <c r="C413" s="132" t="s">
        <v>454</v>
      </c>
      <c r="D413" s="132"/>
      <c r="E413" s="132"/>
      <c r="F413" s="132"/>
      <c r="G413" s="132"/>
      <c r="H413" s="132"/>
    </row>
    <row r="414" spans="1:8" s="29" customFormat="1" ht="15" customHeight="1">
      <c r="A414" s="34"/>
      <c r="B414" s="34"/>
      <c r="C414" s="132" t="s">
        <v>142</v>
      </c>
      <c r="D414" s="132"/>
      <c r="E414" s="132"/>
      <c r="F414" s="132"/>
      <c r="G414" s="132"/>
      <c r="H414" s="132"/>
    </row>
    <row r="415" spans="1:8" s="28" customFormat="1" ht="67.5" customHeight="1">
      <c r="A415" s="27"/>
      <c r="B415" s="27"/>
      <c r="C415" s="131" t="s">
        <v>455</v>
      </c>
      <c r="D415" s="131"/>
      <c r="E415" s="131"/>
      <c r="F415" s="131"/>
      <c r="G415" s="131"/>
      <c r="H415" s="131"/>
    </row>
    <row r="416" spans="1:8" s="29" customFormat="1" ht="3.75" customHeight="1">
      <c r="A416" s="34"/>
      <c r="B416" s="34"/>
      <c r="C416" s="25"/>
      <c r="D416" s="25"/>
      <c r="E416" s="25"/>
      <c r="F416" s="25"/>
      <c r="G416" s="25"/>
      <c r="H416" s="25"/>
    </row>
    <row r="417" spans="1:8" s="51" customFormat="1" ht="24.75" customHeight="1">
      <c r="A417" s="31"/>
      <c r="B417" s="31">
        <v>853</v>
      </c>
      <c r="C417" s="32" t="s">
        <v>58</v>
      </c>
      <c r="D417" s="33">
        <v>29419315</v>
      </c>
      <c r="E417" s="33">
        <f>E418+E420+E429+E422</f>
        <v>7876552</v>
      </c>
      <c r="F417" s="33">
        <f>F418+F420+F429+F422</f>
        <v>24301</v>
      </c>
      <c r="G417" s="33">
        <f>G418+G420+G429+G422</f>
        <v>146</v>
      </c>
      <c r="H417" s="33">
        <f>D417+E417-F417</f>
        <v>37271566</v>
      </c>
    </row>
    <row r="418" spans="1:8" s="29" customFormat="1" ht="28.5" customHeight="1">
      <c r="A418" s="34"/>
      <c r="B418" s="36">
        <v>85324</v>
      </c>
      <c r="C418" s="35" t="s">
        <v>64</v>
      </c>
      <c r="D418" s="102">
        <v>375000</v>
      </c>
      <c r="E418" s="102">
        <v>41508</v>
      </c>
      <c r="F418" s="102">
        <v>0</v>
      </c>
      <c r="G418" s="102">
        <v>0</v>
      </c>
      <c r="H418" s="102">
        <f>D418+E418-F418</f>
        <v>416508</v>
      </c>
    </row>
    <row r="419" spans="1:8" s="29" customFormat="1" ht="53.25" customHeight="1">
      <c r="A419" s="34"/>
      <c r="B419" s="34"/>
      <c r="C419" s="132" t="s">
        <v>95</v>
      </c>
      <c r="D419" s="132"/>
      <c r="E419" s="132"/>
      <c r="F419" s="132"/>
      <c r="G419" s="132"/>
      <c r="H419" s="132"/>
    </row>
    <row r="420" spans="1:8" s="29" customFormat="1" ht="18" customHeight="1">
      <c r="A420" s="34"/>
      <c r="B420" s="34">
        <v>85325</v>
      </c>
      <c r="C420" s="35" t="s">
        <v>59</v>
      </c>
      <c r="D420" s="30">
        <v>1398000</v>
      </c>
      <c r="E420" s="30">
        <v>1291637</v>
      </c>
      <c r="F420" s="30">
        <v>0</v>
      </c>
      <c r="G420" s="30">
        <v>0</v>
      </c>
      <c r="H420" s="30">
        <f>D420+E420-F420</f>
        <v>2689637</v>
      </c>
    </row>
    <row r="421" spans="1:8" s="28" customFormat="1" ht="67.5" customHeight="1">
      <c r="A421" s="27"/>
      <c r="B421" s="27"/>
      <c r="C421" s="132" t="s">
        <v>96</v>
      </c>
      <c r="D421" s="132"/>
      <c r="E421" s="132"/>
      <c r="F421" s="132"/>
      <c r="G421" s="132"/>
      <c r="H421" s="132"/>
    </row>
    <row r="422" spans="1:8" s="29" customFormat="1" ht="20.25" customHeight="1">
      <c r="A422" s="34"/>
      <c r="B422" s="34">
        <v>85332</v>
      </c>
      <c r="C422" s="35" t="s">
        <v>220</v>
      </c>
      <c r="D422" s="30">
        <v>19967812</v>
      </c>
      <c r="E422" s="30">
        <v>229938</v>
      </c>
      <c r="F422" s="30">
        <v>14106</v>
      </c>
      <c r="G422" s="30">
        <v>0</v>
      </c>
      <c r="H422" s="30">
        <f>D422+E422-F422</f>
        <v>20183644</v>
      </c>
    </row>
    <row r="423" spans="1:8" s="29" customFormat="1" ht="25.5" customHeight="1">
      <c r="A423" s="34"/>
      <c r="B423" s="34"/>
      <c r="C423" s="136" t="s">
        <v>335</v>
      </c>
      <c r="D423" s="136"/>
      <c r="E423" s="136"/>
      <c r="F423" s="136"/>
      <c r="G423" s="136"/>
      <c r="H423" s="136"/>
    </row>
    <row r="424" spans="1:8" s="29" customFormat="1" ht="15" customHeight="1">
      <c r="A424" s="34"/>
      <c r="B424" s="34"/>
      <c r="C424" s="146" t="s">
        <v>278</v>
      </c>
      <c r="D424" s="146"/>
      <c r="E424" s="146"/>
      <c r="F424" s="146"/>
      <c r="G424" s="146"/>
      <c r="H424" s="146"/>
    </row>
    <row r="425" spans="1:8" s="29" customFormat="1" ht="15" customHeight="1">
      <c r="A425" s="34"/>
      <c r="B425" s="34"/>
      <c r="C425" s="146" t="s">
        <v>276</v>
      </c>
      <c r="D425" s="146"/>
      <c r="E425" s="146"/>
      <c r="F425" s="146"/>
      <c r="G425" s="146"/>
      <c r="H425" s="146"/>
    </row>
    <row r="426" spans="1:8" s="29" customFormat="1" ht="15" customHeight="1">
      <c r="A426" s="34"/>
      <c r="B426" s="34"/>
      <c r="C426" s="146" t="s">
        <v>277</v>
      </c>
      <c r="D426" s="146"/>
      <c r="E426" s="146"/>
      <c r="F426" s="146"/>
      <c r="G426" s="146"/>
      <c r="H426" s="146"/>
    </row>
    <row r="427" spans="1:8" s="29" customFormat="1" ht="37.5" customHeight="1">
      <c r="A427" s="34"/>
      <c r="B427" s="34"/>
      <c r="C427" s="132" t="s">
        <v>169</v>
      </c>
      <c r="D427" s="132"/>
      <c r="E427" s="132"/>
      <c r="F427" s="132"/>
      <c r="G427" s="132"/>
      <c r="H427" s="132"/>
    </row>
    <row r="428" spans="1:8" s="29" customFormat="1" ht="29.25" customHeight="1">
      <c r="A428" s="34"/>
      <c r="B428" s="34"/>
      <c r="C428" s="146" t="s">
        <v>336</v>
      </c>
      <c r="D428" s="146"/>
      <c r="E428" s="146"/>
      <c r="F428" s="146"/>
      <c r="G428" s="146"/>
      <c r="H428" s="146"/>
    </row>
    <row r="429" spans="1:8" s="29" customFormat="1" ht="21" customHeight="1">
      <c r="A429" s="34"/>
      <c r="B429" s="34">
        <v>85395</v>
      </c>
      <c r="C429" s="35" t="s">
        <v>105</v>
      </c>
      <c r="D429" s="30">
        <v>7234503</v>
      </c>
      <c r="E429" s="30">
        <v>6313469</v>
      </c>
      <c r="F429" s="30">
        <v>10195</v>
      </c>
      <c r="G429" s="30">
        <v>146</v>
      </c>
      <c r="H429" s="30">
        <f>D429+E429-F429</f>
        <v>13537777</v>
      </c>
    </row>
    <row r="430" spans="1:8" s="29" customFormat="1" ht="15" customHeight="1">
      <c r="A430" s="34"/>
      <c r="B430" s="34"/>
      <c r="C430" s="133" t="s">
        <v>147</v>
      </c>
      <c r="D430" s="133"/>
      <c r="E430" s="133"/>
      <c r="F430" s="133"/>
      <c r="G430" s="133"/>
      <c r="H430" s="133"/>
    </row>
    <row r="431" spans="1:8" s="29" customFormat="1" ht="54" customHeight="1">
      <c r="A431" s="34"/>
      <c r="B431" s="60"/>
      <c r="C431" s="132" t="s">
        <v>144</v>
      </c>
      <c r="D431" s="132"/>
      <c r="E431" s="132"/>
      <c r="F431" s="132"/>
      <c r="G431" s="132"/>
      <c r="H431" s="132"/>
    </row>
    <row r="432" spans="1:8" s="29" customFormat="1" ht="78.75" customHeight="1">
      <c r="A432" s="34"/>
      <c r="B432" s="34"/>
      <c r="C432" s="131" t="s">
        <v>516</v>
      </c>
      <c r="D432" s="131"/>
      <c r="E432" s="131"/>
      <c r="F432" s="131"/>
      <c r="G432" s="131"/>
      <c r="H432" s="131"/>
    </row>
    <row r="433" spans="1:8" s="29" customFormat="1" ht="67.5" customHeight="1">
      <c r="A433" s="34"/>
      <c r="B433" s="34"/>
      <c r="C433" s="50"/>
      <c r="D433" s="50"/>
      <c r="E433" s="50"/>
      <c r="F433" s="50"/>
      <c r="G433" s="50"/>
      <c r="H433" s="50"/>
    </row>
    <row r="434" spans="1:8" s="29" customFormat="1" ht="5.25" customHeight="1">
      <c r="A434" s="34"/>
      <c r="B434" s="34"/>
      <c r="C434" s="50"/>
      <c r="D434" s="50"/>
      <c r="E434" s="50"/>
      <c r="F434" s="50"/>
      <c r="G434" s="50"/>
      <c r="H434" s="50"/>
    </row>
    <row r="435" spans="1:8" s="26" customFormat="1" ht="25.5" customHeight="1">
      <c r="A435" s="31"/>
      <c r="B435" s="31">
        <v>854</v>
      </c>
      <c r="C435" s="32" t="s">
        <v>99</v>
      </c>
      <c r="D435" s="33">
        <v>38424944</v>
      </c>
      <c r="E435" s="33">
        <f>E436+E447+E452</f>
        <v>4691917</v>
      </c>
      <c r="F435" s="33">
        <f>F436+F447+F452</f>
        <v>80000</v>
      </c>
      <c r="G435" s="33">
        <f>G436+G447+G452</f>
        <v>0</v>
      </c>
      <c r="H435" s="33">
        <f>D435+E435-F435</f>
        <v>43036861</v>
      </c>
    </row>
    <row r="436" spans="1:8" s="29" customFormat="1" ht="21.75" customHeight="1">
      <c r="A436" s="34"/>
      <c r="B436" s="34">
        <v>85403</v>
      </c>
      <c r="C436" s="35" t="s">
        <v>100</v>
      </c>
      <c r="D436" s="30">
        <v>26574103</v>
      </c>
      <c r="E436" s="30">
        <v>4361917</v>
      </c>
      <c r="F436" s="30">
        <v>0</v>
      </c>
      <c r="G436" s="30">
        <v>0</v>
      </c>
      <c r="H436" s="30">
        <f>D436+E436-F436</f>
        <v>30936020</v>
      </c>
    </row>
    <row r="437" spans="1:8" s="29" customFormat="1" ht="53.25" customHeight="1">
      <c r="A437" s="34"/>
      <c r="B437" s="60"/>
      <c r="C437" s="132" t="s">
        <v>456</v>
      </c>
      <c r="D437" s="132"/>
      <c r="E437" s="132"/>
      <c r="F437" s="132"/>
      <c r="G437" s="132"/>
      <c r="H437" s="132"/>
    </row>
    <row r="438" spans="1:8" s="29" customFormat="1" ht="14.25" customHeight="1">
      <c r="A438" s="34"/>
      <c r="B438" s="60"/>
      <c r="C438" s="133" t="s">
        <v>140</v>
      </c>
      <c r="D438" s="133"/>
      <c r="E438" s="133"/>
      <c r="F438" s="133"/>
      <c r="G438" s="133"/>
      <c r="H438" s="133"/>
    </row>
    <row r="439" spans="1:8" s="29" customFormat="1" ht="13.5" customHeight="1">
      <c r="A439" s="34"/>
      <c r="B439" s="34"/>
      <c r="C439" s="132" t="s">
        <v>138</v>
      </c>
      <c r="D439" s="132"/>
      <c r="E439" s="132"/>
      <c r="F439" s="132"/>
      <c r="G439" s="132"/>
      <c r="H439" s="132"/>
    </row>
    <row r="440" spans="1:8" s="29" customFormat="1" ht="29.25" customHeight="1">
      <c r="A440" s="34"/>
      <c r="B440" s="34"/>
      <c r="C440" s="132" t="s">
        <v>457</v>
      </c>
      <c r="D440" s="132"/>
      <c r="E440" s="132"/>
      <c r="F440" s="132"/>
      <c r="G440" s="132"/>
      <c r="H440" s="132"/>
    </row>
    <row r="441" spans="1:8" s="29" customFormat="1" ht="27.75" customHeight="1">
      <c r="A441" s="34"/>
      <c r="B441" s="34"/>
      <c r="C441" s="132" t="s">
        <v>458</v>
      </c>
      <c r="D441" s="132"/>
      <c r="E441" s="132"/>
      <c r="F441" s="132"/>
      <c r="G441" s="132"/>
      <c r="H441" s="132"/>
    </row>
    <row r="442" spans="1:8" s="29" customFormat="1" ht="14.25" customHeight="1">
      <c r="A442" s="34"/>
      <c r="B442" s="34"/>
      <c r="C442" s="132" t="s">
        <v>459</v>
      </c>
      <c r="D442" s="132"/>
      <c r="E442" s="132"/>
      <c r="F442" s="132"/>
      <c r="G442" s="132"/>
      <c r="H442" s="132"/>
    </row>
    <row r="443" spans="1:8" s="29" customFormat="1" ht="13.5" customHeight="1">
      <c r="A443" s="34"/>
      <c r="B443" s="34"/>
      <c r="C443" s="132" t="s">
        <v>139</v>
      </c>
      <c r="D443" s="132"/>
      <c r="E443" s="132"/>
      <c r="F443" s="132"/>
      <c r="G443" s="132"/>
      <c r="H443" s="132"/>
    </row>
    <row r="444" spans="1:8" s="29" customFormat="1" ht="53.25" customHeight="1">
      <c r="A444" s="34"/>
      <c r="B444" s="34"/>
      <c r="C444" s="131" t="s">
        <v>265</v>
      </c>
      <c r="D444" s="131"/>
      <c r="E444" s="131"/>
      <c r="F444" s="131"/>
      <c r="G444" s="131"/>
      <c r="H444" s="131"/>
    </row>
    <row r="445" spans="1:8" s="29" customFormat="1" ht="53.25" customHeight="1">
      <c r="A445" s="34"/>
      <c r="B445" s="60"/>
      <c r="C445" s="132" t="s">
        <v>166</v>
      </c>
      <c r="D445" s="132"/>
      <c r="E445" s="132"/>
      <c r="F445" s="132"/>
      <c r="G445" s="132"/>
      <c r="H445" s="132"/>
    </row>
    <row r="446" spans="1:8" s="10" customFormat="1" ht="65.25" customHeight="1">
      <c r="A446" s="8"/>
      <c r="B446" s="8"/>
      <c r="C446" s="143" t="s">
        <v>460</v>
      </c>
      <c r="D446" s="143"/>
      <c r="E446" s="143"/>
      <c r="F446" s="143"/>
      <c r="G446" s="143"/>
      <c r="H446" s="143"/>
    </row>
    <row r="447" spans="1:8" s="29" customFormat="1" ht="24.75" customHeight="1">
      <c r="A447" s="34"/>
      <c r="B447" s="36">
        <v>85416</v>
      </c>
      <c r="C447" s="54" t="s">
        <v>98</v>
      </c>
      <c r="D447" s="61">
        <v>4356582</v>
      </c>
      <c r="E447" s="61">
        <v>30000</v>
      </c>
      <c r="F447" s="61">
        <v>0</v>
      </c>
      <c r="G447" s="61">
        <v>0</v>
      </c>
      <c r="H447" s="61">
        <f>D447+E447-F447</f>
        <v>4386582</v>
      </c>
    </row>
    <row r="448" spans="1:8" s="29" customFormat="1" ht="15.75" customHeight="1">
      <c r="A448" s="34"/>
      <c r="B448" s="36"/>
      <c r="C448" s="132" t="s">
        <v>101</v>
      </c>
      <c r="D448" s="132"/>
      <c r="E448" s="132"/>
      <c r="F448" s="132"/>
      <c r="G448" s="132"/>
      <c r="H448" s="132"/>
    </row>
    <row r="449" spans="1:8" s="29" customFormat="1" ht="15" customHeight="1">
      <c r="A449" s="34"/>
      <c r="B449" s="60"/>
      <c r="C449" s="132" t="s">
        <v>102</v>
      </c>
      <c r="D449" s="132"/>
      <c r="E449" s="132"/>
      <c r="F449" s="132"/>
      <c r="G449" s="132"/>
      <c r="H449" s="132"/>
    </row>
    <row r="450" spans="1:8" s="29" customFormat="1" ht="15" customHeight="1">
      <c r="A450" s="34"/>
      <c r="B450" s="60"/>
      <c r="C450" s="132" t="s">
        <v>103</v>
      </c>
      <c r="D450" s="132"/>
      <c r="E450" s="132"/>
      <c r="F450" s="132"/>
      <c r="G450" s="132"/>
      <c r="H450" s="132"/>
    </row>
    <row r="451" spans="1:8" s="29" customFormat="1" ht="15" customHeight="1">
      <c r="A451" s="34"/>
      <c r="B451" s="60"/>
      <c r="C451" s="132" t="s">
        <v>461</v>
      </c>
      <c r="D451" s="132"/>
      <c r="E451" s="132"/>
      <c r="F451" s="132"/>
      <c r="G451" s="132"/>
      <c r="H451" s="132"/>
    </row>
    <row r="452" spans="1:8" s="29" customFormat="1" ht="18.75" customHeight="1">
      <c r="A452" s="34"/>
      <c r="B452" s="34">
        <v>85495</v>
      </c>
      <c r="C452" s="35" t="s">
        <v>105</v>
      </c>
      <c r="D452" s="30">
        <v>400891</v>
      </c>
      <c r="E452" s="30">
        <v>300000</v>
      </c>
      <c r="F452" s="30">
        <v>80000</v>
      </c>
      <c r="G452" s="30">
        <v>0</v>
      </c>
      <c r="H452" s="30">
        <f>D452+E452-F452</f>
        <v>620891</v>
      </c>
    </row>
    <row r="453" spans="1:8" s="28" customFormat="1" ht="13.5" customHeight="1">
      <c r="A453" s="27"/>
      <c r="B453" s="27"/>
      <c r="C453" s="132" t="s">
        <v>108</v>
      </c>
      <c r="D453" s="132"/>
      <c r="E453" s="132"/>
      <c r="F453" s="132"/>
      <c r="G453" s="132"/>
      <c r="H453" s="132"/>
    </row>
    <row r="454" spans="1:8" s="28" customFormat="1" ht="39.75" customHeight="1">
      <c r="A454" s="27"/>
      <c r="B454" s="27"/>
      <c r="C454" s="132" t="s">
        <v>187</v>
      </c>
      <c r="D454" s="132"/>
      <c r="E454" s="132"/>
      <c r="F454" s="132"/>
      <c r="G454" s="132"/>
      <c r="H454" s="132"/>
    </row>
    <row r="455" spans="1:8" s="28" customFormat="1" ht="45.75" customHeight="1">
      <c r="A455" s="27"/>
      <c r="B455" s="27"/>
      <c r="C455" s="132" t="s">
        <v>266</v>
      </c>
      <c r="D455" s="132"/>
      <c r="E455" s="132"/>
      <c r="F455" s="132"/>
      <c r="G455" s="132"/>
      <c r="H455" s="132"/>
    </row>
    <row r="456" spans="1:8" s="26" customFormat="1" ht="14.25" customHeight="1">
      <c r="A456" s="49"/>
      <c r="B456" s="49"/>
      <c r="C456" s="132" t="s">
        <v>517</v>
      </c>
      <c r="D456" s="132"/>
      <c r="E456" s="132"/>
      <c r="F456" s="132"/>
      <c r="G456" s="132"/>
      <c r="H456" s="132"/>
    </row>
    <row r="457" spans="1:8" s="26" customFormat="1" ht="34.5" customHeight="1">
      <c r="A457" s="49"/>
      <c r="B457" s="49"/>
      <c r="C457" s="132" t="s">
        <v>518</v>
      </c>
      <c r="D457" s="132"/>
      <c r="E457" s="132"/>
      <c r="F457" s="132"/>
      <c r="G457" s="132"/>
      <c r="H457" s="132"/>
    </row>
    <row r="458" spans="1:8" s="29" customFormat="1" ht="6.75" customHeight="1">
      <c r="A458" s="34"/>
      <c r="B458" s="60"/>
      <c r="C458" s="132"/>
      <c r="D458" s="132"/>
      <c r="E458" s="132"/>
      <c r="F458" s="132"/>
      <c r="G458" s="132"/>
      <c r="H458" s="132"/>
    </row>
    <row r="459" spans="1:8" s="51" customFormat="1" ht="23.25" customHeight="1">
      <c r="A459" s="31"/>
      <c r="B459" s="31">
        <v>855</v>
      </c>
      <c r="C459" s="32" t="s">
        <v>145</v>
      </c>
      <c r="D459" s="33">
        <v>9659506</v>
      </c>
      <c r="E459" s="33">
        <f>E460</f>
        <v>1338316</v>
      </c>
      <c r="F459" s="33">
        <f>F460</f>
        <v>0</v>
      </c>
      <c r="G459" s="33">
        <f>G460</f>
        <v>0</v>
      </c>
      <c r="H459" s="33">
        <f>D459+E459-F459</f>
        <v>10997822</v>
      </c>
    </row>
    <row r="460" spans="1:8" s="29" customFormat="1" ht="20.25" customHeight="1">
      <c r="A460" s="34"/>
      <c r="B460" s="82" t="s">
        <v>146</v>
      </c>
      <c r="C460" s="35" t="s">
        <v>105</v>
      </c>
      <c r="D460" s="30">
        <v>6522506</v>
      </c>
      <c r="E460" s="30">
        <v>1338316</v>
      </c>
      <c r="F460" s="30">
        <v>0</v>
      </c>
      <c r="G460" s="30">
        <v>0</v>
      </c>
      <c r="H460" s="30">
        <f>D460+E460-F460</f>
        <v>7860822</v>
      </c>
    </row>
    <row r="461" spans="1:8" s="29" customFormat="1" ht="54.75" customHeight="1">
      <c r="A461" s="34"/>
      <c r="B461" s="34"/>
      <c r="C461" s="131" t="s">
        <v>462</v>
      </c>
      <c r="D461" s="131"/>
      <c r="E461" s="131"/>
      <c r="F461" s="131"/>
      <c r="G461" s="131"/>
      <c r="H461" s="131"/>
    </row>
    <row r="462" spans="1:8" s="29" customFormat="1" ht="5.25" customHeight="1">
      <c r="A462" s="34"/>
      <c r="B462" s="34"/>
      <c r="C462" s="25"/>
      <c r="D462" s="25"/>
      <c r="E462" s="25"/>
      <c r="F462" s="25"/>
      <c r="G462" s="25"/>
      <c r="H462" s="25"/>
    </row>
    <row r="463" spans="1:8" s="51" customFormat="1" ht="24.75" customHeight="1">
      <c r="A463" s="31"/>
      <c r="B463" s="31">
        <v>900</v>
      </c>
      <c r="C463" s="32" t="s">
        <v>208</v>
      </c>
      <c r="D463" s="33">
        <v>32401033</v>
      </c>
      <c r="E463" s="33">
        <f>E464+E467</f>
        <v>946153</v>
      </c>
      <c r="F463" s="33">
        <f>F464+F467</f>
        <v>476960</v>
      </c>
      <c r="G463" s="33">
        <f>G464+G467</f>
        <v>0</v>
      </c>
      <c r="H463" s="33">
        <f>D463+E463-F463</f>
        <v>32870226</v>
      </c>
    </row>
    <row r="464" spans="1:8" s="29" customFormat="1" ht="18" customHeight="1">
      <c r="A464" s="34"/>
      <c r="B464" s="82" t="s">
        <v>213</v>
      </c>
      <c r="C464" s="35" t="s">
        <v>214</v>
      </c>
      <c r="D464" s="30">
        <v>6273269</v>
      </c>
      <c r="E464" s="30">
        <v>946153</v>
      </c>
      <c r="F464" s="30">
        <v>0</v>
      </c>
      <c r="G464" s="30">
        <v>0</v>
      </c>
      <c r="H464" s="30">
        <f>D464+E464-F464</f>
        <v>7219422</v>
      </c>
    </row>
    <row r="465" spans="1:8" s="29" customFormat="1" ht="64.5" customHeight="1">
      <c r="A465" s="34"/>
      <c r="B465" s="34"/>
      <c r="C465" s="131" t="s">
        <v>535</v>
      </c>
      <c r="D465" s="131"/>
      <c r="E465" s="131"/>
      <c r="F465" s="131"/>
      <c r="G465" s="131"/>
      <c r="H465" s="131"/>
    </row>
    <row r="466" spans="1:8" s="29" customFormat="1" ht="13.5" customHeight="1">
      <c r="A466" s="34"/>
      <c r="B466" s="34"/>
      <c r="C466" s="50"/>
      <c r="D466" s="50"/>
      <c r="E466" s="50"/>
      <c r="F466" s="50"/>
      <c r="G466" s="50"/>
      <c r="H466" s="50"/>
    </row>
    <row r="467" spans="1:8" s="29" customFormat="1" ht="18" customHeight="1">
      <c r="A467" s="34"/>
      <c r="B467" s="82" t="s">
        <v>209</v>
      </c>
      <c r="C467" s="35" t="s">
        <v>105</v>
      </c>
      <c r="D467" s="30">
        <v>23061746</v>
      </c>
      <c r="E467" s="30">
        <v>0</v>
      </c>
      <c r="F467" s="30">
        <v>476960</v>
      </c>
      <c r="G467" s="30">
        <v>0</v>
      </c>
      <c r="H467" s="30">
        <f>D467+E467-F467</f>
        <v>22584786</v>
      </c>
    </row>
    <row r="468" spans="1:8" s="29" customFormat="1" ht="15" customHeight="1">
      <c r="A468" s="34"/>
      <c r="B468" s="34"/>
      <c r="C468" s="132" t="s">
        <v>210</v>
      </c>
      <c r="D468" s="132"/>
      <c r="E468" s="132"/>
      <c r="F468" s="132"/>
      <c r="G468" s="132"/>
      <c r="H468" s="132"/>
    </row>
    <row r="469" spans="1:8" s="29" customFormat="1" ht="41.25" customHeight="1">
      <c r="A469" s="34"/>
      <c r="B469" s="34"/>
      <c r="C469" s="132" t="s">
        <v>211</v>
      </c>
      <c r="D469" s="132"/>
      <c r="E469" s="132"/>
      <c r="F469" s="132"/>
      <c r="G469" s="132"/>
      <c r="H469" s="132"/>
    </row>
    <row r="470" spans="1:8" s="29" customFormat="1" ht="41.25" customHeight="1">
      <c r="A470" s="34"/>
      <c r="B470" s="34"/>
      <c r="C470" s="132" t="s">
        <v>463</v>
      </c>
      <c r="D470" s="132"/>
      <c r="E470" s="132"/>
      <c r="F470" s="132"/>
      <c r="G470" s="132"/>
      <c r="H470" s="132"/>
    </row>
    <row r="471" spans="1:8" s="29" customFormat="1" ht="7.5" customHeight="1">
      <c r="A471" s="34"/>
      <c r="B471" s="34"/>
      <c r="C471" s="25"/>
      <c r="D471" s="25"/>
      <c r="E471" s="25"/>
      <c r="F471" s="25"/>
      <c r="G471" s="25"/>
      <c r="H471" s="25"/>
    </row>
    <row r="472" spans="1:8" s="51" customFormat="1" ht="22.5" customHeight="1">
      <c r="A472" s="99"/>
      <c r="B472" s="99">
        <v>921</v>
      </c>
      <c r="C472" s="100" t="s">
        <v>60</v>
      </c>
      <c r="D472" s="101">
        <v>161943955</v>
      </c>
      <c r="E472" s="101">
        <f>E473+E478+E492+E494+E499+E503+E521+E530+E535</f>
        <v>8173376</v>
      </c>
      <c r="F472" s="101">
        <f>F473+F478+F492+F494+F499+F503+F521+F530+F535</f>
        <v>55887</v>
      </c>
      <c r="G472" s="101">
        <f>G473+G478+G492+G494+G499+G503+G521+G530+G535</f>
        <v>50000</v>
      </c>
      <c r="H472" s="101">
        <f>D472+E472-F472</f>
        <v>170061444</v>
      </c>
    </row>
    <row r="473" spans="1:8" s="29" customFormat="1" ht="19.5" customHeight="1">
      <c r="A473" s="34"/>
      <c r="B473" s="34">
        <v>92105</v>
      </c>
      <c r="C473" s="35" t="s">
        <v>61</v>
      </c>
      <c r="D473" s="30">
        <v>0</v>
      </c>
      <c r="E473" s="30">
        <v>470000</v>
      </c>
      <c r="F473" s="30">
        <v>0</v>
      </c>
      <c r="G473" s="30">
        <v>0</v>
      </c>
      <c r="H473" s="30">
        <f>D473+E473-F473</f>
        <v>470000</v>
      </c>
    </row>
    <row r="474" spans="1:8" s="29" customFormat="1" ht="29.25" customHeight="1">
      <c r="A474" s="34"/>
      <c r="B474" s="34"/>
      <c r="C474" s="131" t="s">
        <v>519</v>
      </c>
      <c r="D474" s="131"/>
      <c r="E474" s="131"/>
      <c r="F474" s="131"/>
      <c r="G474" s="131"/>
      <c r="H474" s="131"/>
    </row>
    <row r="475" spans="1:8" s="29" customFormat="1" ht="15" customHeight="1">
      <c r="A475" s="34"/>
      <c r="B475" s="34"/>
      <c r="C475" s="131" t="s">
        <v>62</v>
      </c>
      <c r="D475" s="131"/>
      <c r="E475" s="131"/>
      <c r="F475" s="131"/>
      <c r="G475" s="131"/>
      <c r="H475" s="131"/>
    </row>
    <row r="476" spans="1:8" s="29" customFormat="1" ht="24.75" customHeight="1">
      <c r="A476" s="34"/>
      <c r="B476" s="34"/>
      <c r="C476" s="131" t="s">
        <v>93</v>
      </c>
      <c r="D476" s="131"/>
      <c r="E476" s="131"/>
      <c r="F476" s="131"/>
      <c r="G476" s="131"/>
      <c r="H476" s="131"/>
    </row>
    <row r="477" spans="1:8" s="29" customFormat="1" ht="15" customHeight="1">
      <c r="A477" s="34"/>
      <c r="B477" s="34"/>
      <c r="C477" s="131" t="s">
        <v>63</v>
      </c>
      <c r="D477" s="131"/>
      <c r="E477" s="131"/>
      <c r="F477" s="131"/>
      <c r="G477" s="131"/>
      <c r="H477" s="131"/>
    </row>
    <row r="478" spans="1:8" s="29" customFormat="1" ht="18.75" customHeight="1">
      <c r="A478" s="34"/>
      <c r="B478" s="34">
        <v>92106</v>
      </c>
      <c r="C478" s="35" t="s">
        <v>92</v>
      </c>
      <c r="D478" s="30">
        <v>76528676</v>
      </c>
      <c r="E478" s="30">
        <v>3322411</v>
      </c>
      <c r="F478" s="30">
        <v>0</v>
      </c>
      <c r="G478" s="30">
        <v>0</v>
      </c>
      <c r="H478" s="30">
        <f>D478+E478-F478</f>
        <v>79851087</v>
      </c>
    </row>
    <row r="479" spans="1:8" s="29" customFormat="1" ht="14.25" customHeight="1">
      <c r="A479" s="34"/>
      <c r="B479" s="34"/>
      <c r="C479" s="133" t="s">
        <v>150</v>
      </c>
      <c r="D479" s="133"/>
      <c r="E479" s="133"/>
      <c r="F479" s="133"/>
      <c r="G479" s="133"/>
      <c r="H479" s="133"/>
    </row>
    <row r="480" spans="1:8" s="29" customFormat="1" ht="42.75" customHeight="1">
      <c r="A480" s="34"/>
      <c r="B480" s="34"/>
      <c r="C480" s="132" t="s">
        <v>151</v>
      </c>
      <c r="D480" s="132"/>
      <c r="E480" s="132"/>
      <c r="F480" s="132"/>
      <c r="G480" s="132"/>
      <c r="H480" s="132"/>
    </row>
    <row r="481" spans="1:8" s="29" customFormat="1" ht="27" customHeight="1">
      <c r="A481" s="34"/>
      <c r="B481" s="34"/>
      <c r="C481" s="131" t="s">
        <v>469</v>
      </c>
      <c r="D481" s="131"/>
      <c r="E481" s="131"/>
      <c r="F481" s="131"/>
      <c r="G481" s="131"/>
      <c r="H481" s="131"/>
    </row>
    <row r="482" spans="1:8" s="29" customFormat="1" ht="30" customHeight="1">
      <c r="A482" s="34"/>
      <c r="B482" s="34"/>
      <c r="C482" s="131" t="s">
        <v>464</v>
      </c>
      <c r="D482" s="131"/>
      <c r="E482" s="131"/>
      <c r="F482" s="131"/>
      <c r="G482" s="131"/>
      <c r="H482" s="131"/>
    </row>
    <row r="483" spans="1:8" s="28" customFormat="1" ht="42.75" customHeight="1">
      <c r="A483" s="27"/>
      <c r="B483" s="27"/>
      <c r="C483" s="132" t="s">
        <v>267</v>
      </c>
      <c r="D483" s="132"/>
      <c r="E483" s="132"/>
      <c r="F483" s="132"/>
      <c r="G483" s="132"/>
      <c r="H483" s="132"/>
    </row>
    <row r="484" spans="1:8" s="28" customFormat="1" ht="30" customHeight="1">
      <c r="A484" s="27"/>
      <c r="B484" s="27"/>
      <c r="C484" s="133" t="s">
        <v>215</v>
      </c>
      <c r="D484" s="133"/>
      <c r="E484" s="133"/>
      <c r="F484" s="133"/>
      <c r="G484" s="133"/>
      <c r="H484" s="133"/>
    </row>
    <row r="485" spans="1:8" s="28" customFormat="1" ht="15" customHeight="1">
      <c r="A485" s="27"/>
      <c r="B485" s="27"/>
      <c r="C485" s="132" t="s">
        <v>217</v>
      </c>
      <c r="D485" s="132"/>
      <c r="E485" s="132"/>
      <c r="F485" s="132"/>
      <c r="G485" s="132"/>
      <c r="H485" s="132"/>
    </row>
    <row r="486" spans="1:8" s="28" customFormat="1" ht="29.25" customHeight="1">
      <c r="A486" s="27"/>
      <c r="B486" s="27"/>
      <c r="C486" s="132" t="s">
        <v>216</v>
      </c>
      <c r="D486" s="132"/>
      <c r="E486" s="132"/>
      <c r="F486" s="132"/>
      <c r="G486" s="132"/>
      <c r="H486" s="132"/>
    </row>
    <row r="487" spans="1:8" s="28" customFormat="1" ht="39.75" customHeight="1">
      <c r="A487" s="27"/>
      <c r="B487" s="27"/>
      <c r="C487" s="132" t="s">
        <v>218</v>
      </c>
      <c r="D487" s="132"/>
      <c r="E487" s="132"/>
      <c r="F487" s="132"/>
      <c r="G487" s="132"/>
      <c r="H487" s="132"/>
    </row>
    <row r="488" spans="1:8" s="28" customFormat="1" ht="26.25" customHeight="1">
      <c r="A488" s="27"/>
      <c r="B488" s="27"/>
      <c r="C488" s="132" t="s">
        <v>465</v>
      </c>
      <c r="D488" s="132"/>
      <c r="E488" s="132"/>
      <c r="F488" s="132"/>
      <c r="G488" s="132"/>
      <c r="H488" s="132"/>
    </row>
    <row r="489" spans="1:8" s="28" customFormat="1" ht="53.25" customHeight="1">
      <c r="A489" s="27"/>
      <c r="B489" s="27"/>
      <c r="C489" s="132" t="s">
        <v>466</v>
      </c>
      <c r="D489" s="132"/>
      <c r="E489" s="132"/>
      <c r="F489" s="132"/>
      <c r="G489" s="132"/>
      <c r="H489" s="132"/>
    </row>
    <row r="490" spans="1:8" s="28" customFormat="1" ht="67.5" customHeight="1">
      <c r="A490" s="27"/>
      <c r="B490" s="27"/>
      <c r="C490" s="132" t="s">
        <v>467</v>
      </c>
      <c r="D490" s="132"/>
      <c r="E490" s="132"/>
      <c r="F490" s="132"/>
      <c r="G490" s="132"/>
      <c r="H490" s="132"/>
    </row>
    <row r="491" spans="1:8" s="29" customFormat="1" ht="40.5" customHeight="1">
      <c r="A491" s="34"/>
      <c r="B491" s="34"/>
      <c r="C491" s="132" t="s">
        <v>219</v>
      </c>
      <c r="D491" s="132"/>
      <c r="E491" s="132"/>
      <c r="F491" s="132"/>
      <c r="G491" s="132"/>
      <c r="H491" s="132"/>
    </row>
    <row r="492" spans="1:8" s="29" customFormat="1" ht="19.5" customHeight="1">
      <c r="A492" s="34"/>
      <c r="B492" s="34">
        <v>92108</v>
      </c>
      <c r="C492" s="35" t="s">
        <v>156</v>
      </c>
      <c r="D492" s="30">
        <v>19113356</v>
      </c>
      <c r="E492" s="30">
        <v>62952</v>
      </c>
      <c r="F492" s="30">
        <v>0</v>
      </c>
      <c r="G492" s="30">
        <v>0</v>
      </c>
      <c r="H492" s="30">
        <f>D492+E492-F492</f>
        <v>19176308</v>
      </c>
    </row>
    <row r="493" spans="1:8" s="28" customFormat="1" ht="44.25" customHeight="1">
      <c r="A493" s="27"/>
      <c r="B493" s="27"/>
      <c r="C493" s="132" t="s">
        <v>268</v>
      </c>
      <c r="D493" s="132"/>
      <c r="E493" s="132"/>
      <c r="F493" s="132"/>
      <c r="G493" s="132"/>
      <c r="H493" s="132"/>
    </row>
    <row r="494" spans="1:8" s="29" customFormat="1" ht="22.5" customHeight="1">
      <c r="A494" s="34"/>
      <c r="B494" s="34">
        <v>92109</v>
      </c>
      <c r="C494" s="35" t="s">
        <v>160</v>
      </c>
      <c r="D494" s="30">
        <v>9944470</v>
      </c>
      <c r="E494" s="30">
        <v>635130</v>
      </c>
      <c r="F494" s="30">
        <v>0</v>
      </c>
      <c r="G494" s="30">
        <v>0</v>
      </c>
      <c r="H494" s="30">
        <f>D494+E494-F494</f>
        <v>10579600</v>
      </c>
    </row>
    <row r="495" spans="1:8" s="28" customFormat="1" ht="15" customHeight="1">
      <c r="A495" s="27"/>
      <c r="B495" s="27"/>
      <c r="C495" s="133" t="s">
        <v>161</v>
      </c>
      <c r="D495" s="133"/>
      <c r="E495" s="133"/>
      <c r="F495" s="133"/>
      <c r="G495" s="133"/>
      <c r="H495" s="133"/>
    </row>
    <row r="496" spans="1:8" s="28" customFormat="1" ht="55.5" customHeight="1">
      <c r="A496" s="27"/>
      <c r="B496" s="27"/>
      <c r="C496" s="132" t="s">
        <v>468</v>
      </c>
      <c r="D496" s="132"/>
      <c r="E496" s="132"/>
      <c r="F496" s="132"/>
      <c r="G496" s="132"/>
      <c r="H496" s="132"/>
    </row>
    <row r="497" spans="1:8" s="10" customFormat="1" ht="95.25" customHeight="1">
      <c r="A497" s="8"/>
      <c r="B497" s="8"/>
      <c r="C497" s="143" t="s">
        <v>470</v>
      </c>
      <c r="D497" s="143"/>
      <c r="E497" s="143"/>
      <c r="F497" s="143"/>
      <c r="G497" s="143"/>
      <c r="H497" s="143"/>
    </row>
    <row r="498" spans="1:8" s="10" customFormat="1" ht="57" customHeight="1">
      <c r="A498" s="8"/>
      <c r="B498" s="8"/>
      <c r="C498" s="143" t="s">
        <v>471</v>
      </c>
      <c r="D498" s="143"/>
      <c r="E498" s="143"/>
      <c r="F498" s="143"/>
      <c r="G498" s="143"/>
      <c r="H498" s="143"/>
    </row>
    <row r="499" spans="1:8" s="10" customFormat="1" ht="20.25" customHeight="1">
      <c r="A499" s="8"/>
      <c r="B499" s="8">
        <v>92110</v>
      </c>
      <c r="C499" s="53" t="s">
        <v>157</v>
      </c>
      <c r="D499" s="62">
        <v>2668426</v>
      </c>
      <c r="E499" s="62">
        <v>48000</v>
      </c>
      <c r="F499" s="62">
        <v>0</v>
      </c>
      <c r="G499" s="62">
        <v>0</v>
      </c>
      <c r="H499" s="62">
        <f>D499+E499-F499</f>
        <v>2716426</v>
      </c>
    </row>
    <row r="500" spans="1:8" s="10" customFormat="1" ht="15" customHeight="1">
      <c r="A500" s="8"/>
      <c r="B500" s="8"/>
      <c r="C500" s="155" t="s">
        <v>158</v>
      </c>
      <c r="D500" s="155"/>
      <c r="E500" s="155"/>
      <c r="F500" s="155"/>
      <c r="G500" s="155"/>
      <c r="H500" s="155"/>
    </row>
    <row r="501" spans="1:8" s="10" customFormat="1" ht="95.25" customHeight="1">
      <c r="A501" s="8"/>
      <c r="B501" s="8"/>
      <c r="C501" s="143" t="s">
        <v>472</v>
      </c>
      <c r="D501" s="143"/>
      <c r="E501" s="143"/>
      <c r="F501" s="143"/>
      <c r="G501" s="143"/>
      <c r="H501" s="143"/>
    </row>
    <row r="502" spans="1:8" s="29" customFormat="1" ht="92.25" customHeight="1">
      <c r="A502" s="34"/>
      <c r="B502" s="34"/>
      <c r="C502" s="132" t="s">
        <v>159</v>
      </c>
      <c r="D502" s="132"/>
      <c r="E502" s="132"/>
      <c r="F502" s="132"/>
      <c r="G502" s="132"/>
      <c r="H502" s="132"/>
    </row>
    <row r="503" spans="1:8" s="29" customFormat="1" ht="20.25" customHeight="1">
      <c r="A503" s="34"/>
      <c r="B503" s="34">
        <v>92116</v>
      </c>
      <c r="C503" s="35" t="s">
        <v>153</v>
      </c>
      <c r="D503" s="30">
        <v>23618880</v>
      </c>
      <c r="E503" s="30">
        <v>646503</v>
      </c>
      <c r="F503" s="30">
        <v>0</v>
      </c>
      <c r="G503" s="30">
        <v>0</v>
      </c>
      <c r="H503" s="30">
        <f>D503+E503-F503</f>
        <v>24265383</v>
      </c>
    </row>
    <row r="504" spans="1:8" s="29" customFormat="1" ht="14.25" customHeight="1">
      <c r="A504" s="34"/>
      <c r="B504" s="34"/>
      <c r="C504" s="133" t="s">
        <v>149</v>
      </c>
      <c r="D504" s="133"/>
      <c r="E504" s="133"/>
      <c r="F504" s="133"/>
      <c r="G504" s="133"/>
      <c r="H504" s="133"/>
    </row>
    <row r="505" spans="1:8" s="29" customFormat="1" ht="14.25" customHeight="1">
      <c r="A505" s="34"/>
      <c r="B505" s="34"/>
      <c r="C505" s="133" t="s">
        <v>154</v>
      </c>
      <c r="D505" s="133"/>
      <c r="E505" s="133"/>
      <c r="F505" s="133"/>
      <c r="G505" s="133"/>
      <c r="H505" s="133"/>
    </row>
    <row r="506" spans="1:8" s="29" customFormat="1" ht="12" customHeight="1">
      <c r="A506" s="34"/>
      <c r="B506" s="34"/>
      <c r="C506" s="133" t="s">
        <v>473</v>
      </c>
      <c r="D506" s="133"/>
      <c r="E506" s="133"/>
      <c r="F506" s="133"/>
      <c r="G506" s="133"/>
      <c r="H506" s="133"/>
    </row>
    <row r="507" spans="1:8" s="51" customFormat="1" ht="105" customHeight="1">
      <c r="A507" s="83"/>
      <c r="B507" s="83"/>
      <c r="C507" s="132" t="s">
        <v>474</v>
      </c>
      <c r="D507" s="132"/>
      <c r="E507" s="132"/>
      <c r="F507" s="132"/>
      <c r="G507" s="132"/>
      <c r="H507" s="132"/>
    </row>
    <row r="508" spans="1:8" s="29" customFormat="1" ht="66.75" customHeight="1">
      <c r="A508" s="34"/>
      <c r="B508" s="34"/>
      <c r="C508" s="132" t="s">
        <v>475</v>
      </c>
      <c r="D508" s="132"/>
      <c r="E508" s="132"/>
      <c r="F508" s="132"/>
      <c r="G508" s="132"/>
      <c r="H508" s="132"/>
    </row>
    <row r="509" spans="1:8" s="29" customFormat="1" ht="76.5" customHeight="1">
      <c r="A509" s="34"/>
      <c r="B509" s="34"/>
      <c r="C509" s="133" t="s">
        <v>520</v>
      </c>
      <c r="D509" s="133"/>
      <c r="E509" s="133"/>
      <c r="F509" s="133"/>
      <c r="G509" s="133"/>
      <c r="H509" s="133"/>
    </row>
    <row r="510" spans="1:8" s="29" customFormat="1" ht="14.25" customHeight="1">
      <c r="A510" s="34"/>
      <c r="B510" s="34"/>
      <c r="C510" s="133" t="s">
        <v>155</v>
      </c>
      <c r="D510" s="133"/>
      <c r="E510" s="133"/>
      <c r="F510" s="133"/>
      <c r="G510" s="133"/>
      <c r="H510" s="133"/>
    </row>
    <row r="511" spans="1:8" s="29" customFormat="1" ht="12" customHeight="1">
      <c r="A511" s="34"/>
      <c r="B511" s="34"/>
      <c r="C511" s="133" t="s">
        <v>473</v>
      </c>
      <c r="D511" s="133"/>
      <c r="E511" s="133"/>
      <c r="F511" s="133"/>
      <c r="G511" s="133"/>
      <c r="H511" s="133"/>
    </row>
    <row r="512" spans="1:8" s="29" customFormat="1" ht="12" customHeight="1">
      <c r="A512" s="34"/>
      <c r="B512" s="34"/>
      <c r="C512" s="133" t="s">
        <v>476</v>
      </c>
      <c r="D512" s="133"/>
      <c r="E512" s="133"/>
      <c r="F512" s="133"/>
      <c r="G512" s="133"/>
      <c r="H512" s="133"/>
    </row>
    <row r="513" spans="1:8" s="51" customFormat="1" ht="57" customHeight="1">
      <c r="A513" s="83"/>
      <c r="B513" s="83"/>
      <c r="C513" s="132" t="s">
        <v>477</v>
      </c>
      <c r="D513" s="132"/>
      <c r="E513" s="132"/>
      <c r="F513" s="132"/>
      <c r="G513" s="132"/>
      <c r="H513" s="132"/>
    </row>
    <row r="514" spans="1:8" s="29" customFormat="1" ht="78.75" customHeight="1">
      <c r="A514" s="34"/>
      <c r="B514" s="34"/>
      <c r="C514" s="132" t="s">
        <v>478</v>
      </c>
      <c r="D514" s="132"/>
      <c r="E514" s="132"/>
      <c r="F514" s="132"/>
      <c r="G514" s="132"/>
      <c r="H514" s="132"/>
    </row>
    <row r="515" spans="1:8" s="29" customFormat="1" ht="81" customHeight="1">
      <c r="A515" s="34"/>
      <c r="B515" s="34"/>
      <c r="C515" s="132" t="s">
        <v>479</v>
      </c>
      <c r="D515" s="132"/>
      <c r="E515" s="132"/>
      <c r="F515" s="132"/>
      <c r="G515" s="132"/>
      <c r="H515" s="132"/>
    </row>
    <row r="516" spans="1:8" s="29" customFormat="1" ht="90" customHeight="1">
      <c r="A516" s="34"/>
      <c r="B516" s="34"/>
      <c r="C516" s="132" t="s">
        <v>480</v>
      </c>
      <c r="D516" s="132"/>
      <c r="E516" s="132"/>
      <c r="F516" s="132"/>
      <c r="G516" s="132"/>
      <c r="H516" s="132"/>
    </row>
    <row r="517" spans="1:8" s="29" customFormat="1" ht="54.75" customHeight="1">
      <c r="A517" s="34"/>
      <c r="B517" s="34"/>
      <c r="C517" s="132" t="s">
        <v>269</v>
      </c>
      <c r="D517" s="132"/>
      <c r="E517" s="132"/>
      <c r="F517" s="132"/>
      <c r="G517" s="132"/>
      <c r="H517" s="132"/>
    </row>
    <row r="518" spans="1:8" s="29" customFormat="1" ht="13.5" customHeight="1">
      <c r="A518" s="34"/>
      <c r="B518" s="34"/>
      <c r="C518" s="135" t="s">
        <v>174</v>
      </c>
      <c r="D518" s="135"/>
      <c r="E518" s="135"/>
      <c r="F518" s="135"/>
      <c r="G518" s="135"/>
      <c r="H518" s="135"/>
    </row>
    <row r="519" spans="1:8" s="29" customFormat="1" ht="42.75" customHeight="1">
      <c r="A519" s="34"/>
      <c r="B519" s="34"/>
      <c r="C519" s="131" t="s">
        <v>481</v>
      </c>
      <c r="D519" s="131"/>
      <c r="E519" s="131"/>
      <c r="F519" s="131"/>
      <c r="G519" s="131"/>
      <c r="H519" s="131"/>
    </row>
    <row r="520" spans="1:8" s="29" customFormat="1" ht="54.75" customHeight="1">
      <c r="A520" s="34"/>
      <c r="B520" s="34"/>
      <c r="C520" s="131" t="s">
        <v>175</v>
      </c>
      <c r="D520" s="131"/>
      <c r="E520" s="131"/>
      <c r="F520" s="131"/>
      <c r="G520" s="131"/>
      <c r="H520" s="131"/>
    </row>
    <row r="521" spans="1:8" s="29" customFormat="1" ht="18.75" customHeight="1">
      <c r="A521" s="34"/>
      <c r="B521" s="34">
        <v>92118</v>
      </c>
      <c r="C521" s="35" t="s">
        <v>162</v>
      </c>
      <c r="D521" s="30">
        <v>16262016</v>
      </c>
      <c r="E521" s="30">
        <v>318224</v>
      </c>
      <c r="F521" s="30">
        <v>55887</v>
      </c>
      <c r="G521" s="30">
        <v>0</v>
      </c>
      <c r="H521" s="30">
        <f>D521+E521-F521</f>
        <v>16524353</v>
      </c>
    </row>
    <row r="522" spans="1:8" s="29" customFormat="1" ht="18.75" customHeight="1">
      <c r="A522" s="34"/>
      <c r="B522" s="34"/>
      <c r="C522" s="132" t="s">
        <v>482</v>
      </c>
      <c r="D522" s="132"/>
      <c r="E522" s="132"/>
      <c r="F522" s="132"/>
      <c r="G522" s="132"/>
      <c r="H522" s="132"/>
    </row>
    <row r="523" spans="1:8" s="29" customFormat="1" ht="27" customHeight="1">
      <c r="A523" s="34"/>
      <c r="B523" s="34"/>
      <c r="C523" s="132" t="s">
        <v>163</v>
      </c>
      <c r="D523" s="132"/>
      <c r="E523" s="132"/>
      <c r="F523" s="132"/>
      <c r="G523" s="132"/>
      <c r="H523" s="132"/>
    </row>
    <row r="524" spans="1:8" s="29" customFormat="1" ht="67.5" customHeight="1">
      <c r="A524" s="34"/>
      <c r="B524" s="34"/>
      <c r="C524" s="132" t="s">
        <v>270</v>
      </c>
      <c r="D524" s="132"/>
      <c r="E524" s="132"/>
      <c r="F524" s="132"/>
      <c r="G524" s="132"/>
      <c r="H524" s="132"/>
    </row>
    <row r="525" spans="1:8" s="29" customFormat="1" ht="69" customHeight="1">
      <c r="A525" s="34"/>
      <c r="B525" s="34"/>
      <c r="C525" s="132" t="s">
        <v>164</v>
      </c>
      <c r="D525" s="132"/>
      <c r="E525" s="132"/>
      <c r="F525" s="132"/>
      <c r="G525" s="132"/>
      <c r="H525" s="132"/>
    </row>
    <row r="526" spans="1:8" s="29" customFormat="1" ht="19.5" customHeight="1">
      <c r="A526" s="34"/>
      <c r="B526" s="34"/>
      <c r="C526" s="132" t="s">
        <v>165</v>
      </c>
      <c r="D526" s="132"/>
      <c r="E526" s="132"/>
      <c r="F526" s="132"/>
      <c r="G526" s="132"/>
      <c r="H526" s="132"/>
    </row>
    <row r="527" spans="1:8" s="29" customFormat="1" ht="79.5" customHeight="1">
      <c r="A527" s="34"/>
      <c r="B527" s="34"/>
      <c r="C527" s="132" t="s">
        <v>483</v>
      </c>
      <c r="D527" s="132"/>
      <c r="E527" s="132"/>
      <c r="F527" s="132"/>
      <c r="G527" s="132"/>
      <c r="H527" s="132"/>
    </row>
    <row r="528" spans="1:8" s="29" customFormat="1" ht="57" customHeight="1">
      <c r="A528" s="34"/>
      <c r="B528" s="34"/>
      <c r="C528" s="132" t="s">
        <v>271</v>
      </c>
      <c r="D528" s="132"/>
      <c r="E528" s="132"/>
      <c r="F528" s="132"/>
      <c r="G528" s="132"/>
      <c r="H528" s="132"/>
    </row>
    <row r="529" spans="1:8" s="29" customFormat="1" ht="69" customHeight="1">
      <c r="A529" s="34"/>
      <c r="B529" s="34"/>
      <c r="C529" s="132" t="s">
        <v>521</v>
      </c>
      <c r="D529" s="132"/>
      <c r="E529" s="132"/>
      <c r="F529" s="132"/>
      <c r="G529" s="132"/>
      <c r="H529" s="132"/>
    </row>
    <row r="530" spans="1:8" s="29" customFormat="1" ht="20.25" customHeight="1">
      <c r="A530" s="34"/>
      <c r="B530" s="34">
        <v>92120</v>
      </c>
      <c r="C530" s="35" t="s">
        <v>148</v>
      </c>
      <c r="D530" s="30">
        <v>2590983</v>
      </c>
      <c r="E530" s="30">
        <v>533751</v>
      </c>
      <c r="F530" s="30">
        <v>0</v>
      </c>
      <c r="G530" s="30">
        <v>0</v>
      </c>
      <c r="H530" s="30">
        <f>D530+E530-F530</f>
        <v>3124734</v>
      </c>
    </row>
    <row r="531" spans="1:8" s="29" customFormat="1" ht="16.5" customHeight="1">
      <c r="A531" s="34"/>
      <c r="B531" s="34"/>
      <c r="C531" s="133" t="s">
        <v>128</v>
      </c>
      <c r="D531" s="133"/>
      <c r="E531" s="133"/>
      <c r="F531" s="133"/>
      <c r="G531" s="133"/>
      <c r="H531" s="133"/>
    </row>
    <row r="532" spans="1:8" s="29" customFormat="1" ht="29.25" customHeight="1">
      <c r="A532" s="34"/>
      <c r="B532" s="60"/>
      <c r="C532" s="132" t="s">
        <v>484</v>
      </c>
      <c r="D532" s="132"/>
      <c r="E532" s="132"/>
      <c r="F532" s="132"/>
      <c r="G532" s="132"/>
      <c r="H532" s="132"/>
    </row>
    <row r="533" spans="1:8" s="26" customFormat="1" ht="30.75" customHeight="1">
      <c r="A533" s="49"/>
      <c r="B533" s="49"/>
      <c r="C533" s="132" t="s">
        <v>532</v>
      </c>
      <c r="D533" s="132"/>
      <c r="E533" s="132"/>
      <c r="F533" s="132"/>
      <c r="G533" s="132"/>
      <c r="H533" s="132"/>
    </row>
    <row r="534" spans="1:8" s="26" customFormat="1" ht="21" customHeight="1">
      <c r="A534" s="49"/>
      <c r="B534" s="49"/>
      <c r="C534" s="25"/>
      <c r="D534" s="25"/>
      <c r="E534" s="25"/>
      <c r="F534" s="25"/>
      <c r="G534" s="25"/>
      <c r="H534" s="25"/>
    </row>
    <row r="535" spans="1:8" s="29" customFormat="1" ht="22.5" customHeight="1">
      <c r="A535" s="34"/>
      <c r="B535" s="34">
        <v>92195</v>
      </c>
      <c r="C535" s="35" t="s">
        <v>105</v>
      </c>
      <c r="D535" s="30">
        <v>9917648</v>
      </c>
      <c r="E535" s="30">
        <v>2136405</v>
      </c>
      <c r="F535" s="30">
        <v>0</v>
      </c>
      <c r="G535" s="30">
        <v>50000</v>
      </c>
      <c r="H535" s="30">
        <f>D535+E535-F535</f>
        <v>12054053</v>
      </c>
    </row>
    <row r="536" spans="1:8" s="29" customFormat="1" ht="13.5" customHeight="1">
      <c r="A536" s="34"/>
      <c r="B536" s="34"/>
      <c r="C536" s="135" t="s">
        <v>128</v>
      </c>
      <c r="D536" s="135"/>
      <c r="E536" s="135"/>
      <c r="F536" s="135"/>
      <c r="G536" s="135"/>
      <c r="H536" s="135"/>
    </row>
    <row r="537" spans="1:8" s="51" customFormat="1" ht="30" customHeight="1">
      <c r="A537" s="49"/>
      <c r="B537" s="49"/>
      <c r="C537" s="131" t="s">
        <v>522</v>
      </c>
      <c r="D537" s="131"/>
      <c r="E537" s="131"/>
      <c r="F537" s="131"/>
      <c r="G537" s="131"/>
      <c r="H537" s="131"/>
    </row>
    <row r="538" spans="1:8" s="29" customFormat="1" ht="54" customHeight="1">
      <c r="A538" s="34"/>
      <c r="B538" s="34"/>
      <c r="C538" s="131" t="s">
        <v>485</v>
      </c>
      <c r="D538" s="131"/>
      <c r="E538" s="131"/>
      <c r="F538" s="131"/>
      <c r="G538" s="131"/>
      <c r="H538" s="131"/>
    </row>
    <row r="539" spans="1:8" s="29" customFormat="1" ht="66.75" customHeight="1">
      <c r="A539" s="34"/>
      <c r="B539" s="60"/>
      <c r="C539" s="132" t="s">
        <v>212</v>
      </c>
      <c r="D539" s="132"/>
      <c r="E539" s="132"/>
      <c r="F539" s="132"/>
      <c r="G539" s="132"/>
      <c r="H539" s="132"/>
    </row>
    <row r="540" spans="1:8" s="26" customFormat="1" ht="9" customHeight="1">
      <c r="A540" s="49"/>
      <c r="B540" s="49"/>
      <c r="C540" s="25"/>
      <c r="D540" s="25"/>
      <c r="E540" s="25"/>
      <c r="F540" s="25"/>
      <c r="G540" s="25"/>
      <c r="H540" s="25"/>
    </row>
    <row r="541" spans="1:8" s="26" customFormat="1" ht="30" customHeight="1">
      <c r="A541" s="31"/>
      <c r="B541" s="85">
        <v>925</v>
      </c>
      <c r="C541" s="86" t="s">
        <v>106</v>
      </c>
      <c r="D541" s="87">
        <v>7501637</v>
      </c>
      <c r="E541" s="87">
        <f>E542</f>
        <v>2353718</v>
      </c>
      <c r="F541" s="87">
        <f>F542</f>
        <v>0</v>
      </c>
      <c r="G541" s="87">
        <f>G542</f>
        <v>0</v>
      </c>
      <c r="H541" s="87">
        <f>D541+E541-F541</f>
        <v>9855355</v>
      </c>
    </row>
    <row r="542" spans="1:8" s="29" customFormat="1" ht="18" customHeight="1">
      <c r="A542" s="34"/>
      <c r="B542" s="34">
        <v>92502</v>
      </c>
      <c r="C542" s="35" t="s">
        <v>107</v>
      </c>
      <c r="D542" s="30">
        <v>7501637</v>
      </c>
      <c r="E542" s="30">
        <v>2353718</v>
      </c>
      <c r="F542" s="30">
        <v>0</v>
      </c>
      <c r="G542" s="30">
        <v>0</v>
      </c>
      <c r="H542" s="30">
        <f>D542+E542-F542</f>
        <v>9855355</v>
      </c>
    </row>
    <row r="543" spans="1:8" s="29" customFormat="1" ht="16.5" customHeight="1">
      <c r="A543" s="34"/>
      <c r="B543" s="34"/>
      <c r="C543" s="133" t="s">
        <v>108</v>
      </c>
      <c r="D543" s="133"/>
      <c r="E543" s="133"/>
      <c r="F543" s="133"/>
      <c r="G543" s="133"/>
      <c r="H543" s="133"/>
    </row>
    <row r="544" spans="1:8" s="29" customFormat="1" ht="51" customHeight="1">
      <c r="A544" s="34"/>
      <c r="B544" s="34"/>
      <c r="C544" s="132" t="s">
        <v>109</v>
      </c>
      <c r="D544" s="132"/>
      <c r="E544" s="132"/>
      <c r="F544" s="132"/>
      <c r="G544" s="132"/>
      <c r="H544" s="132"/>
    </row>
    <row r="545" spans="1:8" s="29" customFormat="1" ht="44.25" customHeight="1">
      <c r="A545" s="34"/>
      <c r="B545" s="34"/>
      <c r="C545" s="132" t="s">
        <v>486</v>
      </c>
      <c r="D545" s="132"/>
      <c r="E545" s="132"/>
      <c r="F545" s="132"/>
      <c r="G545" s="132"/>
      <c r="H545" s="132"/>
    </row>
    <row r="546" spans="1:8" s="29" customFormat="1" ht="67.5" customHeight="1">
      <c r="A546" s="34"/>
      <c r="B546" s="34"/>
      <c r="C546" s="132" t="s">
        <v>185</v>
      </c>
      <c r="D546" s="132"/>
      <c r="E546" s="132"/>
      <c r="F546" s="132"/>
      <c r="G546" s="132"/>
      <c r="H546" s="132"/>
    </row>
    <row r="547" spans="1:8" s="29" customFormat="1" ht="17.25" customHeight="1">
      <c r="A547" s="34"/>
      <c r="B547" s="34"/>
      <c r="C547" s="132" t="s">
        <v>128</v>
      </c>
      <c r="D547" s="132"/>
      <c r="E547" s="132"/>
      <c r="F547" s="132"/>
      <c r="G547" s="132"/>
      <c r="H547" s="132"/>
    </row>
    <row r="548" spans="1:8" s="29" customFormat="1" ht="15" customHeight="1">
      <c r="A548" s="34"/>
      <c r="B548" s="34"/>
      <c r="C548" s="132" t="s">
        <v>180</v>
      </c>
      <c r="D548" s="132"/>
      <c r="E548" s="132"/>
      <c r="F548" s="132"/>
      <c r="G548" s="132"/>
      <c r="H548" s="132"/>
    </row>
    <row r="549" spans="1:8" s="29" customFormat="1" ht="27" customHeight="1">
      <c r="A549" s="34"/>
      <c r="B549" s="34"/>
      <c r="C549" s="132" t="s">
        <v>181</v>
      </c>
      <c r="D549" s="132"/>
      <c r="E549" s="132"/>
      <c r="F549" s="132"/>
      <c r="G549" s="132"/>
      <c r="H549" s="132"/>
    </row>
    <row r="550" spans="1:8" s="29" customFormat="1" ht="27" customHeight="1">
      <c r="A550" s="34"/>
      <c r="B550" s="34"/>
      <c r="C550" s="132" t="s">
        <v>182</v>
      </c>
      <c r="D550" s="132"/>
      <c r="E550" s="132"/>
      <c r="F550" s="132"/>
      <c r="G550" s="132"/>
      <c r="H550" s="132"/>
    </row>
    <row r="551" spans="1:8" s="29" customFormat="1" ht="79.5" customHeight="1">
      <c r="A551" s="34"/>
      <c r="B551" s="34"/>
      <c r="C551" s="132" t="s">
        <v>186</v>
      </c>
      <c r="D551" s="132"/>
      <c r="E551" s="132"/>
      <c r="F551" s="132"/>
      <c r="G551" s="132"/>
      <c r="H551" s="132"/>
    </row>
    <row r="552" spans="1:8" s="29" customFormat="1" ht="7.5" customHeight="1">
      <c r="A552" s="34"/>
      <c r="B552" s="34"/>
      <c r="C552" s="132"/>
      <c r="D552" s="132"/>
      <c r="E552" s="132"/>
      <c r="F552" s="132"/>
      <c r="G552" s="132"/>
      <c r="H552" s="132"/>
    </row>
    <row r="553" spans="1:8" s="51" customFormat="1" ht="23.25" customHeight="1">
      <c r="A553" s="31"/>
      <c r="B553" s="31">
        <v>926</v>
      </c>
      <c r="C553" s="32" t="s">
        <v>176</v>
      </c>
      <c r="D553" s="33">
        <v>9390000</v>
      </c>
      <c r="E553" s="33">
        <f>E554</f>
        <v>488000</v>
      </c>
      <c r="F553" s="33">
        <f>F554</f>
        <v>0</v>
      </c>
      <c r="G553" s="33">
        <f>G554</f>
        <v>0</v>
      </c>
      <c r="H553" s="33">
        <f>D553+E553-F553</f>
        <v>9878000</v>
      </c>
    </row>
    <row r="554" spans="1:8" s="29" customFormat="1" ht="19.5" customHeight="1">
      <c r="A554" s="34"/>
      <c r="B554" s="34">
        <v>92605</v>
      </c>
      <c r="C554" s="35" t="s">
        <v>177</v>
      </c>
      <c r="D554" s="30">
        <v>9390000</v>
      </c>
      <c r="E554" s="30">
        <v>488000</v>
      </c>
      <c r="F554" s="30">
        <v>0</v>
      </c>
      <c r="G554" s="30">
        <v>0</v>
      </c>
      <c r="H554" s="30">
        <f>D554+E554-F554</f>
        <v>9878000</v>
      </c>
    </row>
    <row r="555" spans="1:8" s="26" customFormat="1" ht="48" customHeight="1">
      <c r="A555" s="49"/>
      <c r="B555" s="49"/>
      <c r="C555" s="132" t="s">
        <v>178</v>
      </c>
      <c r="D555" s="132"/>
      <c r="E555" s="132"/>
      <c r="F555" s="132"/>
      <c r="G555" s="132"/>
      <c r="H555" s="132"/>
    </row>
    <row r="556" spans="1:8" s="2" customFormat="1" ht="21" customHeight="1">
      <c r="A556" s="152" t="s">
        <v>20</v>
      </c>
      <c r="B556" s="152"/>
      <c r="C556" s="152"/>
      <c r="D556" s="152"/>
      <c r="E556" s="152"/>
      <c r="F556" s="152"/>
      <c r="G556" s="152"/>
      <c r="H556" s="152"/>
    </row>
    <row r="557" spans="1:8" s="21" customFormat="1" ht="18.75" customHeight="1">
      <c r="A557" s="11" t="s">
        <v>12</v>
      </c>
      <c r="B557" s="153" t="s">
        <v>21</v>
      </c>
      <c r="C557" s="153"/>
      <c r="D557" s="20"/>
      <c r="E557" s="20"/>
      <c r="F557" s="20"/>
      <c r="G557" s="20"/>
      <c r="H557" s="20"/>
    </row>
    <row r="558" spans="1:8" s="43" customFormat="1" ht="27" customHeight="1">
      <c r="A558" s="41" t="s">
        <v>22</v>
      </c>
      <c r="B558" s="147" t="s">
        <v>23</v>
      </c>
      <c r="C558" s="148"/>
      <c r="D558" s="42">
        <v>1585405775</v>
      </c>
      <c r="E558" s="42">
        <f>SUM(E559:E560)</f>
        <v>63399018</v>
      </c>
      <c r="F558" s="42"/>
      <c r="G558" s="42"/>
      <c r="H558" s="42">
        <f aca="true" t="shared" si="0" ref="H558:H573">D558+E558-F558</f>
        <v>1648804793</v>
      </c>
    </row>
    <row r="559" spans="1:8" s="43" customFormat="1" ht="27" customHeight="1">
      <c r="A559" s="41" t="s">
        <v>24</v>
      </c>
      <c r="B559" s="141" t="s">
        <v>25</v>
      </c>
      <c r="C559" s="142"/>
      <c r="D559" s="42">
        <v>1139903518</v>
      </c>
      <c r="E559" s="42">
        <v>29740584</v>
      </c>
      <c r="F559" s="42"/>
      <c r="G559" s="42"/>
      <c r="H559" s="42">
        <f t="shared" si="0"/>
        <v>1169644102</v>
      </c>
    </row>
    <row r="560" spans="1:8" s="43" customFormat="1" ht="27" customHeight="1">
      <c r="A560" s="41" t="s">
        <v>26</v>
      </c>
      <c r="B560" s="141" t="s">
        <v>353</v>
      </c>
      <c r="C560" s="142"/>
      <c r="D560" s="42">
        <v>445502257</v>
      </c>
      <c r="E560" s="42">
        <v>33658434</v>
      </c>
      <c r="F560" s="42"/>
      <c r="G560" s="42"/>
      <c r="H560" s="42">
        <f>D560+E560-F560</f>
        <v>479160691</v>
      </c>
    </row>
    <row r="561" spans="1:8" s="43" customFormat="1" ht="27" customHeight="1">
      <c r="A561" s="41" t="s">
        <v>27</v>
      </c>
      <c r="B561" s="141" t="s">
        <v>28</v>
      </c>
      <c r="C561" s="142"/>
      <c r="D561" s="42">
        <v>1632405775</v>
      </c>
      <c r="E561" s="42">
        <f>SUM(E562:E563)</f>
        <v>99781333.02000001</v>
      </c>
      <c r="F561" s="42"/>
      <c r="G561" s="42"/>
      <c r="H561" s="42">
        <f t="shared" si="0"/>
        <v>1732187108.02</v>
      </c>
    </row>
    <row r="562" spans="1:8" s="43" customFormat="1" ht="27" customHeight="1">
      <c r="A562" s="41" t="s">
        <v>29</v>
      </c>
      <c r="B562" s="141" t="s">
        <v>30</v>
      </c>
      <c r="C562" s="142"/>
      <c r="D562" s="42">
        <v>891696962</v>
      </c>
      <c r="E562" s="42">
        <v>46991762.02</v>
      </c>
      <c r="F562" s="42"/>
      <c r="G562" s="42"/>
      <c r="H562" s="42">
        <f t="shared" si="0"/>
        <v>938688724.02</v>
      </c>
    </row>
    <row r="563" spans="1:8" s="43" customFormat="1" ht="27" customHeight="1">
      <c r="A563" s="41" t="s">
        <v>31</v>
      </c>
      <c r="B563" s="141" t="s">
        <v>352</v>
      </c>
      <c r="C563" s="142"/>
      <c r="D563" s="42">
        <v>740708813</v>
      </c>
      <c r="E563" s="42">
        <v>52789571</v>
      </c>
      <c r="F563" s="42"/>
      <c r="G563" s="42"/>
      <c r="H563" s="42">
        <f t="shared" si="0"/>
        <v>793498384</v>
      </c>
    </row>
    <row r="564" spans="1:8" s="43" customFormat="1" ht="27" customHeight="1">
      <c r="A564" s="41" t="s">
        <v>50</v>
      </c>
      <c r="B564" s="141" t="s">
        <v>356</v>
      </c>
      <c r="C564" s="142"/>
      <c r="D564" s="42">
        <v>47000000</v>
      </c>
      <c r="E564" s="42">
        <f>E565+E566</f>
        <v>36382315.02</v>
      </c>
      <c r="F564" s="42"/>
      <c r="G564" s="42"/>
      <c r="H564" s="42">
        <f t="shared" si="0"/>
        <v>83382315.02000001</v>
      </c>
    </row>
    <row r="565" spans="1:8" s="43" customFormat="1" ht="78.75" customHeight="1">
      <c r="A565" s="41" t="s">
        <v>53</v>
      </c>
      <c r="B565" s="141" t="s">
        <v>357</v>
      </c>
      <c r="C565" s="142"/>
      <c r="D565" s="42">
        <v>2000000</v>
      </c>
      <c r="E565" s="42">
        <v>24226.02</v>
      </c>
      <c r="F565" s="42"/>
      <c r="G565" s="42"/>
      <c r="H565" s="42">
        <f t="shared" si="0"/>
        <v>2024226.02</v>
      </c>
    </row>
    <row r="566" spans="1:8" s="43" customFormat="1" ht="46.5" customHeight="1">
      <c r="A566" s="41" t="s">
        <v>57</v>
      </c>
      <c r="B566" s="141" t="s">
        <v>358</v>
      </c>
      <c r="C566" s="142"/>
      <c r="D566" s="42">
        <v>14949412</v>
      </c>
      <c r="E566" s="42">
        <v>36358089</v>
      </c>
      <c r="F566" s="42"/>
      <c r="G566" s="42"/>
      <c r="H566" s="42">
        <f t="shared" si="0"/>
        <v>51307501</v>
      </c>
    </row>
    <row r="567" spans="1:8" s="43" customFormat="1" ht="27.75" customHeight="1">
      <c r="A567" s="41" t="s">
        <v>343</v>
      </c>
      <c r="B567" s="141" t="s">
        <v>359</v>
      </c>
      <c r="C567" s="142"/>
      <c r="D567" s="42">
        <v>64580952</v>
      </c>
      <c r="E567" s="42">
        <v>36382315.02</v>
      </c>
      <c r="F567" s="42"/>
      <c r="G567" s="42"/>
      <c r="H567" s="42">
        <f t="shared" si="0"/>
        <v>100963267.02000001</v>
      </c>
    </row>
    <row r="568" spans="1:8" s="28" customFormat="1" ht="24.75" customHeight="1">
      <c r="A568" s="41" t="s">
        <v>344</v>
      </c>
      <c r="B568" s="145" t="s">
        <v>51</v>
      </c>
      <c r="C568" s="145"/>
      <c r="D568" s="42">
        <v>571719259</v>
      </c>
      <c r="E568" s="42">
        <f>E569+E570</f>
        <v>43437575</v>
      </c>
      <c r="F568" s="42"/>
      <c r="G568" s="42"/>
      <c r="H568" s="42">
        <f>D568+E568-F568</f>
        <v>615156834</v>
      </c>
    </row>
    <row r="569" spans="1:8" s="28" customFormat="1" ht="24.75" customHeight="1">
      <c r="A569" s="41" t="s">
        <v>345</v>
      </c>
      <c r="B569" s="145" t="s">
        <v>355</v>
      </c>
      <c r="C569" s="145"/>
      <c r="D569" s="42">
        <v>318130966</v>
      </c>
      <c r="E569" s="42">
        <v>34644626</v>
      </c>
      <c r="F569" s="42"/>
      <c r="G569" s="42"/>
      <c r="H569" s="42">
        <f>D569+E569-F569</f>
        <v>352775592</v>
      </c>
    </row>
    <row r="570" spans="1:8" s="28" customFormat="1" ht="27" customHeight="1">
      <c r="A570" s="41" t="s">
        <v>354</v>
      </c>
      <c r="B570" s="145" t="s">
        <v>52</v>
      </c>
      <c r="C570" s="145"/>
      <c r="D570" s="42">
        <v>253588293</v>
      </c>
      <c r="E570" s="42">
        <v>8792949</v>
      </c>
      <c r="F570" s="42"/>
      <c r="G570" s="42"/>
      <c r="H570" s="42">
        <f>D570+E570-F570</f>
        <v>262381242</v>
      </c>
    </row>
    <row r="571" spans="1:8" s="28" customFormat="1" ht="54" customHeight="1">
      <c r="A571" s="41" t="s">
        <v>487</v>
      </c>
      <c r="B571" s="145" t="s">
        <v>56</v>
      </c>
      <c r="C571" s="145"/>
      <c r="D571" s="42">
        <v>138761000</v>
      </c>
      <c r="E571" s="42">
        <v>609900</v>
      </c>
      <c r="F571" s="42"/>
      <c r="G571" s="42"/>
      <c r="H571" s="42">
        <f>D571+E571-F571</f>
        <v>139370900</v>
      </c>
    </row>
    <row r="572" spans="1:8" s="28" customFormat="1" ht="51.75" customHeight="1">
      <c r="A572" s="41" t="s">
        <v>488</v>
      </c>
      <c r="B572" s="145" t="s">
        <v>360</v>
      </c>
      <c r="C572" s="145"/>
      <c r="D572" s="44">
        <v>375000</v>
      </c>
      <c r="E572" s="44">
        <v>41508</v>
      </c>
      <c r="F572" s="44"/>
      <c r="G572" s="44"/>
      <c r="H572" s="44">
        <f t="shared" si="0"/>
        <v>416508</v>
      </c>
    </row>
    <row r="573" spans="1:8" s="28" customFormat="1" ht="52.5" customHeight="1">
      <c r="A573" s="41" t="s">
        <v>489</v>
      </c>
      <c r="B573" s="145" t="s">
        <v>493</v>
      </c>
      <c r="C573" s="145"/>
      <c r="D573" s="44">
        <v>0</v>
      </c>
      <c r="E573" s="44">
        <v>24226.02</v>
      </c>
      <c r="F573" s="44"/>
      <c r="G573" s="44"/>
      <c r="H573" s="44">
        <f t="shared" si="0"/>
        <v>24226.02</v>
      </c>
    </row>
    <row r="574" spans="1:8" s="2" customFormat="1" ht="5.25" customHeight="1">
      <c r="A574" s="18"/>
      <c r="B574" s="19"/>
      <c r="C574" s="19"/>
      <c r="D574" s="22"/>
      <c r="E574" s="22"/>
      <c r="F574" s="22"/>
      <c r="G574" s="22"/>
      <c r="H574" s="22"/>
    </row>
    <row r="575" spans="1:8" s="21" customFormat="1" ht="18.75" customHeight="1">
      <c r="A575" s="11" t="s">
        <v>18</v>
      </c>
      <c r="B575" s="149" t="s">
        <v>32</v>
      </c>
      <c r="C575" s="149"/>
      <c r="D575" s="13"/>
      <c r="E575" s="13"/>
      <c r="F575" s="13"/>
      <c r="G575" s="13"/>
      <c r="H575" s="13"/>
    </row>
    <row r="576" spans="1:8" s="28" customFormat="1" ht="16.5" customHeight="1">
      <c r="A576" s="27" t="s">
        <v>22</v>
      </c>
      <c r="B576" s="132" t="s">
        <v>44</v>
      </c>
      <c r="C576" s="132"/>
      <c r="D576" s="132"/>
      <c r="E576" s="132"/>
      <c r="F576" s="132"/>
      <c r="G576" s="132"/>
      <c r="H576" s="132"/>
    </row>
    <row r="577" spans="1:8" s="28" customFormat="1" ht="16.5" customHeight="1">
      <c r="A577" s="27" t="s">
        <v>24</v>
      </c>
      <c r="B577" s="132" t="s">
        <v>45</v>
      </c>
      <c r="C577" s="132"/>
      <c r="D577" s="132"/>
      <c r="E577" s="132"/>
      <c r="F577" s="132"/>
      <c r="G577" s="132"/>
      <c r="H577" s="132"/>
    </row>
    <row r="578" spans="1:8" s="28" customFormat="1" ht="16.5" customHeight="1">
      <c r="A578" s="27" t="s">
        <v>26</v>
      </c>
      <c r="B578" s="132" t="s">
        <v>46</v>
      </c>
      <c r="C578" s="132"/>
      <c r="D578" s="132"/>
      <c r="E578" s="132"/>
      <c r="F578" s="132"/>
      <c r="G578" s="132"/>
      <c r="H578" s="132"/>
    </row>
    <row r="579" spans="1:8" s="28" customFormat="1" ht="16.5" customHeight="1">
      <c r="A579" s="27" t="s">
        <v>27</v>
      </c>
      <c r="B579" s="132" t="s">
        <v>47</v>
      </c>
      <c r="C579" s="132"/>
      <c r="D579" s="132"/>
      <c r="E579" s="132"/>
      <c r="F579" s="132"/>
      <c r="G579" s="132"/>
      <c r="H579" s="132"/>
    </row>
    <row r="580" spans="1:8" s="28" customFormat="1" ht="16.5" customHeight="1">
      <c r="A580" s="27" t="s">
        <v>29</v>
      </c>
      <c r="B580" s="132" t="s">
        <v>48</v>
      </c>
      <c r="C580" s="132"/>
      <c r="D580" s="132"/>
      <c r="E580" s="132"/>
      <c r="F580" s="132"/>
      <c r="G580" s="132"/>
      <c r="H580" s="132"/>
    </row>
    <row r="581" spans="1:8" s="28" customFormat="1" ht="27" customHeight="1">
      <c r="A581" s="27" t="s">
        <v>31</v>
      </c>
      <c r="B581" s="132" t="s">
        <v>338</v>
      </c>
      <c r="C581" s="132"/>
      <c r="D581" s="132"/>
      <c r="E581" s="132"/>
      <c r="F581" s="132"/>
      <c r="G581" s="132"/>
      <c r="H581" s="132"/>
    </row>
    <row r="582" spans="1:8" s="28" customFormat="1" ht="14.25" customHeight="1">
      <c r="A582" s="27" t="s">
        <v>50</v>
      </c>
      <c r="B582" s="132" t="s">
        <v>339</v>
      </c>
      <c r="C582" s="132"/>
      <c r="D582" s="132"/>
      <c r="E582" s="132"/>
      <c r="F582" s="132"/>
      <c r="G582" s="132"/>
      <c r="H582" s="132"/>
    </row>
    <row r="583" spans="1:8" s="28" customFormat="1" ht="18" customHeight="1">
      <c r="A583" s="27" t="s">
        <v>53</v>
      </c>
      <c r="B583" s="132" t="s">
        <v>340</v>
      </c>
      <c r="C583" s="132"/>
      <c r="D583" s="132"/>
      <c r="E583" s="132"/>
      <c r="F583" s="132"/>
      <c r="G583" s="132"/>
      <c r="H583" s="132"/>
    </row>
    <row r="584" spans="1:8" s="28" customFormat="1" ht="15" customHeight="1">
      <c r="A584" s="27" t="s">
        <v>57</v>
      </c>
      <c r="B584" s="132" t="s">
        <v>49</v>
      </c>
      <c r="C584" s="132"/>
      <c r="D584" s="132"/>
      <c r="E584" s="132"/>
      <c r="F584" s="132"/>
      <c r="G584" s="132"/>
      <c r="H584" s="132"/>
    </row>
    <row r="585" spans="1:8" s="28" customFormat="1" ht="15" customHeight="1">
      <c r="A585" s="27" t="s">
        <v>343</v>
      </c>
      <c r="B585" s="132" t="s">
        <v>337</v>
      </c>
      <c r="C585" s="132"/>
      <c r="D585" s="132"/>
      <c r="E585" s="132"/>
      <c r="F585" s="132"/>
      <c r="G585" s="132"/>
      <c r="H585" s="132"/>
    </row>
    <row r="586" spans="1:8" s="28" customFormat="1" ht="15" customHeight="1">
      <c r="A586" s="27" t="s">
        <v>344</v>
      </c>
      <c r="B586" s="132" t="s">
        <v>341</v>
      </c>
      <c r="C586" s="132"/>
      <c r="D586" s="132"/>
      <c r="E586" s="132"/>
      <c r="F586" s="132"/>
      <c r="G586" s="132"/>
      <c r="H586" s="132"/>
    </row>
    <row r="587" spans="1:8" s="119" customFormat="1" ht="15" customHeight="1">
      <c r="A587" s="27" t="s">
        <v>345</v>
      </c>
      <c r="B587" s="144" t="s">
        <v>342</v>
      </c>
      <c r="C587" s="144"/>
      <c r="D587" s="144"/>
      <c r="E587" s="144"/>
      <c r="F587" s="144"/>
      <c r="G587" s="144"/>
      <c r="H587" s="144"/>
    </row>
    <row r="588" spans="1:8" s="119" customFormat="1" ht="4.5" customHeight="1">
      <c r="A588" s="27"/>
      <c r="B588" s="118"/>
      <c r="C588" s="118"/>
      <c r="D588" s="118"/>
      <c r="E588" s="118"/>
      <c r="F588" s="118"/>
      <c r="G588" s="118"/>
      <c r="H588" s="118"/>
    </row>
    <row r="589" spans="1:8" ht="16.5" customHeight="1">
      <c r="A589" s="11" t="s">
        <v>33</v>
      </c>
      <c r="B589" s="149" t="s">
        <v>42</v>
      </c>
      <c r="C589" s="149"/>
      <c r="D589" s="13"/>
      <c r="E589" s="13"/>
      <c r="F589" s="13"/>
      <c r="G589" s="13"/>
      <c r="H589" s="13"/>
    </row>
    <row r="590" spans="4:8" ht="4.5" customHeight="1">
      <c r="D590" s="23"/>
      <c r="E590" s="23"/>
      <c r="F590" s="23"/>
      <c r="G590" s="23"/>
      <c r="H590" s="23"/>
    </row>
    <row r="591" spans="1:8" s="28" customFormat="1" ht="12.75" customHeight="1">
      <c r="A591" s="37" t="s">
        <v>34</v>
      </c>
      <c r="B591" s="130" t="s">
        <v>43</v>
      </c>
      <c r="C591" s="130"/>
      <c r="D591" s="130"/>
      <c r="E591" s="130"/>
      <c r="F591" s="130"/>
      <c r="G591" s="130"/>
      <c r="H591" s="130"/>
    </row>
    <row r="592" spans="1:8" s="28" customFormat="1" ht="15" customHeight="1">
      <c r="A592" s="27"/>
      <c r="B592" s="120" t="s">
        <v>35</v>
      </c>
      <c r="C592" s="130" t="s">
        <v>350</v>
      </c>
      <c r="D592" s="130"/>
      <c r="E592" s="130"/>
      <c r="F592" s="130"/>
      <c r="G592" s="130"/>
      <c r="H592" s="130"/>
    </row>
    <row r="593" spans="1:8" s="39" customFormat="1" ht="15" customHeight="1">
      <c r="A593" s="27"/>
      <c r="B593" s="120" t="s">
        <v>36</v>
      </c>
      <c r="C593" s="130" t="s">
        <v>490</v>
      </c>
      <c r="D593" s="130"/>
      <c r="E593" s="130"/>
      <c r="F593" s="130"/>
      <c r="G593" s="130"/>
      <c r="H593" s="130"/>
    </row>
    <row r="594" spans="1:8" s="28" customFormat="1" ht="16.5" customHeight="1">
      <c r="A594" s="27"/>
      <c r="B594" s="121" t="s">
        <v>346</v>
      </c>
      <c r="C594" s="130" t="s">
        <v>347</v>
      </c>
      <c r="D594" s="130"/>
      <c r="E594" s="130"/>
      <c r="F594" s="130"/>
      <c r="G594" s="130"/>
      <c r="H594" s="130"/>
    </row>
    <row r="595" spans="1:8" s="28" customFormat="1" ht="24.75" customHeight="1">
      <c r="A595" s="27"/>
      <c r="B595" s="121"/>
      <c r="C595" s="130" t="s">
        <v>494</v>
      </c>
      <c r="D595" s="130"/>
      <c r="E595" s="130"/>
      <c r="F595" s="130"/>
      <c r="G595" s="130"/>
      <c r="H595" s="130"/>
    </row>
    <row r="596" spans="1:8" s="28" customFormat="1" ht="39" customHeight="1">
      <c r="A596" s="27"/>
      <c r="B596" s="121"/>
      <c r="C596" s="130" t="s">
        <v>348</v>
      </c>
      <c r="D596" s="130"/>
      <c r="E596" s="130"/>
      <c r="F596" s="130"/>
      <c r="G596" s="130"/>
      <c r="H596" s="130"/>
    </row>
    <row r="597" spans="1:8" s="123" customFormat="1" ht="28.5" customHeight="1">
      <c r="A597" s="122"/>
      <c r="B597" s="121" t="s">
        <v>349</v>
      </c>
      <c r="C597" s="140" t="s">
        <v>351</v>
      </c>
      <c r="D597" s="140"/>
      <c r="E597" s="140"/>
      <c r="F597" s="140"/>
      <c r="G597" s="140"/>
      <c r="H597" s="140"/>
    </row>
    <row r="598" spans="1:8" s="123" customFormat="1" ht="28.5" customHeight="1">
      <c r="A598" s="122"/>
      <c r="B598" s="121"/>
      <c r="C598" s="124"/>
      <c r="D598" s="124"/>
      <c r="E598" s="124"/>
      <c r="F598" s="124"/>
      <c r="G598" s="124"/>
      <c r="H598" s="124"/>
    </row>
    <row r="599" spans="1:8" s="28" customFormat="1" ht="33.75" customHeight="1">
      <c r="A599" s="27"/>
      <c r="B599" s="121"/>
      <c r="C599" s="134" t="s">
        <v>537</v>
      </c>
      <c r="D599" s="134"/>
      <c r="E599" s="134"/>
      <c r="F599" s="134"/>
      <c r="G599" s="134"/>
      <c r="H599" s="126">
        <v>170095152.7</v>
      </c>
    </row>
    <row r="600" spans="1:8" s="28" customFormat="1" ht="17.25" customHeight="1">
      <c r="A600" s="27"/>
      <c r="B600" s="121"/>
      <c r="C600" s="88" t="s">
        <v>524</v>
      </c>
      <c r="D600" s="88"/>
      <c r="E600" s="88"/>
      <c r="F600" s="88"/>
      <c r="G600" s="88"/>
      <c r="H600" s="125"/>
    </row>
    <row r="601" spans="1:8" s="73" customFormat="1" ht="24" customHeight="1">
      <c r="A601" s="18"/>
      <c r="B601" s="18"/>
      <c r="C601" s="130" t="s">
        <v>540</v>
      </c>
      <c r="D601" s="130"/>
      <c r="E601" s="130"/>
      <c r="F601" s="130"/>
      <c r="G601" s="130"/>
      <c r="H601" s="128"/>
    </row>
    <row r="602" spans="1:8" s="28" customFormat="1" ht="17.25" customHeight="1">
      <c r="A602" s="27"/>
      <c r="B602" s="120"/>
      <c r="C602" s="130" t="s">
        <v>542</v>
      </c>
      <c r="D602" s="130"/>
      <c r="E602" s="130"/>
      <c r="F602" s="130"/>
      <c r="G602" s="130"/>
      <c r="H602" s="129">
        <v>10004293.71</v>
      </c>
    </row>
    <row r="603" spans="1:8" s="28" customFormat="1" ht="17.25" customHeight="1">
      <c r="A603" s="27"/>
      <c r="B603" s="120"/>
      <c r="C603" s="130" t="s">
        <v>541</v>
      </c>
      <c r="D603" s="130"/>
      <c r="E603" s="130"/>
      <c r="F603" s="130"/>
      <c r="G603" s="130"/>
      <c r="H603" s="129">
        <v>519816.04</v>
      </c>
    </row>
    <row r="604" spans="1:8" s="28" customFormat="1" ht="17.25" customHeight="1">
      <c r="A604" s="27"/>
      <c r="B604" s="120"/>
      <c r="C604" s="130" t="s">
        <v>525</v>
      </c>
      <c r="D604" s="130"/>
      <c r="E604" s="130"/>
      <c r="F604" s="130"/>
      <c r="G604" s="130"/>
      <c r="H604" s="129">
        <v>78084.02</v>
      </c>
    </row>
    <row r="605" spans="1:8" s="28" customFormat="1" ht="17.25" customHeight="1">
      <c r="A605" s="27"/>
      <c r="B605" s="120"/>
      <c r="C605" s="130" t="s">
        <v>526</v>
      </c>
      <c r="D605" s="130"/>
      <c r="E605" s="130"/>
      <c r="F605" s="130"/>
      <c r="G605" s="130"/>
      <c r="H605" s="129">
        <v>159492958.93</v>
      </c>
    </row>
    <row r="606" spans="1:8" s="28" customFormat="1" ht="12.75" customHeight="1">
      <c r="A606" s="27"/>
      <c r="B606" s="121"/>
      <c r="C606" s="88" t="s">
        <v>527</v>
      </c>
      <c r="D606" s="88"/>
      <c r="E606" s="88"/>
      <c r="F606" s="88"/>
      <c r="G606" s="88"/>
      <c r="H606" s="126"/>
    </row>
    <row r="607" spans="1:8" s="28" customFormat="1" ht="15.75" customHeight="1">
      <c r="A607" s="27"/>
      <c r="B607" s="121"/>
      <c r="C607" s="130" t="s">
        <v>528</v>
      </c>
      <c r="D607" s="130"/>
      <c r="E607" s="130"/>
      <c r="F607" s="130"/>
      <c r="G607" s="130"/>
      <c r="H607" s="126">
        <v>22530364</v>
      </c>
    </row>
    <row r="608" spans="1:8" s="28" customFormat="1" ht="15.75" customHeight="1">
      <c r="A608" s="27"/>
      <c r="B608" s="121"/>
      <c r="C608" s="130" t="s">
        <v>529</v>
      </c>
      <c r="D608" s="130"/>
      <c r="E608" s="130"/>
      <c r="F608" s="130"/>
      <c r="G608" s="130"/>
      <c r="H608" s="126">
        <v>36358089</v>
      </c>
    </row>
    <row r="609" spans="1:8" s="28" customFormat="1" ht="15.75" customHeight="1">
      <c r="A609" s="27"/>
      <c r="B609" s="121"/>
      <c r="C609" s="130" t="s">
        <v>543</v>
      </c>
      <c r="D609" s="130"/>
      <c r="E609" s="130"/>
      <c r="F609" s="130"/>
      <c r="G609" s="130"/>
      <c r="H609" s="127">
        <v>98000000</v>
      </c>
    </row>
    <row r="610" spans="1:8" s="28" customFormat="1" ht="15" customHeight="1">
      <c r="A610" s="27"/>
      <c r="B610" s="121"/>
      <c r="C610" s="130" t="s">
        <v>544</v>
      </c>
      <c r="D610" s="130"/>
      <c r="E610" s="130"/>
      <c r="F610" s="130"/>
      <c r="G610" s="130"/>
      <c r="H610" s="127">
        <v>2604505.93</v>
      </c>
    </row>
    <row r="611" spans="1:8" s="28" customFormat="1" ht="17.25" customHeight="1">
      <c r="A611" s="27"/>
      <c r="B611" s="121"/>
      <c r="C611" s="88"/>
      <c r="D611" s="88"/>
      <c r="E611" s="88"/>
      <c r="F611" s="88"/>
      <c r="G611" s="88"/>
      <c r="H611" s="125"/>
    </row>
    <row r="612" spans="1:8" s="28" customFormat="1" ht="17.25" customHeight="1">
      <c r="A612" s="27"/>
      <c r="B612" s="121"/>
      <c r="C612" s="88"/>
      <c r="D612" s="88"/>
      <c r="E612" s="88"/>
      <c r="F612" s="88"/>
      <c r="G612" s="88"/>
      <c r="H612" s="125"/>
    </row>
    <row r="613" spans="1:8" s="28" customFormat="1" ht="17.25" customHeight="1">
      <c r="A613" s="27"/>
      <c r="B613" s="121"/>
      <c r="C613" s="88"/>
      <c r="D613" s="88"/>
      <c r="E613" s="88"/>
      <c r="F613" s="88"/>
      <c r="G613" s="88"/>
      <c r="H613" s="125"/>
    </row>
    <row r="614" spans="1:8" s="28" customFormat="1" ht="17.25" customHeight="1">
      <c r="A614" s="27"/>
      <c r="B614" s="121"/>
      <c r="C614" s="88"/>
      <c r="D614" s="88"/>
      <c r="E614" s="88"/>
      <c r="F614" s="88"/>
      <c r="G614" s="88"/>
      <c r="H614" s="125"/>
    </row>
    <row r="615" spans="1:8" s="28" customFormat="1" ht="17.25" customHeight="1">
      <c r="A615" s="27"/>
      <c r="B615" s="121"/>
      <c r="C615" s="88"/>
      <c r="D615" s="88"/>
      <c r="E615" s="88"/>
      <c r="F615" s="88"/>
      <c r="G615" s="88"/>
      <c r="H615" s="125"/>
    </row>
    <row r="616" spans="1:8" s="39" customFormat="1" ht="12.75">
      <c r="A616" s="37"/>
      <c r="B616" s="37"/>
      <c r="C616" s="40"/>
      <c r="D616" s="38"/>
      <c r="E616" s="38"/>
      <c r="F616" s="38"/>
      <c r="G616" s="38"/>
      <c r="H616" s="38"/>
    </row>
  </sheetData>
  <sheetProtection password="C25B" sheet="1"/>
  <mergeCells count="473">
    <mergeCell ref="C106:F106"/>
    <mergeCell ref="C103:F103"/>
    <mergeCell ref="C124:F124"/>
    <mergeCell ref="C125:H125"/>
    <mergeCell ref="C145:F145"/>
    <mergeCell ref="C162:F162"/>
    <mergeCell ref="C149:F149"/>
    <mergeCell ref="C150:F150"/>
    <mergeCell ref="C151:F151"/>
    <mergeCell ref="C121:F121"/>
    <mergeCell ref="C60:F60"/>
    <mergeCell ref="C69:F69"/>
    <mergeCell ref="C61:H61"/>
    <mergeCell ref="C62:F62"/>
    <mergeCell ref="C63:F63"/>
    <mergeCell ref="C68:F68"/>
    <mergeCell ref="C246:H246"/>
    <mergeCell ref="C248:H248"/>
    <mergeCell ref="C249:H249"/>
    <mergeCell ref="C245:H245"/>
    <mergeCell ref="C250:H250"/>
    <mergeCell ref="C57:F57"/>
    <mergeCell ref="C58:F58"/>
    <mergeCell ref="C59:F59"/>
    <mergeCell ref="C66:F66"/>
    <mergeCell ref="C67:F67"/>
    <mergeCell ref="C487:H487"/>
    <mergeCell ref="C490:H490"/>
    <mergeCell ref="C488:H488"/>
    <mergeCell ref="C210:H210"/>
    <mergeCell ref="C208:H208"/>
    <mergeCell ref="C348:H348"/>
    <mergeCell ref="C424:H424"/>
    <mergeCell ref="C428:H428"/>
    <mergeCell ref="C427:H427"/>
    <mergeCell ref="C470:H470"/>
    <mergeCell ref="C497:H497"/>
    <mergeCell ref="C498:H498"/>
    <mergeCell ref="C520:H520"/>
    <mergeCell ref="C539:H539"/>
    <mergeCell ref="C355:H355"/>
    <mergeCell ref="C465:H465"/>
    <mergeCell ref="C484:H484"/>
    <mergeCell ref="C485:H485"/>
    <mergeCell ref="C486:H486"/>
    <mergeCell ref="C489:H489"/>
    <mergeCell ref="C468:H468"/>
    <mergeCell ref="C469:H469"/>
    <mergeCell ref="C225:H225"/>
    <mergeCell ref="C226:H226"/>
    <mergeCell ref="C227:H227"/>
    <mergeCell ref="C228:H228"/>
    <mergeCell ref="C229:H229"/>
    <mergeCell ref="C230:H230"/>
    <mergeCell ref="C231:H231"/>
    <mergeCell ref="C407:H407"/>
    <mergeCell ref="C367:H367"/>
    <mergeCell ref="C368:H368"/>
    <mergeCell ref="C403:H403"/>
    <mergeCell ref="C372:H372"/>
    <mergeCell ref="C404:H404"/>
    <mergeCell ref="C405:H405"/>
    <mergeCell ref="C369:H369"/>
    <mergeCell ref="C326:H326"/>
    <mergeCell ref="C337:H337"/>
    <mergeCell ref="C399:H399"/>
    <mergeCell ref="C338:H338"/>
    <mergeCell ref="C343:H343"/>
    <mergeCell ref="C371:H371"/>
    <mergeCell ref="C394:H394"/>
    <mergeCell ref="C345:H345"/>
    <mergeCell ref="C346:H346"/>
    <mergeCell ref="C365:H365"/>
    <mergeCell ref="C437:H437"/>
    <mergeCell ref="C321:H321"/>
    <mergeCell ref="C329:H329"/>
    <mergeCell ref="C330:H330"/>
    <mergeCell ref="C344:H344"/>
    <mergeCell ref="C339:H339"/>
    <mergeCell ref="C331:H331"/>
    <mergeCell ref="C328:H328"/>
    <mergeCell ref="C323:H323"/>
    <mergeCell ref="C325:H325"/>
    <mergeCell ref="C411:H411"/>
    <mergeCell ref="C412:H412"/>
    <mergeCell ref="C413:H413"/>
    <mergeCell ref="C414:H414"/>
    <mergeCell ref="C332:H332"/>
    <mergeCell ref="C410:H410"/>
    <mergeCell ref="C402:H402"/>
    <mergeCell ref="C401:H401"/>
    <mergeCell ref="C406:H406"/>
    <mergeCell ref="C366:H366"/>
    <mergeCell ref="C555:H555"/>
    <mergeCell ref="C517:H517"/>
    <mergeCell ref="C546:H546"/>
    <mergeCell ref="C547:H547"/>
    <mergeCell ref="C548:H548"/>
    <mergeCell ref="C550:H550"/>
    <mergeCell ref="C551:H551"/>
    <mergeCell ref="C536:H536"/>
    <mergeCell ref="C519:H519"/>
    <mergeCell ref="C525:H525"/>
    <mergeCell ref="C218:H218"/>
    <mergeCell ref="C219:H219"/>
    <mergeCell ref="C220:H220"/>
    <mergeCell ref="C518:H518"/>
    <mergeCell ref="C453:H453"/>
    <mergeCell ref="C454:H454"/>
    <mergeCell ref="C455:H455"/>
    <mergeCell ref="C456:H456"/>
    <mergeCell ref="C496:H496"/>
    <mergeCell ref="C327:H327"/>
    <mergeCell ref="C235:H235"/>
    <mergeCell ref="C537:H537"/>
    <mergeCell ref="C50:H50"/>
    <mergeCell ref="C341:H341"/>
    <mergeCell ref="C342:H342"/>
    <mergeCell ref="C340:H340"/>
    <mergeCell ref="C256:H256"/>
    <mergeCell ref="C185:H185"/>
    <mergeCell ref="C320:H320"/>
    <mergeCell ref="C322:H322"/>
    <mergeCell ref="C505:H505"/>
    <mergeCell ref="C479:H479"/>
    <mergeCell ref="C193:H193"/>
    <mergeCell ref="C538:H538"/>
    <mergeCell ref="C350:H350"/>
    <mergeCell ref="C351:H351"/>
    <mergeCell ref="C352:H352"/>
    <mergeCell ref="C336:H336"/>
    <mergeCell ref="C233:H233"/>
    <mergeCell ref="C234:H234"/>
    <mergeCell ref="C493:H493"/>
    <mergeCell ref="C500:H500"/>
    <mergeCell ref="C237:H237"/>
    <mergeCell ref="C347:H347"/>
    <mergeCell ref="C502:H502"/>
    <mergeCell ref="C495:H495"/>
    <mergeCell ref="C324:H324"/>
    <mergeCell ref="C314:H314"/>
    <mergeCell ref="C357:H357"/>
    <mergeCell ref="C446:H446"/>
    <mergeCell ref="C527:H527"/>
    <mergeCell ref="C526:H526"/>
    <mergeCell ref="C524:H524"/>
    <mergeCell ref="C529:H529"/>
    <mergeCell ref="C373:H373"/>
    <mergeCell ref="C374:H374"/>
    <mergeCell ref="C395:H395"/>
    <mergeCell ref="C442:H442"/>
    <mergeCell ref="C528:H528"/>
    <mergeCell ref="C501:H501"/>
    <mergeCell ref="C522:H522"/>
    <mergeCell ref="C510:H510"/>
    <mergeCell ref="C533:H533"/>
    <mergeCell ref="C532:H532"/>
    <mergeCell ref="C531:H531"/>
    <mergeCell ref="C513:H513"/>
    <mergeCell ref="C514:H514"/>
    <mergeCell ref="C515:H515"/>
    <mergeCell ref="C523:H523"/>
    <mergeCell ref="C516:H516"/>
    <mergeCell ref="C480:H480"/>
    <mergeCell ref="C482:H482"/>
    <mergeCell ref="C483:H483"/>
    <mergeCell ref="C511:H511"/>
    <mergeCell ref="C512:H512"/>
    <mergeCell ref="C481:H481"/>
    <mergeCell ref="C509:H509"/>
    <mergeCell ref="C506:H506"/>
    <mergeCell ref="C504:H504"/>
    <mergeCell ref="C507:H507"/>
    <mergeCell ref="C461:H461"/>
    <mergeCell ref="C187:H187"/>
    <mergeCell ref="C444:H444"/>
    <mergeCell ref="C445:H445"/>
    <mergeCell ref="C443:H443"/>
    <mergeCell ref="C379:H379"/>
    <mergeCell ref="C236:H236"/>
    <mergeCell ref="C232:H232"/>
    <mergeCell ref="C354:H354"/>
    <mergeCell ref="C315:H315"/>
    <mergeCell ref="C380:H380"/>
    <mergeCell ref="C381:H381"/>
    <mergeCell ref="C382:H382"/>
    <mergeCell ref="C383:H383"/>
    <mergeCell ref="C385:H385"/>
    <mergeCell ref="C171:H171"/>
    <mergeCell ref="C316:H316"/>
    <mergeCell ref="C317:H317"/>
    <mergeCell ref="C318:H318"/>
    <mergeCell ref="C319:H319"/>
    <mergeCell ref="C384:H384"/>
    <mergeCell ref="C301:H301"/>
    <mergeCell ref="C209:H209"/>
    <mergeCell ref="C212:H212"/>
    <mergeCell ref="C214:H214"/>
    <mergeCell ref="C288:H288"/>
    <mergeCell ref="C289:H289"/>
    <mergeCell ref="C278:H278"/>
    <mergeCell ref="C281:H281"/>
    <mergeCell ref="C376:H376"/>
    <mergeCell ref="C441:H441"/>
    <mergeCell ref="C438:H438"/>
    <mergeCell ref="C419:H419"/>
    <mergeCell ref="C390:H390"/>
    <mergeCell ref="C439:H439"/>
    <mergeCell ref="C415:H415"/>
    <mergeCell ref="C430:H430"/>
    <mergeCell ref="C431:H431"/>
    <mergeCell ref="C432:H432"/>
    <mergeCell ref="C392:H392"/>
    <mergeCell ref="B578:H578"/>
    <mergeCell ref="B559:C559"/>
    <mergeCell ref="C252:H252"/>
    <mergeCell ref="C253:H253"/>
    <mergeCell ref="C238:H238"/>
    <mergeCell ref="C239:H239"/>
    <mergeCell ref="C240:H240"/>
    <mergeCell ref="C310:H310"/>
    <mergeCell ref="C295:H295"/>
    <mergeCell ref="C296:H296"/>
    <mergeCell ref="A6:H6"/>
    <mergeCell ref="C300:H300"/>
    <mergeCell ref="C298:H298"/>
    <mergeCell ref="C304:H304"/>
    <mergeCell ref="C303:H303"/>
    <mergeCell ref="C302:H302"/>
    <mergeCell ref="C297:H297"/>
    <mergeCell ref="C299:H299"/>
    <mergeCell ref="C19:H19"/>
    <mergeCell ref="C204:H204"/>
    <mergeCell ref="A7:H7"/>
    <mergeCell ref="A10:H10"/>
    <mergeCell ref="B584:H584"/>
    <mergeCell ref="B568:C568"/>
    <mergeCell ref="B570:C570"/>
    <mergeCell ref="A1:H1"/>
    <mergeCell ref="A2:H2"/>
    <mergeCell ref="A3:H3"/>
    <mergeCell ref="A4:H4"/>
    <mergeCell ref="A5:H5"/>
    <mergeCell ref="B589:C589"/>
    <mergeCell ref="B575:C575"/>
    <mergeCell ref="B563:C563"/>
    <mergeCell ref="B11:C11"/>
    <mergeCell ref="A8:H8"/>
    <mergeCell ref="A9:H9"/>
    <mergeCell ref="C241:H241"/>
    <mergeCell ref="B580:H580"/>
    <mergeCell ref="A556:H556"/>
    <mergeCell ref="B557:C557"/>
    <mergeCell ref="B569:C569"/>
    <mergeCell ref="C244:H244"/>
    <mergeCell ref="C247:H247"/>
    <mergeCell ref="B591:H591"/>
    <mergeCell ref="C592:H592"/>
    <mergeCell ref="C593:H593"/>
    <mergeCell ref="B573:C573"/>
    <mergeCell ref="B572:C572"/>
    <mergeCell ref="B562:C562"/>
    <mergeCell ref="B579:H579"/>
    <mergeCell ref="B561:C561"/>
    <mergeCell ref="B558:C558"/>
    <mergeCell ref="C41:H41"/>
    <mergeCell ref="C242:H242"/>
    <mergeCell ref="C243:H243"/>
    <mergeCell ref="B560:C560"/>
    <mergeCell ref="C309:H309"/>
    <mergeCell ref="C387:H387"/>
    <mergeCell ref="C377:H377"/>
    <mergeCell ref="C378:H378"/>
    <mergeCell ref="B576:H576"/>
    <mergeCell ref="B577:H577"/>
    <mergeCell ref="B571:C571"/>
    <mergeCell ref="C425:H425"/>
    <mergeCell ref="C426:H426"/>
    <mergeCell ref="B586:H586"/>
    <mergeCell ref="C476:H476"/>
    <mergeCell ref="C477:H477"/>
    <mergeCell ref="C543:H543"/>
    <mergeCell ref="C508:H508"/>
    <mergeCell ref="B587:H587"/>
    <mergeCell ref="C594:H594"/>
    <mergeCell ref="C595:H595"/>
    <mergeCell ref="C76:F76"/>
    <mergeCell ref="B585:H585"/>
    <mergeCell ref="C177:H177"/>
    <mergeCell ref="C421:H421"/>
    <mergeCell ref="C181:H181"/>
    <mergeCell ref="C196:H196"/>
    <mergeCell ref="C194:H194"/>
    <mergeCell ref="C308:H308"/>
    <mergeCell ref="C183:H183"/>
    <mergeCell ref="C192:H192"/>
    <mergeCell ref="C195:H195"/>
    <mergeCell ref="C474:H474"/>
    <mergeCell ref="C475:H475"/>
    <mergeCell ref="C451:H451"/>
    <mergeCell ref="C448:H448"/>
    <mergeCell ref="C449:H449"/>
    <mergeCell ref="C457:H457"/>
    <mergeCell ref="C175:H175"/>
    <mergeCell ref="C54:H54"/>
    <mergeCell ref="C55:H55"/>
    <mergeCell ref="C56:H56"/>
    <mergeCell ref="C65:H65"/>
    <mergeCell ref="C109:H109"/>
    <mergeCell ref="C110:H110"/>
    <mergeCell ref="C163:H163"/>
    <mergeCell ref="C164:H164"/>
    <mergeCell ref="C64:F64"/>
    <mergeCell ref="C165:H165"/>
    <mergeCell ref="C70:F70"/>
    <mergeCell ref="C71:H71"/>
    <mergeCell ref="C73:F73"/>
    <mergeCell ref="C74:F74"/>
    <mergeCell ref="C75:F75"/>
    <mergeCell ref="C72:F72"/>
    <mergeCell ref="C77:F77"/>
    <mergeCell ref="C85:F85"/>
    <mergeCell ref="C86:F86"/>
    <mergeCell ref="C166:H166"/>
    <mergeCell ref="C167:H167"/>
    <mergeCell ref="C81:F81"/>
    <mergeCell ref="C82:F82"/>
    <mergeCell ref="C119:F119"/>
    <mergeCell ref="C120:H120"/>
    <mergeCell ref="C97:H97"/>
    <mergeCell ref="C98:F98"/>
    <mergeCell ref="C99:F99"/>
    <mergeCell ref="C84:F84"/>
    <mergeCell ref="C78:F78"/>
    <mergeCell ref="C79:F79"/>
    <mergeCell ref="C80:F80"/>
    <mergeCell ref="C90:F90"/>
    <mergeCell ref="C91:F91"/>
    <mergeCell ref="C95:F95"/>
    <mergeCell ref="C93:F93"/>
    <mergeCell ref="C94:F94"/>
    <mergeCell ref="C46:H46"/>
    <mergeCell ref="B581:H581"/>
    <mergeCell ref="B564:C564"/>
    <mergeCell ref="B565:C565"/>
    <mergeCell ref="B566:C566"/>
    <mergeCell ref="B567:C567"/>
    <mergeCell ref="C83:F83"/>
    <mergeCell ref="C104:F104"/>
    <mergeCell ref="C96:F96"/>
    <mergeCell ref="C92:F92"/>
    <mergeCell ref="C101:F101"/>
    <mergeCell ref="C102:F102"/>
    <mergeCell ref="C100:F100"/>
    <mergeCell ref="C107:F107"/>
    <mergeCell ref="B582:H582"/>
    <mergeCell ref="B583:H583"/>
    <mergeCell ref="C111:F111"/>
    <mergeCell ref="C105:H105"/>
    <mergeCell ref="C127:H127"/>
    <mergeCell ref="C128:H128"/>
    <mergeCell ref="C129:F129"/>
    <mergeCell ref="C130:F130"/>
    <mergeCell ref="C122:F122"/>
    <mergeCell ref="C123:F123"/>
    <mergeCell ref="C35:H35"/>
    <mergeCell ref="C36:H36"/>
    <mergeCell ref="C39:H39"/>
    <mergeCell ref="C115:F115"/>
    <mergeCell ref="C108:F108"/>
    <mergeCell ref="C45:H45"/>
    <mergeCell ref="C44:H44"/>
    <mergeCell ref="C87:H87"/>
    <mergeCell ref="C88:F88"/>
    <mergeCell ref="C89:F89"/>
    <mergeCell ref="C596:H596"/>
    <mergeCell ref="C597:H597"/>
    <mergeCell ref="C131:F131"/>
    <mergeCell ref="C132:F132"/>
    <mergeCell ref="C133:F133"/>
    <mergeCell ref="C134:F134"/>
    <mergeCell ref="C135:F135"/>
    <mergeCell ref="C138:F138"/>
    <mergeCell ref="C142:F142"/>
    <mergeCell ref="C23:H23"/>
    <mergeCell ref="C30:H30"/>
    <mergeCell ref="C31:H31"/>
    <mergeCell ref="C29:H29"/>
    <mergeCell ref="C28:H28"/>
    <mergeCell ref="C25:H25"/>
    <mergeCell ref="C24:H24"/>
    <mergeCell ref="C32:H32"/>
    <mergeCell ref="C26:H26"/>
    <mergeCell ref="C157:F157"/>
    <mergeCell ref="C158:F158"/>
    <mergeCell ref="C159:F159"/>
    <mergeCell ref="C160:F160"/>
    <mergeCell ref="C146:H146"/>
    <mergeCell ref="C147:F147"/>
    <mergeCell ref="C156:F156"/>
    <mergeCell ref="C27:H27"/>
    <mergeCell ref="C33:H33"/>
    <mergeCell ref="C37:H37"/>
    <mergeCell ref="C38:H38"/>
    <mergeCell ref="C155:F155"/>
    <mergeCell ref="C139:F139"/>
    <mergeCell ref="C140:F140"/>
    <mergeCell ref="C141:F141"/>
    <mergeCell ref="C143:F143"/>
    <mergeCell ref="C144:F144"/>
    <mergeCell ref="C34:H34"/>
    <mergeCell ref="C161:F161"/>
    <mergeCell ref="C148:F148"/>
    <mergeCell ref="C136:F136"/>
    <mergeCell ref="C137:F137"/>
    <mergeCell ref="C152:F152"/>
    <mergeCell ref="C153:F153"/>
    <mergeCell ref="C154:F154"/>
    <mergeCell ref="C544:H544"/>
    <mergeCell ref="C552:H552"/>
    <mergeCell ref="C545:H545"/>
    <mergeCell ref="C361:H361"/>
    <mergeCell ref="C549:H549"/>
    <mergeCell ref="C450:H450"/>
    <mergeCell ref="C458:H458"/>
    <mergeCell ref="C389:H389"/>
    <mergeCell ref="C491:H491"/>
    <mergeCell ref="C440:H440"/>
    <mergeCell ref="C277:H277"/>
    <mergeCell ref="C272:H272"/>
    <mergeCell ref="C290:H290"/>
    <mergeCell ref="C284:H284"/>
    <mergeCell ref="C283:H283"/>
    <mergeCell ref="C291:H291"/>
    <mergeCell ref="C274:H274"/>
    <mergeCell ref="C273:H273"/>
    <mergeCell ref="C265:H265"/>
    <mergeCell ref="C270:H270"/>
    <mergeCell ref="C266:H266"/>
    <mergeCell ref="C267:H267"/>
    <mergeCell ref="C268:H268"/>
    <mergeCell ref="C271:H271"/>
    <mergeCell ref="C269:H269"/>
    <mergeCell ref="C275:H275"/>
    <mergeCell ref="C285:H285"/>
    <mergeCell ref="C279:H279"/>
    <mergeCell ref="C282:H282"/>
    <mergeCell ref="C349:H349"/>
    <mergeCell ref="C599:G599"/>
    <mergeCell ref="C423:H423"/>
    <mergeCell ref="C280:H280"/>
    <mergeCell ref="C286:H286"/>
    <mergeCell ref="C287:H287"/>
    <mergeCell ref="C254:H254"/>
    <mergeCell ref="C255:H255"/>
    <mergeCell ref="C261:H261"/>
    <mergeCell ref="C263:H263"/>
    <mergeCell ref="C264:H264"/>
    <mergeCell ref="C257:H257"/>
    <mergeCell ref="C258:H258"/>
    <mergeCell ref="C259:H259"/>
    <mergeCell ref="C260:H260"/>
    <mergeCell ref="C262:H262"/>
    <mergeCell ref="C610:G610"/>
    <mergeCell ref="C608:G608"/>
    <mergeCell ref="C609:G609"/>
    <mergeCell ref="C40:H40"/>
    <mergeCell ref="C602:G602"/>
    <mergeCell ref="C603:G603"/>
    <mergeCell ref="C604:G604"/>
    <mergeCell ref="C605:G605"/>
    <mergeCell ref="C607:G607"/>
    <mergeCell ref="C601:G601"/>
  </mergeCells>
  <printOptions horizontalCentered="1"/>
  <pageMargins left="0.35433070866141736" right="0.2755905511811024" top="0.984251968503937" bottom="0.8267716535433072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Mach</dc:creator>
  <cp:keywords/>
  <dc:description/>
  <cp:lastModifiedBy>Anna Sobierajska</cp:lastModifiedBy>
  <cp:lastPrinted>2022-04-20T09:29:19Z</cp:lastPrinted>
  <dcterms:created xsi:type="dcterms:W3CDTF">2021-04-07T04:42:21Z</dcterms:created>
  <dcterms:modified xsi:type="dcterms:W3CDTF">2022-04-20T10:41:32Z</dcterms:modified>
  <cp:category/>
  <cp:version/>
  <cp:contentType/>
  <cp:contentStatus/>
</cp:coreProperties>
</file>