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XXV\"/>
    </mc:Choice>
  </mc:AlternateContent>
  <bookViews>
    <workbookView xWindow="0" yWindow="0" windowWidth="24000" windowHeight="9735"/>
  </bookViews>
  <sheets>
    <sheet name="Powiaty i Miasta" sheetId="1" r:id="rId1"/>
    <sheet name="Gminy" sheetId="2" state="hidden" r:id="rId2"/>
    <sheet name="Wyliczenia" sheetId="3" state="hidden" r:id="rId3"/>
    <sheet name="POW niepubliczne" sheetId="4" state="hidden" r:id="rId4"/>
    <sheet name="DPS niepubliczne" sheetId="5" state="hidden" r:id="rId5"/>
  </sheets>
  <definedNames>
    <definedName name="_xlnm._FilterDatabase" localSheetId="0" hidden="1">'Powiaty i Miasta'!$C$2:$O$287</definedName>
    <definedName name="_xlnm.Print_Area" localSheetId="0">'Powiaty i Miasta'!$A$1:$P$287</definedName>
  </definedNames>
  <calcPr calcId="152511"/>
</workbook>
</file>

<file path=xl/calcChain.xml><?xml version="1.0" encoding="utf-8"?>
<calcChain xmlns="http://schemas.openxmlformats.org/spreadsheetml/2006/main">
  <c r="P18" i="3" l="1"/>
  <c r="P20" i="3"/>
  <c r="P19" i="3"/>
  <c r="M286" i="1" l="1"/>
  <c r="K287" i="1"/>
  <c r="H287" i="1"/>
  <c r="J286" i="1"/>
  <c r="G286" i="1"/>
  <c r="E287" i="1"/>
  <c r="N280" i="1"/>
  <c r="M280" i="1"/>
  <c r="J280" i="1"/>
  <c r="G280" i="1"/>
  <c r="N286" i="1" l="1"/>
  <c r="O286" i="1" s="1"/>
  <c r="H10" i="4" l="1"/>
  <c r="M4" i="5" l="1"/>
  <c r="M5" i="5"/>
  <c r="M6" i="5"/>
  <c r="M7" i="5"/>
  <c r="M8" i="5"/>
  <c r="M9" i="5"/>
  <c r="M3" i="5"/>
  <c r="J4" i="5"/>
  <c r="J5" i="5"/>
  <c r="J6" i="5"/>
  <c r="J7" i="5"/>
  <c r="J8" i="5"/>
  <c r="J9" i="5"/>
  <c r="J3" i="5"/>
  <c r="G4" i="5"/>
  <c r="G5" i="5"/>
  <c r="G6" i="5"/>
  <c r="G7" i="5"/>
  <c r="G8" i="5"/>
  <c r="G9" i="5"/>
  <c r="G3" i="5"/>
  <c r="K10" i="5"/>
  <c r="H10" i="5"/>
  <c r="E10" i="5"/>
  <c r="N3" i="5" l="1"/>
  <c r="N6" i="5"/>
  <c r="N9" i="5"/>
  <c r="N5" i="5"/>
  <c r="N8" i="5"/>
  <c r="N4" i="5"/>
  <c r="N7" i="5"/>
  <c r="J4" i="4"/>
  <c r="J5" i="4"/>
  <c r="J6" i="4"/>
  <c r="J7" i="4"/>
  <c r="J8" i="4"/>
  <c r="J9" i="4"/>
  <c r="J3" i="4"/>
  <c r="S18" i="3"/>
  <c r="C9" i="3"/>
  <c r="C13" i="3" s="1"/>
  <c r="J10" i="4" l="1"/>
  <c r="N10" i="5"/>
  <c r="N235" i="1"/>
  <c r="O235" i="1" s="1"/>
  <c r="N236" i="1"/>
  <c r="O236" i="1" s="1"/>
  <c r="N237" i="1"/>
  <c r="O237" i="1" s="1"/>
  <c r="N238" i="1"/>
  <c r="O238" i="1" s="1"/>
  <c r="N239" i="1"/>
  <c r="O239" i="1" s="1"/>
  <c r="N234" i="1"/>
  <c r="O234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16" i="1"/>
  <c r="O216" i="1" s="1"/>
  <c r="N203" i="1"/>
  <c r="O203" i="1" s="1"/>
  <c r="N204" i="1"/>
  <c r="O204" i="1" s="1"/>
  <c r="N205" i="1"/>
  <c r="O205" i="1" s="1"/>
  <c r="N206" i="1"/>
  <c r="O206" i="1" s="1"/>
  <c r="N202" i="1"/>
  <c r="O202" i="1" s="1"/>
  <c r="N194" i="1"/>
  <c r="O194" i="1" s="1"/>
  <c r="N195" i="1"/>
  <c r="O195" i="1" s="1"/>
  <c r="N196" i="1"/>
  <c r="O196" i="1" s="1"/>
  <c r="N197" i="1"/>
  <c r="O197" i="1" s="1"/>
  <c r="N198" i="1"/>
  <c r="O198" i="1" s="1"/>
  <c r="N193" i="1"/>
  <c r="O193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79" i="1"/>
  <c r="O179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63" i="1"/>
  <c r="O163" i="1" s="1"/>
  <c r="N155" i="1"/>
  <c r="O155" i="1" s="1"/>
  <c r="N156" i="1"/>
  <c r="O156" i="1" s="1"/>
  <c r="N157" i="1"/>
  <c r="O157" i="1" s="1"/>
  <c r="N154" i="1"/>
  <c r="O154" i="1" s="1"/>
  <c r="N142" i="1"/>
  <c r="O142" i="1" s="1"/>
  <c r="N143" i="1"/>
  <c r="O143" i="1" s="1"/>
  <c r="N144" i="1"/>
  <c r="O144" i="1" s="1"/>
  <c r="N145" i="1"/>
  <c r="O145" i="1" s="1"/>
  <c r="N146" i="1"/>
  <c r="O146" i="1" s="1"/>
  <c r="N141" i="1"/>
  <c r="O14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1" i="1"/>
  <c r="O131" i="1" s="1"/>
  <c r="N125" i="1"/>
  <c r="O125" i="1" s="1"/>
  <c r="N126" i="1"/>
  <c r="O126" i="1" s="1"/>
  <c r="N127" i="1"/>
  <c r="O127" i="1" s="1"/>
  <c r="N128" i="1"/>
  <c r="O128" i="1" s="1"/>
  <c r="N124" i="1"/>
  <c r="O124" i="1" s="1"/>
  <c r="N118" i="1"/>
  <c r="O118" i="1" s="1"/>
  <c r="N119" i="1"/>
  <c r="O119" i="1" s="1"/>
  <c r="N120" i="1"/>
  <c r="O120" i="1" s="1"/>
  <c r="N117" i="1"/>
  <c r="O117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05" i="1"/>
  <c r="O105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91" i="1"/>
  <c r="O91" i="1" s="1"/>
  <c r="N72" i="1"/>
  <c r="O72" i="1" s="1"/>
  <c r="N73" i="1"/>
  <c r="O73" i="1" s="1"/>
  <c r="N74" i="1"/>
  <c r="O74" i="1" s="1"/>
  <c r="N75" i="1"/>
  <c r="O75" i="1" s="1"/>
  <c r="N76" i="1"/>
  <c r="O76" i="1" s="1"/>
  <c r="N71" i="1"/>
  <c r="O71" i="1" s="1"/>
  <c r="N63" i="1"/>
  <c r="O63" i="1" s="1"/>
  <c r="N64" i="1"/>
  <c r="O64" i="1" s="1"/>
  <c r="N65" i="1"/>
  <c r="O65" i="1" s="1"/>
  <c r="N66" i="1"/>
  <c r="O66" i="1" s="1"/>
  <c r="N67" i="1"/>
  <c r="O67" i="1" s="1"/>
  <c r="N62" i="1"/>
  <c r="O62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1" i="1"/>
  <c r="O51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38" i="1"/>
  <c r="O38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21" i="1"/>
  <c r="O21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6" i="1"/>
  <c r="O6" i="1" s="1"/>
  <c r="G15" i="1" l="1"/>
  <c r="G16" i="1"/>
  <c r="G17" i="1"/>
  <c r="G18" i="1"/>
  <c r="G19" i="1"/>
  <c r="G20" i="1"/>
  <c r="G31" i="1"/>
  <c r="G32" i="1"/>
  <c r="G33" i="1"/>
  <c r="G34" i="1"/>
  <c r="G35" i="1"/>
  <c r="G36" i="1"/>
  <c r="G37" i="1"/>
  <c r="G266" i="1" l="1"/>
  <c r="N266" i="1" s="1"/>
  <c r="G265" i="1"/>
  <c r="N265" i="1" s="1"/>
  <c r="G264" i="1"/>
  <c r="N264" i="1" s="1"/>
  <c r="S20" i="3" l="1"/>
  <c r="S19" i="3"/>
  <c r="S21" i="3" s="1"/>
  <c r="P21" i="3"/>
  <c r="F10" i="3" s="1"/>
  <c r="G260" i="1"/>
  <c r="N260" i="1" s="1"/>
  <c r="E9" i="3" l="1"/>
  <c r="E13" i="3" s="1"/>
  <c r="E15" i="3" s="1"/>
  <c r="D9" i="3"/>
  <c r="D13" i="3" s="1"/>
  <c r="D15" i="3" s="1"/>
  <c r="C15" i="3"/>
  <c r="G255" i="1"/>
  <c r="N255" i="1" s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G29" i="2" s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G57" i="2" s="1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2" i="2"/>
  <c r="G2" i="2" l="1"/>
  <c r="F142" i="2"/>
  <c r="G118" i="2"/>
  <c r="G82" i="2"/>
  <c r="G70" i="2"/>
  <c r="G66" i="2"/>
  <c r="G42" i="2"/>
  <c r="G21" i="2"/>
  <c r="G136" i="2"/>
  <c r="G112" i="2"/>
  <c r="G92" i="2"/>
  <c r="G88" i="2"/>
  <c r="G48" i="2"/>
  <c r="G36" i="2"/>
  <c r="G123" i="2"/>
  <c r="G103" i="2"/>
  <c r="G75" i="2"/>
  <c r="G11" i="2"/>
  <c r="D142" i="2"/>
  <c r="G142" i="2" l="1"/>
  <c r="M4" i="1"/>
  <c r="M16" i="1"/>
  <c r="M32" i="1"/>
  <c r="M33" i="1"/>
  <c r="M47" i="1"/>
  <c r="M59" i="1"/>
  <c r="M78" i="1"/>
  <c r="M79" i="1"/>
  <c r="M80" i="1"/>
  <c r="M81" i="1"/>
  <c r="M82" i="1"/>
  <c r="M101" i="1"/>
  <c r="M115" i="1"/>
  <c r="M122" i="1"/>
  <c r="M130" i="1"/>
  <c r="M139" i="1"/>
  <c r="M148" i="1"/>
  <c r="M149" i="1"/>
  <c r="M159" i="1"/>
  <c r="M175" i="1"/>
  <c r="M176" i="1"/>
  <c r="M177" i="1"/>
  <c r="M178" i="1"/>
  <c r="M189" i="1"/>
  <c r="M200" i="1"/>
  <c r="M208" i="1"/>
  <c r="M209" i="1"/>
  <c r="M210" i="1"/>
  <c r="M211" i="1"/>
  <c r="M230" i="1"/>
  <c r="M231" i="1"/>
  <c r="M232" i="1"/>
  <c r="M241" i="1"/>
  <c r="M242" i="1"/>
  <c r="M243" i="1"/>
  <c r="M258" i="1"/>
  <c r="M269" i="1"/>
  <c r="M278" i="1"/>
  <c r="M279" i="1"/>
  <c r="J4" i="1"/>
  <c r="J16" i="1"/>
  <c r="J32" i="1"/>
  <c r="J33" i="1"/>
  <c r="J47" i="1"/>
  <c r="J59" i="1"/>
  <c r="J78" i="1"/>
  <c r="J79" i="1"/>
  <c r="J80" i="1"/>
  <c r="J81" i="1"/>
  <c r="J82" i="1"/>
  <c r="J101" i="1"/>
  <c r="J115" i="1"/>
  <c r="J122" i="1"/>
  <c r="J130" i="1"/>
  <c r="J139" i="1"/>
  <c r="J148" i="1"/>
  <c r="J149" i="1"/>
  <c r="J159" i="1"/>
  <c r="J175" i="1"/>
  <c r="J176" i="1"/>
  <c r="J177" i="1"/>
  <c r="J178" i="1"/>
  <c r="J189" i="1"/>
  <c r="J200" i="1"/>
  <c r="J208" i="1"/>
  <c r="J209" i="1"/>
  <c r="J210" i="1"/>
  <c r="J211" i="1"/>
  <c r="J230" i="1"/>
  <c r="J231" i="1"/>
  <c r="J232" i="1"/>
  <c r="J241" i="1"/>
  <c r="J242" i="1"/>
  <c r="J243" i="1"/>
  <c r="J258" i="1"/>
  <c r="J269" i="1"/>
  <c r="J278" i="1"/>
  <c r="J279" i="1"/>
  <c r="G4" i="1"/>
  <c r="G5" i="1"/>
  <c r="G46" i="1"/>
  <c r="G47" i="1"/>
  <c r="G48" i="1"/>
  <c r="G49" i="1"/>
  <c r="G50" i="1"/>
  <c r="G58" i="1"/>
  <c r="G59" i="1"/>
  <c r="G60" i="1"/>
  <c r="G61" i="1"/>
  <c r="G68" i="1"/>
  <c r="G69" i="1"/>
  <c r="G70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100" i="1"/>
  <c r="G101" i="1"/>
  <c r="G102" i="1"/>
  <c r="G103" i="1"/>
  <c r="G104" i="1"/>
  <c r="G114" i="1"/>
  <c r="G115" i="1"/>
  <c r="G116" i="1"/>
  <c r="G121" i="1"/>
  <c r="G122" i="1"/>
  <c r="G123" i="1"/>
  <c r="G129" i="1"/>
  <c r="G130" i="1"/>
  <c r="G138" i="1"/>
  <c r="G139" i="1"/>
  <c r="G140" i="1"/>
  <c r="G147" i="1"/>
  <c r="G148" i="1"/>
  <c r="G149" i="1"/>
  <c r="G150" i="1"/>
  <c r="G151" i="1"/>
  <c r="G152" i="1"/>
  <c r="G153" i="1"/>
  <c r="G158" i="1"/>
  <c r="G159" i="1"/>
  <c r="G160" i="1"/>
  <c r="G161" i="1"/>
  <c r="G162" i="1"/>
  <c r="G174" i="1"/>
  <c r="G175" i="1"/>
  <c r="G176" i="1"/>
  <c r="G177" i="1"/>
  <c r="G178" i="1"/>
  <c r="G188" i="1"/>
  <c r="G189" i="1"/>
  <c r="G190" i="1"/>
  <c r="G191" i="1"/>
  <c r="G192" i="1"/>
  <c r="G199" i="1"/>
  <c r="G200" i="1"/>
  <c r="G201" i="1"/>
  <c r="G207" i="1"/>
  <c r="G208" i="1"/>
  <c r="G209" i="1"/>
  <c r="G210" i="1"/>
  <c r="G211" i="1"/>
  <c r="G212" i="1"/>
  <c r="G213" i="1"/>
  <c r="G214" i="1"/>
  <c r="G215" i="1"/>
  <c r="G229" i="1"/>
  <c r="G230" i="1"/>
  <c r="G231" i="1"/>
  <c r="G232" i="1"/>
  <c r="G233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1" i="1"/>
  <c r="G262" i="1"/>
  <c r="G263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4" i="1"/>
  <c r="G285" i="1"/>
  <c r="G3" i="1"/>
  <c r="N46" i="1" l="1"/>
  <c r="N34" i="1"/>
  <c r="N20" i="1"/>
  <c r="N16" i="1"/>
  <c r="N148" i="1"/>
  <c r="N138" i="1"/>
  <c r="N88" i="1"/>
  <c r="N80" i="1"/>
  <c r="N60" i="1"/>
  <c r="N271" i="1"/>
  <c r="N267" i="1"/>
  <c r="N261" i="1"/>
  <c r="N256" i="1"/>
  <c r="N251" i="1"/>
  <c r="N247" i="1"/>
  <c r="N243" i="1"/>
  <c r="N231" i="1"/>
  <c r="N214" i="1"/>
  <c r="N210" i="1"/>
  <c r="N201" i="1"/>
  <c r="N191" i="1"/>
  <c r="N178" i="1"/>
  <c r="N3" i="1"/>
  <c r="N122" i="1"/>
  <c r="N101" i="1"/>
  <c r="N84" i="1"/>
  <c r="N49" i="1"/>
  <c r="N174" i="1"/>
  <c r="N152" i="1"/>
  <c r="N114" i="1"/>
  <c r="N70" i="1"/>
  <c r="N253" i="1"/>
  <c r="N245" i="1"/>
  <c r="N233" i="1"/>
  <c r="N212" i="1"/>
  <c r="N199" i="1"/>
  <c r="N176" i="1"/>
  <c r="N161" i="1"/>
  <c r="N150" i="1"/>
  <c r="N129" i="1"/>
  <c r="N103" i="1"/>
  <c r="N86" i="1"/>
  <c r="N78" i="1"/>
  <c r="N68" i="1"/>
  <c r="N36" i="1"/>
  <c r="N32" i="1"/>
  <c r="N18" i="1"/>
  <c r="N269" i="1"/>
  <c r="N258" i="1"/>
  <c r="N249" i="1"/>
  <c r="N241" i="1"/>
  <c r="N229" i="1"/>
  <c r="N208" i="1"/>
  <c r="N189" i="1"/>
  <c r="N158" i="1"/>
  <c r="N140" i="1"/>
  <c r="N116" i="1"/>
  <c r="N90" i="1"/>
  <c r="N82" i="1"/>
  <c r="N58" i="1"/>
  <c r="N5" i="1"/>
  <c r="N257" i="1"/>
  <c r="N284" i="1"/>
  <c r="N279" i="1"/>
  <c r="N272" i="1"/>
  <c r="N268" i="1"/>
  <c r="N252" i="1"/>
  <c r="N248" i="1"/>
  <c r="N244" i="1"/>
  <c r="N240" i="1"/>
  <c r="N232" i="1"/>
  <c r="N215" i="1"/>
  <c r="N211" i="1"/>
  <c r="N207" i="1"/>
  <c r="N192" i="1"/>
  <c r="N188" i="1"/>
  <c r="N175" i="1"/>
  <c r="N160" i="1"/>
  <c r="N153" i="1"/>
  <c r="N149" i="1"/>
  <c r="N139" i="1"/>
  <c r="N123" i="1"/>
  <c r="N115" i="1"/>
  <c r="N102" i="1"/>
  <c r="N89" i="1"/>
  <c r="N85" i="1"/>
  <c r="N81" i="1"/>
  <c r="N77" i="1"/>
  <c r="N61" i="1"/>
  <c r="N50" i="1"/>
  <c r="N47" i="1"/>
  <c r="N35" i="1"/>
  <c r="N31" i="1"/>
  <c r="N17" i="1"/>
  <c r="N4" i="1"/>
  <c r="N282" i="1"/>
  <c r="N277" i="1"/>
  <c r="N274" i="1"/>
  <c r="N270" i="1"/>
  <c r="N259" i="1"/>
  <c r="N254" i="1"/>
  <c r="N250" i="1"/>
  <c r="N246" i="1"/>
  <c r="N242" i="1"/>
  <c r="N230" i="1"/>
  <c r="N213" i="1"/>
  <c r="N209" i="1"/>
  <c r="N200" i="1"/>
  <c r="N190" i="1"/>
  <c r="N177" i="1"/>
  <c r="N162" i="1"/>
  <c r="N159" i="1"/>
  <c r="N151" i="1"/>
  <c r="N147" i="1"/>
  <c r="N130" i="1"/>
  <c r="N121" i="1"/>
  <c r="N104" i="1"/>
  <c r="N100" i="1"/>
  <c r="N87" i="1"/>
  <c r="N83" i="1"/>
  <c r="N79" i="1"/>
  <c r="N69" i="1"/>
  <c r="N59" i="1"/>
  <c r="N48" i="1"/>
  <c r="N37" i="1"/>
  <c r="N33" i="1"/>
  <c r="N19" i="1"/>
  <c r="N15" i="1"/>
  <c r="N283" i="1"/>
  <c r="N278" i="1"/>
  <c r="N285" i="1"/>
  <c r="N281" i="1"/>
  <c r="N276" i="1"/>
  <c r="N275" i="1"/>
  <c r="N273" i="1"/>
  <c r="N262" i="1"/>
  <c r="N263" i="1"/>
  <c r="O129" i="1" l="1"/>
  <c r="P129" i="1" s="1"/>
  <c r="O188" i="1"/>
  <c r="P188" i="1" s="1"/>
  <c r="O229" i="1"/>
  <c r="P229" i="1" s="1"/>
  <c r="O199" i="1"/>
  <c r="P199" i="1" s="1"/>
  <c r="O174" i="1"/>
  <c r="P174" i="1" s="1"/>
  <c r="O277" i="1"/>
  <c r="O268" i="1"/>
  <c r="O257" i="1"/>
  <c r="O240" i="1"/>
  <c r="O207" i="1"/>
  <c r="P207" i="1" s="1"/>
  <c r="O158" i="1"/>
  <c r="P158" i="1" s="1"/>
  <c r="O147" i="1"/>
  <c r="P147" i="1" s="1"/>
  <c r="O138" i="1"/>
  <c r="P138" i="1" s="1"/>
  <c r="O77" i="1"/>
  <c r="P77" i="1" s="1"/>
  <c r="O46" i="1"/>
  <c r="P46" i="1" s="1"/>
  <c r="O68" i="1"/>
  <c r="P68" i="1" s="1"/>
  <c r="O58" i="1"/>
  <c r="P58" i="1" s="1"/>
  <c r="O31" i="1"/>
  <c r="P31" i="1" s="1"/>
  <c r="O100" i="1"/>
  <c r="P100" i="1" s="1"/>
  <c r="O3" i="1"/>
  <c r="O114" i="1"/>
  <c r="P114" i="1" s="1"/>
  <c r="O15" i="1"/>
  <c r="P15" i="1" s="1"/>
  <c r="O121" i="1"/>
  <c r="P121" i="1" s="1"/>
  <c r="P3" i="1" l="1"/>
  <c r="P287" i="1" s="1"/>
  <c r="O287" i="1"/>
  <c r="F4" i="3" s="1"/>
  <c r="I8" i="3" s="1"/>
</calcChain>
</file>

<file path=xl/sharedStrings.xml><?xml version="1.0" encoding="utf-8"?>
<sst xmlns="http://schemas.openxmlformats.org/spreadsheetml/2006/main" count="894" uniqueCount="560">
  <si>
    <t>Jednostka</t>
  </si>
  <si>
    <t>urządzenia do oczyszczania powietrza (liczba sztuk)</t>
  </si>
  <si>
    <t>urządzenia do dezynfekcji poprzez natrysk (liczba sztuk)</t>
  </si>
  <si>
    <t>lampy bakteriobójcze (liczba sztuk)</t>
  </si>
  <si>
    <t xml:space="preserve">wartość </t>
  </si>
  <si>
    <t>wartość</t>
  </si>
  <si>
    <t>Łączna wartość</t>
  </si>
  <si>
    <t>Aleksandrowski</t>
  </si>
  <si>
    <t>Powiatowe Centrum Pomocy Rodzinie w Aleksandrowie Kujawskim</t>
  </si>
  <si>
    <t>Placówka Socjalizacyjna w Aleksandrowie Kujawskim</t>
  </si>
  <si>
    <t>Brodnicki</t>
  </si>
  <si>
    <t>Powiatowe Centrum Pomocy Rodzinie w Brodnicy</t>
  </si>
  <si>
    <t>Dom Pomocy Społecznej w Brodnicy</t>
  </si>
  <si>
    <t>Dom Pomocy Społecznej w Zakrzewie</t>
  </si>
  <si>
    <t>Rodzinny Dom Dziecka w Górznie, Fiałki 3</t>
  </si>
  <si>
    <t>Rodzinny Dom Dziecka w Górznie, ul. Chopina 1a</t>
  </si>
  <si>
    <t>Bydgoski</t>
  </si>
  <si>
    <t>Powiatowe Centrum Pomocy Rodzinie w Bydgoszczy</t>
  </si>
  <si>
    <t>Dom Pomocy Społecznej w Bożenkowie</t>
  </si>
  <si>
    <t>Placówka Opiekuńczo-Wychowawcza nr 1 w Trzemiętowie</t>
  </si>
  <si>
    <t>Placówka Opiekuńczo-Wychowawcza nr 2 w Karolewie</t>
  </si>
  <si>
    <t>Placówka Opiekuńczo-Wychowawcza nr 3 w Karolewie</t>
  </si>
  <si>
    <t>Placówka Opiekuńczo-Wychowawcza nr 4 w Trzemiętowie</t>
  </si>
  <si>
    <t>Chełmiński</t>
  </si>
  <si>
    <t>Powiatowe Centrum Pomocy Rodzinie w Chełmnie</t>
  </si>
  <si>
    <t>Dom Pomocy Społecznej w Mgoszczu</t>
  </si>
  <si>
    <t xml:space="preserve">Placówka Opiekuńczo-Wychowawcza Dom nr 1 w Chełmnie </t>
  </si>
  <si>
    <t xml:space="preserve">Placówka Opiekuńczo-Wychowawcza Dom nr 2 w Chełmnie </t>
  </si>
  <si>
    <t>Placówka Opiekuńczo-Wychowawcza Dom nr 3 w Unisławiu</t>
  </si>
  <si>
    <t>Golubsko-Dobrzyński</t>
  </si>
  <si>
    <t>Powiatowe Centrum Pomocy Rodzinie w Golubiu-Dobrzyniu</t>
  </si>
  <si>
    <t>Dom Pomocy Społecznej w Golubiu-Dobrzyniu</t>
  </si>
  <si>
    <t>Dom Pomocy Społecznej w Tarnówku</t>
  </si>
  <si>
    <t>Powiatowa Placówka Opiekuńczo-Wychowawcza w Wielgiem</t>
  </si>
  <si>
    <t>Powiatowa Placówka Opiekuńczo-Wychowawcza typu Specjalistyczno-Terapeutycznego w w Golubiu-Dobrzyniu</t>
  </si>
  <si>
    <t>Grudziądzki</t>
  </si>
  <si>
    <t>Powiatowe Centrum Pomocy Rodzinie w Grudziądzu</t>
  </si>
  <si>
    <t>Placówka Opiekuńczo-Wychowawcza w Białochowie</t>
  </si>
  <si>
    <t>Placówka Opiekuńczo-Wychowawcza w Wydrznie</t>
  </si>
  <si>
    <t>Inowrocławski</t>
  </si>
  <si>
    <t>Powiatowe Centrum Pomocy Rodzinie w Inowrocławiu</t>
  </si>
  <si>
    <t>Dom Pomocy Społecznej w Inowrocławiu</t>
  </si>
  <si>
    <t>Dom Pomocy Społecznej w Ludzisku</t>
  </si>
  <si>
    <t>Dom Pomocy Społecznej w Warzynie</t>
  </si>
  <si>
    <t>Dom Pomocy Społecznej w Parchaniu</t>
  </si>
  <si>
    <t>Placówka Opiekuńczo-Wychowawcza nr 1 w Inowrocławiu Dom dla dzieci Ewa</t>
  </si>
  <si>
    <t>Placówka Opiekuńczo-Wychowawcza nr 2 w Inowrocławiu Dom dla dzieci Agata</t>
  </si>
  <si>
    <t>Placówka Opiekuńczo-Wychowawcza nr 3 w Gniewkowie Dom dla dzieci Alicja</t>
  </si>
  <si>
    <t>Placówka Opiekuńczo-Wychowawcza nr 4 w Inowrocławiu Dom dla dzieci Nina</t>
  </si>
  <si>
    <t>Placówka Opiekuńczo-Wychowawcza nr 5 w Orłowie Dom dla dzieci Julia</t>
  </si>
  <si>
    <t>Placówka Opiekuńczo-Wychowawcza nr 6 w Kruszwicy Dom dla dzieci Anna</t>
  </si>
  <si>
    <t>Placówka Opiekuńczo-Wychowawcza nr 8 w Jaksicach Dom dla dzieci Karolina</t>
  </si>
  <si>
    <t>Lipnowski</t>
  </si>
  <si>
    <t>Powiatowe Centrum Pomocy Rodzinie w Lipnie</t>
  </si>
  <si>
    <t>Dom Pomocy Społecznej w Nowej Wsi</t>
  </si>
  <si>
    <t>Placówka Opiekuńczo-Wychowawcza "Parkowa" w Lipnie</t>
  </si>
  <si>
    <t>Placówka Opiekuńczo-Wychowawcza "Na Zakręcie" w Lipnie</t>
  </si>
  <si>
    <t>Placówka Opiekuńczo-Wychowawcza "Zakątek" w Lipnie</t>
  </si>
  <si>
    <t>Miasto Bydgoszcz</t>
  </si>
  <si>
    <t>Mogileński</t>
  </si>
  <si>
    <t>Powiatowe Centrum Pomocy Rodzinie w Mogilnie</t>
  </si>
  <si>
    <t>Dom Pomocy Społecznej w Siemionkach</t>
  </si>
  <si>
    <t>Placówka Opiekuńczo-Wychowawcza w Marcinkowie</t>
  </si>
  <si>
    <t>Nakielski</t>
  </si>
  <si>
    <t>Powiatowe Centrum Pomocy Rodzinie w Nakle nad Notecią</t>
  </si>
  <si>
    <t>Dom Pomocy Społecznej w Nakle nad Notecią</t>
  </si>
  <si>
    <t>Placówka Opiekuńczo-Wychowawcza w Szubinie</t>
  </si>
  <si>
    <t>Radziejowski</t>
  </si>
  <si>
    <t>Powiatowe Centrum Pomocy Rodzinie w Radziejowie</t>
  </si>
  <si>
    <t>Dom Pomocy Społecznej w Piotrkowie Kujawskim</t>
  </si>
  <si>
    <t>Rypiński</t>
  </si>
  <si>
    <t>Powiatowe Centrum Pomocy Rodzinie w Rypinie</t>
  </si>
  <si>
    <t>Dom Pomocy Społecznej w Ugoszczu</t>
  </si>
  <si>
    <t>Sępoleński</t>
  </si>
  <si>
    <t>Powiatowe Centrum Pomocy Rodzinie w Sępólnie Krajeńskim z siedzibą w Więcborku</t>
  </si>
  <si>
    <t>Dom Pomocy Społecznej w Suchorączku</t>
  </si>
  <si>
    <t>Dom dla Dzieci nr 1 w Więcborku</t>
  </si>
  <si>
    <t>Dom dla Dzieci nr 2 w Więcborku</t>
  </si>
  <si>
    <t>Dom dla Dzieci nr 3 w Małej Cerkwicy</t>
  </si>
  <si>
    <t>Rodzinny Dom Dziecka w Wąwelnie</t>
  </si>
  <si>
    <t>Świecki</t>
  </si>
  <si>
    <t>Powiatowe Centrum Pomocy Rodzinie w Świeciu</t>
  </si>
  <si>
    <t>Dom Pomocy Społecznej w Gołuszycach</t>
  </si>
  <si>
    <t>Placówka Opiekuńczo-Wychowawcza nr 1 w Bąkowie</t>
  </si>
  <si>
    <t>Placówka Opiekuńczo-Wychowawcza nr 2 w Bąkowie</t>
  </si>
  <si>
    <t>Placówka Opiekuńczo-Wychowawcza nr 3 w Bąkowie</t>
  </si>
  <si>
    <t>Toruński</t>
  </si>
  <si>
    <t>Powiatowe Centrum Pomocy Rodzinie w Toruniu</t>
  </si>
  <si>
    <t>Dom Pomocy Społecznej w Browinie</t>
  </si>
  <si>
    <t>Dom Pomocy Społecznej w Dobrzejewicach</t>
  </si>
  <si>
    <t>Dom Pomocy Społecznej w Pigży</t>
  </si>
  <si>
    <t>Dom Pomocy Społecznej w Wielkiej Nieszawce</t>
  </si>
  <si>
    <t>Tucholski</t>
  </si>
  <si>
    <t>Powiatowe Centrum Pomocy Rodzinie w Tucholi</t>
  </si>
  <si>
    <t>Dom Pomocy Społecznej w Wysokiej</t>
  </si>
  <si>
    <t>Placówka Opiekuńczo-Wychowawcza nr 2 w Żalnie</t>
  </si>
  <si>
    <t>Specjalistyczny Ośrodek Wsparcia dla Ofiar Przemocy w Rodzinie w Tucholi</t>
  </si>
  <si>
    <t>Wąbrzeski</t>
  </si>
  <si>
    <t>Powiatowe Centrum Pomocy Rodzinie w Wąbrzeźnie</t>
  </si>
  <si>
    <t>Placówka Opiekuńczo-Wychowawcza w Książkach</t>
  </si>
  <si>
    <t>Włocławski</t>
  </si>
  <si>
    <t>Powiatowe Centrum Pomocy Rodzinie we Włocławku</t>
  </si>
  <si>
    <t>Placówka Opiekuńczo-Wychowawcza "Jaś" w Brzeziu</t>
  </si>
  <si>
    <t>Placówka Opiekuńczo-Wychowawcza "Małgosia" w Brzeziu</t>
  </si>
  <si>
    <t>Placówka Opiekuńczo-Wychowawcza "Przystań" w Lubieniu Kujawskim</t>
  </si>
  <si>
    <t>Placówka Opiekuńczo-Wychowawcza "Ostoja" w Lubieniu Kujawskim</t>
  </si>
  <si>
    <t>Żniński</t>
  </si>
  <si>
    <t>Powiatowe Centrum Pomocy Rodzinie w Żninie</t>
  </si>
  <si>
    <t>Dom Pomocy Społecznej w Podobowicach</t>
  </si>
  <si>
    <t>Dom Pomocy Społecznej w Wąbrzeźnie</t>
  </si>
  <si>
    <t>Dom Pomocy Społecznej w Wilkowyczkach</t>
  </si>
  <si>
    <t xml:space="preserve">Dom Pomocy Społecznej w Kurowie </t>
  </si>
  <si>
    <t>Dom Pomocy Społecznej w Kowalu</t>
  </si>
  <si>
    <t>Dom Pomocy Społecznej w Rzeżewie</t>
  </si>
  <si>
    <t>Dom Pomocy Społecznej w Tonowie</t>
  </si>
  <si>
    <t>Dom Pomocy Społecznej w Barcinie</t>
  </si>
  <si>
    <t>Placówka Opiekuńczo-Wychowawcza typu Rodzinnego Rozalinowo</t>
  </si>
  <si>
    <t>Miejski Ośrodek Pomocy Społecznej w Bydgoszczy</t>
  </si>
  <si>
    <t>Dom  Pomocy Społecznej "Słoneczko" w Bydgoszczy</t>
  </si>
  <si>
    <t>Dom  Pomocy Społecznej "Promień Życia" w Bydgoszczy</t>
  </si>
  <si>
    <t>Dom  Pomocy Społecznej "Jesień Życia" w Bydgoszczy</t>
  </si>
  <si>
    <t>Miasto Grudziądz</t>
  </si>
  <si>
    <t>Miejski Ośrodek Pomocy Rodzinie w Grudziądzu</t>
  </si>
  <si>
    <t>Dom  Pomocy Społecznej w Grudziądzu</t>
  </si>
  <si>
    <t>Miasto Toruń</t>
  </si>
  <si>
    <t>Miejski Ośrodek Pomocy Rodzinie w Toruniu</t>
  </si>
  <si>
    <t>Dom Pomocy Społecznej w Toruniu</t>
  </si>
  <si>
    <t>Miasto Włocławek</t>
  </si>
  <si>
    <t>Miejski Ośrodek Pomocy Rodzinie we Włocławku</t>
  </si>
  <si>
    <t>Dom Pomocy Społecznej we Włocławku, ul. Nowomiejska 19</t>
  </si>
  <si>
    <t>Dom Pomocy Społecznej we Włocławku, ul. Dobrzyńska 102</t>
  </si>
  <si>
    <t>Placówka Opiekuńczo-Wychowawcza nr 2 "Calineczka" ul. Sielska 3</t>
  </si>
  <si>
    <t>Placówka Opiekuńczo-Wychowawcza nr 3 ul. Jasna 5b</t>
  </si>
  <si>
    <t>Placówka Opiekuńczo-Wychowawcza nr 4 ul. Jasna 5c</t>
  </si>
  <si>
    <t xml:space="preserve">Rodzinny Dom Dziecka ul. Charzykowska 18a </t>
  </si>
  <si>
    <t xml:space="preserve">Placówka Opiekuńczo -Wychowawcza typu interwencyj nego ul. Traugutta 5 </t>
  </si>
  <si>
    <t>Placówka Opiekuńczo -Wychowawcza typu interwencyjnego ul. Stolarska 2/2</t>
  </si>
  <si>
    <t xml:space="preserve">Placówka Opiekuńczo -Wychowawcza typu socjalizacyjnego mieszkanie Usamodzielnienia ul. Bora-Komorowskiego 63/13 </t>
  </si>
  <si>
    <t xml:space="preserve">Placówka Opiekuńczo -Wychowawcza typu socjalizacyjnego mieszkanie usamodzielnienia ul. Bora-Komorowskiego 57/2 </t>
  </si>
  <si>
    <t xml:space="preserve">Placówka Opiekuńczo - Wychowawcza typu socjalizacyjnego mieszkanie usamodzielnienia ul. Ks. J. Popiełuszki 1 / 2 </t>
  </si>
  <si>
    <t xml:space="preserve">Placówka Opiekuńczo -Wychowawcza typu socjalizacyjnego mieszkanie usamodzielnienia ul. Ks. J. Popiełuszki 1/3 </t>
  </si>
  <si>
    <t xml:space="preserve">Placówka Opiekuńczo -Wychowawcza typu socjalizacyjnego mieszkanie usamodzielnienia ul. Grunwaldzka 49/2 </t>
  </si>
  <si>
    <t xml:space="preserve">Placówka Opiekuńczo -Wychowawcza typu socjalizacyjnego mieszkanie usamodzielnienia ul. Plac Chełmiński 7/9 </t>
  </si>
  <si>
    <t xml:space="preserve">Placówka Opiekuńczo - Wychowawcza typu socjalizacyjnego mieszkanie usamodzielnienia ul. Bora-Komorowskiego 22/1 </t>
  </si>
  <si>
    <t xml:space="preserve">Placówka Opiekuńczo - Wychowawcza typu socjalizacyjnego mieszkanie usamodzielnienia ul. Bora-Komorowskiego 59/19 </t>
  </si>
  <si>
    <t>Placówka Opiekuńczo -Wychowawcza typu specjalistyczno –terapeutycznego ul. Stolarska 2/1</t>
  </si>
  <si>
    <t>Miejski Ośrodek Pomocy Społecznej w Aleksandrowie Kujawskim</t>
  </si>
  <si>
    <t>Gminny Ośrodek Pomocy Społecznej w Konecku</t>
  </si>
  <si>
    <t>Gminny Ośrodek Pomocy Społecznej w Aleksandrowie Kujawskim</t>
  </si>
  <si>
    <t>Gminny Ośrodek Pomocy Społecznej w Bądkowie</t>
  </si>
  <si>
    <t>Miejski Ośrodek Pomocy Społecznej w Ciechocinku</t>
  </si>
  <si>
    <t>Miejski Ośrodek Pomocy Społecznej w Nieszawie</t>
  </si>
  <si>
    <t>Gminny Ośrodek Pomocy Społecznej w Raciążku</t>
  </si>
  <si>
    <t>Gminny Ośrodek Pomocy Społecznej w Wagańcu</t>
  </si>
  <si>
    <t>Gminny Ośrodek Pomocy Społecznej w Zakrzewie</t>
  </si>
  <si>
    <t>Gminny Ośrodek Pomocy Społecznej w Bobrowie</t>
  </si>
  <si>
    <t>Gminny Ośrodek Pomocy Społecznej w Górznie</t>
  </si>
  <si>
    <t>Miejski Ośrodek Pomocy Społecznej w Brodnicy</t>
  </si>
  <si>
    <t>Gminny Ośrodek Pomocy Społecznej w Brodnicy</t>
  </si>
  <si>
    <t>Gminny Ośrodek Pomocy Społecznej w Brzoziu</t>
  </si>
  <si>
    <t>Gminny Ośrodek Pomocy Społecznej w Bartniczce</t>
  </si>
  <si>
    <t>Miejsko-Gminny Ośrodek Pomocy Społecznej w Jabłonowie Pomorskim</t>
  </si>
  <si>
    <t>Gminny Ośrodek Pomocy Społecznej w Osieku</t>
  </si>
  <si>
    <t>Gminny Ośrodek Pomocy Społecznej w Świedziebni</t>
  </si>
  <si>
    <t>Gminny Ośrodek Pomocy Społecznej w Dąbrowie Chełmińskiej</t>
  </si>
  <si>
    <t>Miejsko-Gminny Ośrodek 
Pomocy Społecznej w Koronowie</t>
  </si>
  <si>
    <t>Gminny Ośrodek Pomocy Społecznej w Osielsku</t>
  </si>
  <si>
    <t>Gminny Ośrodek Pomocy Społecznej w Sicienku</t>
  </si>
  <si>
    <t>Miejsko-Gminny Ośrodek Pomocy Społecznej w Solcu Kujawskim</t>
  </si>
  <si>
    <t>Gminny Ośrodek Pomocy Społecznej w Zbicznie</t>
  </si>
  <si>
    <t>Gminny Ośrodek Pomocy Społecznej w Białych Błotach</t>
  </si>
  <si>
    <t>Gminny Ośrodek Pomocy Społecznej w Dobrczu</t>
  </si>
  <si>
    <t>Gminny Ośrodek Pomocy Społecznej w Nowej Wsi Wielkiej</t>
  </si>
  <si>
    <t>Gminny Ośrodek Pomocy Społecznej w Chełmnie</t>
  </si>
  <si>
    <t>Gminny Ośrodek Pomocy Społecznej w Lisewie</t>
  </si>
  <si>
    <t>Gminny Ośrodek Pomocy Społecznej w Unisławiu</t>
  </si>
  <si>
    <t>Miejski Ośrodek Pomocy Społecznej w Chełmnie</t>
  </si>
  <si>
    <t>Gminny Ośrodek Pomocy Społecznej w Kijewie Królewskim</t>
  </si>
  <si>
    <t>Gminny Ośrodek Pomocy Społecznej w Stolnie</t>
  </si>
  <si>
    <t>Miejsko Gminny Ośrodek Pomocy Społecznej w Kowalewie Pomorskim</t>
  </si>
  <si>
    <t>Gminny Ośrodek Pomocy Społecznej w Radominie</t>
  </si>
  <si>
    <t>Gminny Ośrodek Pomocy Społecznej w Zbójnie</t>
  </si>
  <si>
    <t>Gminny Ośrodek Pomocy Społecznej w Ciechocinie</t>
  </si>
  <si>
    <t>Gminny Ośrodek Pomocy Społecznej w Golubiu-Dobrzyniu</t>
  </si>
  <si>
    <t>Gminny Ośrodek Pomocy Społecznej w Grudziądzu</t>
  </si>
  <si>
    <t>Gminny Ośrodek Pomocy Społecznej w Grucie</t>
  </si>
  <si>
    <t>Miejsko-Gminny Ośrodek Pomocy Społecznej w Łasinie</t>
  </si>
  <si>
    <t>Miejsko-Gminny Ośrodek Pomocy Społecznej w Radzyniu Chełmińskim</t>
  </si>
  <si>
    <t>Gminny Ośrodek Pomocy Społecznej w Rogóźnie</t>
  </si>
  <si>
    <t>Gminny Ośrodek Pomocy Społecznej w Świeciu nad Osą</t>
  </si>
  <si>
    <t>Miejsko-Gminny Ośrodek Pomocy Społecznej w Gniewkowie</t>
  </si>
  <si>
    <t>Miejsko-Gminny Ośrodek Pomocy Społecznej w Kruszwicy</t>
  </si>
  <si>
    <t>Gminny Ośrodek Pomocy Społecznej w Dąbrowie Biskupiej</t>
  </si>
  <si>
    <t>Miejski Ośrodek Pomocy Społecznej w Inowrocławiu</t>
  </si>
  <si>
    <t>Gminny Ośrodek Pomocy Społecznej w Inowrocławiu</t>
  </si>
  <si>
    <t>Miejsko- Gminny Ośrodek Pomocy Społecznej w Janikowie</t>
  </si>
  <si>
    <t>Ośrodek Pomocy Społecznej w Pakości</t>
  </si>
  <si>
    <t>Gminny Ośrodek Pomocy Społecznej w Rojewie</t>
  </si>
  <si>
    <t>Gminny Ośrodek Pomocy Społecznej w Złotnikach Kujawskich</t>
  </si>
  <si>
    <t>Gminny Ośrodek Pomocy Społecznej w Kikole</t>
  </si>
  <si>
    <t>Gminny Ośrodek Pomocy Społecznej w Lipnie</t>
  </si>
  <si>
    <t>Miejsko - Gminny Ośrodek Pomocy Społecznej w Skępem</t>
  </si>
  <si>
    <t>Gminny Ośrodek Pomocy Społecznej w Tłuchowie</t>
  </si>
  <si>
    <t>Gminny Ośrodek Pomocy Społecznej w Wielgiem</t>
  </si>
  <si>
    <t>Gminny Ośrodek Pomocy Społecznej w Bobrownikach</t>
  </si>
  <si>
    <t>Gminny Ośrodek pomocy Społecznej w Chrostkowie</t>
  </si>
  <si>
    <t>Miejsko-Gminny Ośrodek Pomocy Społecznej w Dobrzyniu nad Wisłą</t>
  </si>
  <si>
    <t>Miejski Ośrodek Pomocy Społecznej w Lipnie</t>
  </si>
  <si>
    <t>Gminny Ośrodek Pomocy Społecznej w Dąbrowie</t>
  </si>
  <si>
    <t>Gminny Ośrodek Pomocy Społecznej w Jeziorach Wielkich</t>
  </si>
  <si>
    <t>Miejsko-Gminny Ośrodek Pomocy Społecznej w Mogilnie</t>
  </si>
  <si>
    <t>Miejsko - Gminny Ośrodek Pomocy Społecznej w Strzelnie</t>
  </si>
  <si>
    <t>Miejsko - Gminny Ośrodek Pomocy Społecznej w Kcyni</t>
  </si>
  <si>
    <t>Miejsko- Gminny Ośrodek Pomocy Społecznej w Mroczy</t>
  </si>
  <si>
    <t>Gminny Ośrodek Pomocy Społecznej w Sadkach</t>
  </si>
  <si>
    <t>Miejsko-Gminny Ośrodek Pomocy Społecznej w Nakle nad Notecią</t>
  </si>
  <si>
    <t>Miejsko-Gminny Ośrodek Pomocy Społecznej w Szubinie</t>
  </si>
  <si>
    <t>Gminny Ośrodek Pomocy Społecznej w Bytoniu</t>
  </si>
  <si>
    <t>Gminny Ośrodek Pomocy Społecznej w Dobrem</t>
  </si>
  <si>
    <t>Gminny Ośrodek Pomocy Społecznej w Osięcinach</t>
  </si>
  <si>
    <t>Gminny Ośrodek Pomocy Społecznej w Topólce</t>
  </si>
  <si>
    <t>Miejsko-Gminny Ośrodek Pomocy Społecznej w Piotrkowie Kujawskim</t>
  </si>
  <si>
    <t xml:space="preserve">Gminny Ośrodek Pomocy Społecznej w Radziejowie </t>
  </si>
  <si>
    <t>Miejski Ośrodek Pomocy Społecznej w Rypinie</t>
  </si>
  <si>
    <t>Gminny Ośrodek Pomocy Społecznej w Skrwilnie</t>
  </si>
  <si>
    <t>Gminny Ośrodek Pomocy Społecznej w Wąpielsku</t>
  </si>
  <si>
    <t>Gminny Ośrodek Pomocy Społecznej w Brzuzem</t>
  </si>
  <si>
    <t>Gminny Ośrodek Pomocy Społecznej w Rogowie</t>
  </si>
  <si>
    <t>Gminny Ośrodek Pomocy Społecznej w Rypinie</t>
  </si>
  <si>
    <t>Miejsko- Gminny Ośrodek Pomocy Społecznej w Kamieniu Krajeńskim</t>
  </si>
  <si>
    <t>Ośrodek Pomocy Społecznej w Sępólnie Krajeńskim</t>
  </si>
  <si>
    <t>Gminny Ośrodek Pomocy Społecznej w Sośnie</t>
  </si>
  <si>
    <t>Miejsko-Gminny Ośrodek Pomocy Społecznej w Więcborku</t>
  </si>
  <si>
    <t>Gminny Ośrodek Pomocy Społecznej w Bukowcu</t>
  </si>
  <si>
    <t>Gminny Ośrodek Pomocy Społecznej w Dragaczu</t>
  </si>
  <si>
    <t>Gminny Ośrodek Pomocy Społecznej w Drzycimiu</t>
  </si>
  <si>
    <t>Gminny Ośrodek Pomocy Społecznej w Jeżewie</t>
  </si>
  <si>
    <t>Gminny Ośrodek Pomocy Społecznej w Lnianie</t>
  </si>
  <si>
    <t>Gminny Ośrodek Pomocy Społecznej w Osiu</t>
  </si>
  <si>
    <t>Miejsko Gminny Ośrodek Pomocy Społecznej w Nowem</t>
  </si>
  <si>
    <t>Gminny Ośrodek Pomocy Społecznej w Pruszczu</t>
  </si>
  <si>
    <t>Ośrodek Pomocy Społecznej w Świeciu</t>
  </si>
  <si>
    <t>Gminny Ośrodek Pomocy Społecznej w Świekatowie</t>
  </si>
  <si>
    <t>Gminny Ośrodek Pomocy Społecznej w Warlubiu</t>
  </si>
  <si>
    <t>Gminny Ośrodek Pomocy Społecznej w Papowie Biskupim</t>
  </si>
  <si>
    <t>Miejski Ośrodek Pomocy Społecznej w Golubiu-Dobrzyniu</t>
  </si>
  <si>
    <t xml:space="preserve">Miejski Ośrodek Pomocy Społecznej w Radziejowie </t>
  </si>
  <si>
    <t>Gminny Ośrodek Pomocy Społecznej w Chełmży</t>
  </si>
  <si>
    <t>Gminny Ośrodek Pomocy Społecznej w Czernikowie</t>
  </si>
  <si>
    <t>Gminny Ośrodek Pomocy Społecznej w Lubiczu</t>
  </si>
  <si>
    <t>Gminny Ośrodek Pomocy Społecznej w Łubiance</t>
  </si>
  <si>
    <t>Gminny Ośrodek Pomocy Społecznej w Obrowie</t>
  </si>
  <si>
    <t>Gminny Ośrodek Pomocy Społecznej w Wielkiej Nieszawce</t>
  </si>
  <si>
    <t>Gminny Ośrodek Pomocy Społecznej w Złejwsi Wielkiej</t>
  </si>
  <si>
    <t>Miejski Ośrodek Pomocy Społecznej w Chełmży</t>
  </si>
  <si>
    <t>Gminny Ośrodek Pomocy Społecznej w Łysomicach</t>
  </si>
  <si>
    <t>Gminny Ośrodek Pomocy Społecznej w Cekcynie</t>
  </si>
  <si>
    <t>Gminny Ośrodek Pomocy Społecznej w Kęsowie</t>
  </si>
  <si>
    <t>Gminny Ośrodek Pomocy Społecznej w Lubiewie</t>
  </si>
  <si>
    <t>Ośrodek Pomocy Społecznej w Tucholi</t>
  </si>
  <si>
    <t>Gminny Ośrodek Pomocy Społecznej w Gostycynie</t>
  </si>
  <si>
    <t>Gminny Ośrodek Pomocy Społecznej w Śliwicach</t>
  </si>
  <si>
    <t>Gminny Ośrodek Pomocy Społecznej w Dębowej Łące</t>
  </si>
  <si>
    <t>Gminny Ośrodek Pomocy Społecznej w Płużnicy</t>
  </si>
  <si>
    <t>Ośrodek Pomocy Społecznej Gminy Ryńsk</t>
  </si>
  <si>
    <t>Miejski Ośrodek Pomocy Społecznej w Wąbrzeźnie</t>
  </si>
  <si>
    <t>Gminny Ośrodek Pomocy Społecznej w Książkach</t>
  </si>
  <si>
    <t>Brzeski Ośrodek Pomocy Społecznej</t>
  </si>
  <si>
    <t>Gminny Ośrodek Pomocy SPołecznej w Choceniu</t>
  </si>
  <si>
    <t>Miejski Ośrodek Pomocy Społecznej w Kowalu</t>
  </si>
  <si>
    <t>Gminny Ośrodek Pomocy Społecznej w Kowalu</t>
  </si>
  <si>
    <t>Ośrodek Pomocy Społecznej w Lubieniu Kujawskim</t>
  </si>
  <si>
    <t>Gminny Ośrodek Pomocy Społecznej we Włocławku</t>
  </si>
  <si>
    <t>Gminny Ośrodek Pomocy Społecznej w Baruchowie</t>
  </si>
  <si>
    <t>Gminny Ośrodek Pomocy Społecznej w Boniewie</t>
  </si>
  <si>
    <t>Miejsko -Gminny Ośrodek Pomocy Społecznej w Chodczu</t>
  </si>
  <si>
    <t>Gminny Ośrodek Pomocy Społecznej w Fabiankach</t>
  </si>
  <si>
    <t>Miejsko-Gminny Ośrodek Pomocy Społecznej w Izbicy Kujawskiej</t>
  </si>
  <si>
    <t>Gminny Ośrodek Pomocy Społecznej w Lubaniu</t>
  </si>
  <si>
    <t>Miejsko-Gminny Ośrodek Pomocy Społecznej w Lubrańcu</t>
  </si>
  <si>
    <t>Miejsko-Gminny Ośrodek Pomocy Społecznej w Barcinie</t>
  </si>
  <si>
    <t>Miejski Ośrodek Pomocy Społecznej w Łabiszynie</t>
  </si>
  <si>
    <t>Gminny Ośrodek Pomocy Społecznej w Gąsawie</t>
  </si>
  <si>
    <t>Miejsko- Gminny Ośrodek Pomocy Społecznej w Janowcu Wielkopolskim</t>
  </si>
  <si>
    <t>Miejski Ośrodek Pomocy Społecznej w Żninie</t>
  </si>
  <si>
    <t>Dom Pomocy Społecznej w Koronowie</t>
  </si>
  <si>
    <t>Dom Dziecka nr 2 w Brodnicy</t>
  </si>
  <si>
    <t>Dom Dziecka nr 1 w Brodnicy</t>
  </si>
  <si>
    <t>Specjalistyczny Ośrodek Wsparcia dla Ofiar Przemocy w Rodzinie przy PCPR w Inowrocławiu</t>
  </si>
  <si>
    <t>BZPOW - Hostel
ul. Dunikowskiego 2</t>
  </si>
  <si>
    <t>Placówka Opiekuńczo -Wychowawcza Socjalizacyjna ul. Milczewskiego - Bruna 5/1</t>
  </si>
  <si>
    <t>Placówka Opiekuńczo -Wychowawcza Socjalizacyjna ul. Śniadeckich 52/2</t>
  </si>
  <si>
    <t>Placówka Opiekuńczo -Wychowawcza Socjalizacyjna ul. Stachury 10/1</t>
  </si>
  <si>
    <t xml:space="preserve">  Placówka Opiekuńczo -Wychowawcza Nr 2  ul. Sienkiewicza 12/4a, 3a</t>
  </si>
  <si>
    <t>Placówka Opiekuńczo -Wychowawcza Nr 1  w Toruniu ul. Krasińskiego 74/1, 1a</t>
  </si>
  <si>
    <t xml:space="preserve">Placówka Opiekuńczo -Wychowawcza Nr 3  ul. Sienkiewicza 12/3 </t>
  </si>
  <si>
    <t>Placówka Opiekuńczo - Wychowawcza Nr 5  ul. Św. Józefa 107</t>
  </si>
  <si>
    <t xml:space="preserve">Placówka Opiekuńczo -Wychowawcza Nr 4  ul. Polskiego Czerwonego Krzyża 10 </t>
  </si>
  <si>
    <t xml:space="preserve">Rodzinny Dom Dziecka ul. Rzepakowa 1/3 </t>
  </si>
  <si>
    <t>Dom Rodzinny ul. Żytnia 28</t>
  </si>
  <si>
    <t xml:space="preserve"> Placówka Opiekuńczo – Wychowawcza nr 1 „Maluch” ul. Sielska 3 </t>
  </si>
  <si>
    <t xml:space="preserve">Dom Dziecka ul. Mławska 54 </t>
  </si>
  <si>
    <t>PCPR (19)</t>
  </si>
  <si>
    <t>MOPR (4)</t>
  </si>
  <si>
    <t>Specjalistyczne Ośrodki Wsparcia (2)</t>
  </si>
  <si>
    <t>SUMA:</t>
  </si>
  <si>
    <t>OPS (140)</t>
  </si>
  <si>
    <t>Jednostka organizacyjna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</si>
  <si>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</si>
  <si>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</si>
  <si>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</si>
  <si>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</si>
  <si>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</si>
  <si>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</si>
  <si>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</si>
  <si>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</si>
  <si>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</si>
  <si>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</si>
  <si>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</si>
  <si>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</si>
  <si>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</si>
  <si>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</si>
  <si>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</si>
  <si>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</si>
  <si>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</si>
  <si>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</si>
  <si>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</si>
  <si>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Pomoc rzeczowa</t>
  </si>
  <si>
    <t>Użyczenie</t>
  </si>
  <si>
    <t>RÓŻNICA:</t>
  </si>
  <si>
    <t>Przetarg (ilość sztuk)</t>
  </si>
  <si>
    <t>Urządzenia o oczyszczania powietrza</t>
  </si>
  <si>
    <t>Urządzenia do dezynfekcji poprzez natrysk</t>
  </si>
  <si>
    <t>Lampy bakteriobójcze</t>
  </si>
  <si>
    <t>Sposób wsparcia</t>
  </si>
  <si>
    <t>Jednostka Samorządu Terytorialnego</t>
  </si>
  <si>
    <t>Powiat</t>
  </si>
  <si>
    <t>Gmina Aleksandrów Kujawski</t>
  </si>
  <si>
    <t>Gmina Bądkowo</t>
  </si>
  <si>
    <t>Gmina Koneck</t>
  </si>
  <si>
    <t>cena jednostkowa zaplanowana w budzecie projektu</t>
  </si>
  <si>
    <t>cena jednostkowa zaplanowana w budżecie projektu</t>
  </si>
  <si>
    <t>Wartość zgodnie z budżetem projektu</t>
  </si>
  <si>
    <t>Gmina Raciążek</t>
  </si>
  <si>
    <t>Gmina Waganiec</t>
  </si>
  <si>
    <t>Gmina Zakrzewo</t>
  </si>
  <si>
    <t>Gmina Bobrowo</t>
  </si>
  <si>
    <t>Gmina Brodnica</t>
  </si>
  <si>
    <t>Gmina Brzozie</t>
  </si>
  <si>
    <t>Gmina Górzno</t>
  </si>
  <si>
    <t>Gmina Bartniczka</t>
  </si>
  <si>
    <t>Placówka Opiekuńczo -Wychowawcza Interwencyjna ul. Mikołaja z Ryńska 8a/1</t>
  </si>
  <si>
    <t xml:space="preserve">Placówka Opiekuńczo -Wychowawcza Interwencyjna ul. Mikołaja z Ryńska 8a/2 </t>
  </si>
  <si>
    <t>Placówka Opiekuńczo -Wychowawcza Socjalizacyjna ul. Mikołaja z Ryńska 8/1</t>
  </si>
  <si>
    <t>Placówka Opiekuńczo -Wychowawcza Socjalizacyjna ul. Mikołaja z Ryńska 8/2</t>
  </si>
  <si>
    <t>Placówka Opiekuńczo -Wychowawcza Socjalizacyjna ul. Mikołaja z Ryńska 8/3</t>
  </si>
  <si>
    <t>Placówka Opiekuńczo -Wychowawcza Socjalizacyjna ul. Lotnicza 15/8</t>
  </si>
  <si>
    <t>Miasto Aleksandrów Kujawski</t>
  </si>
  <si>
    <t>Miasto Ciechocinek</t>
  </si>
  <si>
    <t>Miasto Nieszawa</t>
  </si>
  <si>
    <t>Miasto Brodnica</t>
  </si>
  <si>
    <t>Miasto Jabłonowo Pomorskie</t>
  </si>
  <si>
    <t>Gmina osiek</t>
  </si>
  <si>
    <t>Gmina Świedziebnia</t>
  </si>
  <si>
    <t>Gmina Zbiczno</t>
  </si>
  <si>
    <t>Gmina Białe Błota</t>
  </si>
  <si>
    <t>Gmina Dąbrowa Chełmińska</t>
  </si>
  <si>
    <t>Gmina Dobrcz</t>
  </si>
  <si>
    <t>Miasto Koronowo</t>
  </si>
  <si>
    <t>Gmina Nowa Wieś Wielka</t>
  </si>
  <si>
    <t>Gmina Osiek</t>
  </si>
  <si>
    <t>Gmina Sicienko</t>
  </si>
  <si>
    <t>Miasto Solec Kujawski</t>
  </si>
  <si>
    <t>Miasto Chełmno</t>
  </si>
  <si>
    <t>Gmina Chełmno</t>
  </si>
  <si>
    <t>Gmina Kijewo Królewskie</t>
  </si>
  <si>
    <t>Gmina Lisewo</t>
  </si>
  <si>
    <t>Gmina Papowo Biskupie</t>
  </si>
  <si>
    <t>Gmina Stolno</t>
  </si>
  <si>
    <t>Gmina Unisław</t>
  </si>
  <si>
    <t>Gmina Ciechocin</t>
  </si>
  <si>
    <t>Miasto Golub-Dobrzyn</t>
  </si>
  <si>
    <t>Gmina Golub-Dobrzyń</t>
  </si>
  <si>
    <t>Miasto Kowalewo Pomorskie</t>
  </si>
  <si>
    <t>Gmina Radomin</t>
  </si>
  <si>
    <t>Gmina Zbójno</t>
  </si>
  <si>
    <t>Gmina Grudządz</t>
  </si>
  <si>
    <t>Gmina Gruta</t>
  </si>
  <si>
    <t>Miasto Łasin</t>
  </si>
  <si>
    <t>Miasto Rzdzyń Chełmiński</t>
  </si>
  <si>
    <t>Gmina Rogóźno</t>
  </si>
  <si>
    <t>Gmina Świecie nad Osą</t>
  </si>
  <si>
    <t>Gmina Dąbrowa Biskupia</t>
  </si>
  <si>
    <t>Miasto Gniewkowo</t>
  </si>
  <si>
    <t>Miesto Inowrocław</t>
  </si>
  <si>
    <t>Gmina Inowrocław</t>
  </si>
  <si>
    <t>Miasto Janikowo</t>
  </si>
  <si>
    <t>Miasto Kruszwica</t>
  </si>
  <si>
    <t>Miasto Pakość</t>
  </si>
  <si>
    <t>Gmina Rojewo</t>
  </si>
  <si>
    <t>Gmina Złotniki Kujawskie</t>
  </si>
  <si>
    <t>Gmina Bobrowniki</t>
  </si>
  <si>
    <t>Gmina Chrostkowo</t>
  </si>
  <si>
    <t>Miasto Dobrzyń nad Wisłą</t>
  </si>
  <si>
    <t>Gmina Kikół</t>
  </si>
  <si>
    <t>Gmina Lipno</t>
  </si>
  <si>
    <t>Miasto Lipno</t>
  </si>
  <si>
    <t>Miasto Skępe</t>
  </si>
  <si>
    <t>Gmina Tłuchowo</t>
  </si>
  <si>
    <t>Gmina Wielgie</t>
  </si>
  <si>
    <t>Gmina Dąbrowa</t>
  </si>
  <si>
    <t>Gmina Jeziora Wielkie</t>
  </si>
  <si>
    <t>Miasto Mogilno</t>
  </si>
  <si>
    <t>Miasto Strzelno</t>
  </si>
  <si>
    <t>Miasto Kcynia</t>
  </si>
  <si>
    <t>Miasto Mrocza</t>
  </si>
  <si>
    <t>Gmina Nakło nad Notecią</t>
  </si>
  <si>
    <t>Miasto Nakło nad Notecią</t>
  </si>
  <si>
    <t>Miasto Szubin</t>
  </si>
  <si>
    <t>Gmina Bytoń</t>
  </si>
  <si>
    <t>Gmina Dobre</t>
  </si>
  <si>
    <t>Gmina Osięciny</t>
  </si>
  <si>
    <t>Miasto Piotrków Kujawski</t>
  </si>
  <si>
    <t>Miasto Radziejów</t>
  </si>
  <si>
    <t>Gmina Radziejów</t>
  </si>
  <si>
    <t>Gmina Topólka</t>
  </si>
  <si>
    <t>Gmina Brzuze</t>
  </si>
  <si>
    <t>Gmina Rogowo</t>
  </si>
  <si>
    <t>Miasto Rypin</t>
  </si>
  <si>
    <t>Gmina Rypin</t>
  </si>
  <si>
    <t>Gmina Skrwilno</t>
  </si>
  <si>
    <t>Gmina Wąpielsk</t>
  </si>
  <si>
    <t>Miasto Kamień Krajeński</t>
  </si>
  <si>
    <t>Miasto Sępólno Krajeńskie</t>
  </si>
  <si>
    <t>Gmina Sośno</t>
  </si>
  <si>
    <t>Miasto Więcbork</t>
  </si>
  <si>
    <t>Gmina Bukowo</t>
  </si>
  <si>
    <t>Gmina Dragacz</t>
  </si>
  <si>
    <t>Gmina Drzycim</t>
  </si>
  <si>
    <t>Gmina Jeżewo</t>
  </si>
  <si>
    <t>Gmina Lniano</t>
  </si>
  <si>
    <t>Miasto Nowe</t>
  </si>
  <si>
    <t>Gmina Osie</t>
  </si>
  <si>
    <t>Gmina Pruszcz</t>
  </si>
  <si>
    <t>Miasto Świecie</t>
  </si>
  <si>
    <t>Gmina Świekatowo</t>
  </si>
  <si>
    <t>Gmina Warlubie</t>
  </si>
  <si>
    <t>Misto Chełmża</t>
  </si>
  <si>
    <t>Gmina Chełmża</t>
  </si>
  <si>
    <t>Gmina Czernikowo</t>
  </si>
  <si>
    <t>Gmina Lubicz</t>
  </si>
  <si>
    <t>Gmina Łubianka</t>
  </si>
  <si>
    <t>Gmina Łysomice</t>
  </si>
  <si>
    <t>Gmina Obrowo</t>
  </si>
  <si>
    <t>Gmina Wielka Nieszawka</t>
  </si>
  <si>
    <t>Gmina Zławieś Mała</t>
  </si>
  <si>
    <t>Gmina Cekcyn</t>
  </si>
  <si>
    <t>Gmina Gostycyn</t>
  </si>
  <si>
    <t>Gmina Kęsowo</t>
  </si>
  <si>
    <t>Gmiena Lubiewo</t>
  </si>
  <si>
    <t>Gmina Śliwice</t>
  </si>
  <si>
    <t>Miasto Tuchola</t>
  </si>
  <si>
    <t>Gmina Dębowa Łąka</t>
  </si>
  <si>
    <t>Gmina Książki</t>
  </si>
  <si>
    <t>Gmina Płużnica</t>
  </si>
  <si>
    <t>Gmina Ryńsk</t>
  </si>
  <si>
    <t>Miasto Wąbrzeźno</t>
  </si>
  <si>
    <t>Gmina Baruchowo</t>
  </si>
  <si>
    <t>Gmina Boniewo</t>
  </si>
  <si>
    <t>Gmina Brześć Kujawski</t>
  </si>
  <si>
    <t>Gmina Chocen</t>
  </si>
  <si>
    <t>Miasto Chodecz</t>
  </si>
  <si>
    <t>Gmina Fabianki</t>
  </si>
  <si>
    <t>Miasto Izbica Kujawska</t>
  </si>
  <si>
    <t>Miasto Kowal</t>
  </si>
  <si>
    <t>Gmina Kowal</t>
  </si>
  <si>
    <t>Gmina Lubanie</t>
  </si>
  <si>
    <t>Miasto Lubień Kujawski</t>
  </si>
  <si>
    <t>Miasto Lubraniec</t>
  </si>
  <si>
    <t>Gmina Włocławek</t>
  </si>
  <si>
    <t>Miasto Barcin</t>
  </si>
  <si>
    <t>Gmina Gąsawa</t>
  </si>
  <si>
    <t>Miasto Janowiec Wielkopolski</t>
  </si>
  <si>
    <t>Miasto Łabiszyn</t>
  </si>
  <si>
    <t>Miasto Żnin</t>
  </si>
  <si>
    <t>Placówka Opiekuńczo -Wychowawcza ul. Łubna 17</t>
  </si>
  <si>
    <t>POW (78)</t>
  </si>
  <si>
    <t>Nazwa i adres placówki</t>
  </si>
  <si>
    <t>numer telefonu</t>
  </si>
  <si>
    <t xml:space="preserve">liczba miejsc </t>
  </si>
  <si>
    <t>Podmiot prowadzący</t>
  </si>
  <si>
    <t>typ</t>
  </si>
  <si>
    <t>powiat</t>
  </si>
  <si>
    <t>m.toruń</t>
  </si>
  <si>
    <t>S</t>
  </si>
  <si>
    <t>chełmiński</t>
  </si>
  <si>
    <t>Placówka Opiekuńczo -Wychowawcza 
dla Dziewcząt im. Bł. Marii Karłowskiej Pniewite 84 
86-230 Lisewo</t>
  </si>
  <si>
    <t>56 676 86 46</t>
  </si>
  <si>
    <t>Zgromadzenie Sióstr Pasterek 
od Opatrzności Bożej 
ul. Zamek 19 
87-330 Jabłonowo Pomorskie</t>
  </si>
  <si>
    <t>świecki</t>
  </si>
  <si>
    <t xml:space="preserve">Placówka Opiekuńczo –Wychowawcza , Insieme-Razem ” 
ul. Nowotarska 5 
87-100 Toruń </t>
  </si>
  <si>
    <t>56 659 04 63</t>
  </si>
  <si>
    <t xml:space="preserve">Zgromadzenie Kleryków Regularnych Somasków 
ul. Nowotarska 5 
87-100 Toruń </t>
  </si>
  <si>
    <t>m.włocławek</t>
  </si>
  <si>
    <t>ŁZ S/I S</t>
  </si>
  <si>
    <t>Integracyjny Dom Dziecka ,,Paulinka” 
ul. Pszczela 20 
87-800 Włocławek</t>
  </si>
  <si>
    <t xml:space="preserve">54 235 52 60 </t>
  </si>
  <si>
    <t xml:space="preserve">Zgromadzenie Zakonne Córek Najczystszego Serca Najświętszej Maryi Panny Plac Ojca Honorata Koźmińskiego 6 
26-420 Nowe Miasto n. Pilicą </t>
  </si>
  <si>
    <t>Dom Dziecka Caritas Diecezji Włocławskiej ul. Leśna 2 a 
87- 800 Włocławek</t>
  </si>
  <si>
    <t>54 233 00 60</t>
  </si>
  <si>
    <t xml:space="preserve">Caritas Diecezji Włocławskiej 
ul. Gdańska 2/4 
87-800 Włocławek </t>
  </si>
  <si>
    <t xml:space="preserve">Dom Dziecka ,,Słoneczna Przystań” Nr 1 Caritas Archidiecezji Gnieźnieńskiej Kołdrąb 8 
88 - 430 Janowiec Wielkopolski </t>
  </si>
  <si>
    <t>52 302 60 25</t>
  </si>
  <si>
    <t>Caritas Archidiecezji Gnieźnieńskiej ul. Osiedle Orła Białego 20 
62-200 Gniezno</t>
  </si>
  <si>
    <t>żniński</t>
  </si>
  <si>
    <t>Dom Dziecka ,,Słoneczna Przystań” Nr 2 Caritas Archidiecezji Gnieźnieńskiej Kołdrąb 8 
88 - 430 Janowiec Wielkopolski</t>
  </si>
  <si>
    <t>Placówka Opiekuńczo –Wychowawcza Dom Dziecka im. Bł. Marii Karłowskiej 
Topolno 45 
86-120 Pruszcz</t>
  </si>
  <si>
    <t>52 332 05 37</t>
  </si>
  <si>
    <t>Zgromadzenie Sióstr Pasterek od Opatrzności Bożej 
ul. Zamek 19 
87-330 Jabłonowo Pomorskie</t>
  </si>
  <si>
    <t>POW niepubliczne (7)</t>
  </si>
  <si>
    <t>Miasto Inowrocław</t>
  </si>
  <si>
    <t>LP.</t>
  </si>
  <si>
    <t>Nazwa
systemowa
jednostki</t>
  </si>
  <si>
    <t>aleksandrowski</t>
  </si>
  <si>
    <t>DPS Grabie 34</t>
  </si>
  <si>
    <t>DPS Chełmno Dominikańska 40</t>
  </si>
  <si>
    <t>m. Toruń</t>
  </si>
  <si>
    <t>DPS Toruń Rydygiera 23</t>
  </si>
  <si>
    <t>DPS Toruń Kraft Hous Okrężna</t>
  </si>
  <si>
    <t>sępoleński</t>
  </si>
  <si>
    <t>DPS Kamień Krajeński Dworcowa 1</t>
  </si>
  <si>
    <t>DPS Świecie</t>
  </si>
  <si>
    <t>włocławski</t>
  </si>
  <si>
    <t>DPS Izbica Kujawska</t>
  </si>
  <si>
    <t>Placówka Opiekuńczo-Wychowawcza Nr 1 w Gostycynie</t>
  </si>
  <si>
    <t>RAZEM</t>
  </si>
  <si>
    <t>Lp.</t>
  </si>
  <si>
    <t>Dom Pomocy Społecznej w Kamieniu Krajeńskim</t>
  </si>
  <si>
    <t>Zgromadzenie Sióstr Miłosierdzia św. Wincentego a Paulo-Prowincja Chełmińsko-Poznańska</t>
  </si>
  <si>
    <t>Fundacja im. Brata Alberta</t>
  </si>
  <si>
    <t>Kujawsko-Pomorska Fundacja Pomocy Osobom Starszym i Niepełnosprawnym</t>
  </si>
  <si>
    <t>Zgromadzenie Sióstr św. Elżbiety -Prowincja Toruńska</t>
  </si>
  <si>
    <t>Związek Gmin</t>
  </si>
  <si>
    <t>Zgromadzenie Zakonne Małe Dzieło Boskiej Opatrzności -Orioniści</t>
  </si>
  <si>
    <t>Wsparcie dla POW udzielone w formie użyczenia (POW niepubliczne)</t>
  </si>
  <si>
    <t>Wsparcie dla DPS udzielone w formie użyczenia (DPS niepubliczne)</t>
  </si>
  <si>
    <t>Łączna wartość pomocy dla powiatu/gminy zaplanowana w budżecie</t>
  </si>
  <si>
    <t xml:space="preserve">Łączne wsparcie dla jednostetk w danym powiecie </t>
  </si>
  <si>
    <t>Gmina Osielsko</t>
  </si>
  <si>
    <t>Dom Pomocy Społecznej we Włocławku, ul. Żeromskiego 28a</t>
  </si>
  <si>
    <t>Międzygminny Ośrodek Opiekuńczy w Pruszczu ul. Łowińska 9</t>
  </si>
  <si>
    <t>DPS niepubliczne (7)</t>
  </si>
  <si>
    <t>DPS (41)</t>
  </si>
  <si>
    <t xml:space="preserve"> Wykaz jednostek samorządu terytorialnego, którym przyznano pomoc rzeczową wraz z wykazem przekazywanych urządzeń oraz ich wartość</t>
  </si>
  <si>
    <t>Załącznik do uchwały nr…………….... Sejmiku Województwa Kujawsko-Pomorskiego 
z dnia ………………………....2020 roku</t>
  </si>
  <si>
    <t>Gmina Sadki</t>
  </si>
  <si>
    <t>Gmina Choceń</t>
  </si>
  <si>
    <t>Miasto Golub-Dobrzyń</t>
  </si>
  <si>
    <t>Gmina Bukowiec</t>
  </si>
  <si>
    <t>Miasto Brześć Kujawski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</si>
</sst>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Czcionka tekstu podstawowego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9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14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/>
    <xf numFmtId="0" fontId="0" fillId="2" borderId="0" xfId="0" applyFill="1"/>
    <xf numFmtId="0" fontId="2" fillId="0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/>
    <xf numFmtId="0" fontId="0" fillId="3" borderId="0" xfId="0" applyFill="1"/>
    <xf numFmtId="0" fontId="0" fillId="0" borderId="0" xfId="0" applyAlignment="1">
      <alignment horizontal="right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/>
    </xf>
    <xf numFmtId="3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164" fontId="0" fillId="0" borderId="4" xfId="0" applyNumberFormat="1" applyBorder="1"/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4" xfId="0" applyBorder="1" applyAlignment="1">
      <alignment horizontal="right" wrapText="1"/>
    </xf>
    <xf numFmtId="0" fontId="1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8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1"/>
  <sheetViews>
    <sheetView tabSelected="1" view="pageBreakPreview" zoomScale="90" zoomScaleNormal="90" zoomScaleSheetLayoutView="90" workbookViewId="0">
      <pane xSplit="3" ySplit="2" topLeftCell="D204" activePane="bottomRight" state="frozen"/>
      <selection pane="topRight" activeCell="B1" sqref="B1"/>
      <selection pane="bottomLeft" activeCell="A2" sqref="A2"/>
      <selection pane="bottomRight" activeCell="C218" sqref="C218"/>
    </sheetView>
  </sheetViews>
  <sheetFormatPr defaultRowHeight="15"/>
  <cols>
    <col min="2" max="2" width="20.140625" customWidth="1"/>
    <col min="3" max="3" width="29.28515625" customWidth="1"/>
    <col min="4" max="4" width="37.42578125" style="1" customWidth="1"/>
    <col min="5" max="5" width="14.85546875" style="7" customWidth="1"/>
    <col min="6" max="6" width="14.7109375" customWidth="1"/>
    <col min="7" max="7" width="12.42578125" customWidth="1"/>
    <col min="8" max="8" width="16.140625" style="7" customWidth="1"/>
    <col min="9" max="9" width="14.42578125" customWidth="1"/>
    <col min="10" max="10" width="12.42578125" customWidth="1"/>
    <col min="11" max="11" width="15.42578125" style="7" customWidth="1"/>
    <col min="12" max="12" width="14" customWidth="1"/>
    <col min="13" max="13" width="12.5703125" customWidth="1"/>
    <col min="14" max="14" width="14.7109375" customWidth="1"/>
    <col min="15" max="15" width="18.7109375" customWidth="1"/>
    <col min="16" max="16" width="25.42578125" customWidth="1"/>
  </cols>
  <sheetData>
    <row r="1" spans="1:16" ht="56.25" customHeight="1">
      <c r="A1" s="84"/>
      <c r="B1" s="85"/>
      <c r="C1" s="85"/>
      <c r="D1" s="120" t="s">
        <v>553</v>
      </c>
      <c r="E1" s="120"/>
      <c r="F1" s="120"/>
      <c r="G1" s="120"/>
      <c r="H1" s="120"/>
      <c r="I1" s="120"/>
      <c r="J1" s="120"/>
      <c r="K1" s="120"/>
      <c r="L1" s="120"/>
      <c r="M1" s="85"/>
      <c r="N1" s="85"/>
      <c r="O1" s="119" t="s">
        <v>554</v>
      </c>
      <c r="P1" s="119"/>
    </row>
    <row r="2" spans="1:16" ht="75">
      <c r="A2" s="72" t="s">
        <v>536</v>
      </c>
      <c r="B2" s="72" t="s">
        <v>336</v>
      </c>
      <c r="C2" s="4" t="s">
        <v>335</v>
      </c>
      <c r="D2" s="4" t="s">
        <v>307</v>
      </c>
      <c r="E2" s="4" t="s">
        <v>1</v>
      </c>
      <c r="F2" s="4" t="s">
        <v>340</v>
      </c>
      <c r="G2" s="4" t="s">
        <v>4</v>
      </c>
      <c r="H2" s="4" t="s">
        <v>2</v>
      </c>
      <c r="I2" s="4" t="s">
        <v>341</v>
      </c>
      <c r="J2" s="4" t="s">
        <v>5</v>
      </c>
      <c r="K2" s="4" t="s">
        <v>3</v>
      </c>
      <c r="L2" s="4" t="s">
        <v>341</v>
      </c>
      <c r="M2" s="5" t="s">
        <v>5</v>
      </c>
      <c r="N2" s="5" t="s">
        <v>6</v>
      </c>
      <c r="O2" s="5" t="s">
        <v>546</v>
      </c>
      <c r="P2" s="4" t="s">
        <v>547</v>
      </c>
    </row>
    <row r="3" spans="1:16" s="12" customFormat="1" ht="27.75" customHeight="1">
      <c r="A3" s="105">
        <v>1</v>
      </c>
      <c r="B3" s="92" t="s">
        <v>7</v>
      </c>
      <c r="C3" s="113" t="s">
        <v>308</v>
      </c>
      <c r="D3" s="9" t="s">
        <v>8</v>
      </c>
      <c r="E3" s="10">
        <v>1</v>
      </c>
      <c r="F3" s="11">
        <v>3500</v>
      </c>
      <c r="G3" s="11">
        <f>E3*F3</f>
        <v>3500</v>
      </c>
      <c r="H3" s="78"/>
      <c r="I3" s="79"/>
      <c r="J3" s="79"/>
      <c r="K3" s="78"/>
      <c r="L3" s="79"/>
      <c r="M3" s="79"/>
      <c r="N3" s="11">
        <f>G3+J3+M3</f>
        <v>3500</v>
      </c>
      <c r="O3" s="91">
        <f>N3+N4+N5</f>
        <v>32500</v>
      </c>
      <c r="P3" s="89">
        <f>O3+O6+O7+O8+O9+O10+O11+O12+O13+O14</f>
        <v>64000</v>
      </c>
    </row>
    <row r="4" spans="1:16" s="12" customFormat="1" ht="22.15" customHeight="1">
      <c r="A4" s="105"/>
      <c r="B4" s="92"/>
      <c r="C4" s="114"/>
      <c r="D4" s="9" t="s">
        <v>13</v>
      </c>
      <c r="E4" s="10">
        <v>2</v>
      </c>
      <c r="F4" s="11">
        <v>3500</v>
      </c>
      <c r="G4" s="11">
        <f t="shared" ref="G4:G152" si="0">E4*F4</f>
        <v>7000</v>
      </c>
      <c r="H4" s="10">
        <v>2</v>
      </c>
      <c r="I4" s="11">
        <v>3500</v>
      </c>
      <c r="J4" s="11">
        <f t="shared" ref="J4:J149" si="1">H4*I4</f>
        <v>7000</v>
      </c>
      <c r="K4" s="10">
        <v>5</v>
      </c>
      <c r="L4" s="11">
        <v>2300</v>
      </c>
      <c r="M4" s="11">
        <f t="shared" ref="M4:M149" si="2">K4*L4</f>
        <v>11500</v>
      </c>
      <c r="N4" s="11">
        <f t="shared" ref="N4:N5" si="3">G4+J4+M4</f>
        <v>25500</v>
      </c>
      <c r="O4" s="92"/>
      <c r="P4" s="89"/>
    </row>
    <row r="5" spans="1:16" s="12" customFormat="1" ht="30">
      <c r="A5" s="105"/>
      <c r="B5" s="92"/>
      <c r="C5" s="115"/>
      <c r="D5" s="9" t="s">
        <v>9</v>
      </c>
      <c r="E5" s="10">
        <v>1</v>
      </c>
      <c r="F5" s="11">
        <v>3500</v>
      </c>
      <c r="G5" s="11">
        <f t="shared" si="0"/>
        <v>3500</v>
      </c>
      <c r="H5" s="78"/>
      <c r="I5" s="79"/>
      <c r="J5" s="79"/>
      <c r="K5" s="78"/>
      <c r="L5" s="79"/>
      <c r="M5" s="79"/>
      <c r="N5" s="11">
        <f t="shared" si="3"/>
        <v>3500</v>
      </c>
      <c r="O5" s="93"/>
      <c r="P5" s="89"/>
    </row>
    <row r="6" spans="1:16" s="12" customFormat="1" ht="30">
      <c r="A6" s="58">
        <v>2</v>
      </c>
      <c r="B6" s="92"/>
      <c r="C6" s="39" t="s">
        <v>357</v>
      </c>
      <c r="D6" s="9" t="s">
        <v>146</v>
      </c>
      <c r="E6" s="42">
        <v>1</v>
      </c>
      <c r="F6" s="11">
        <v>3500</v>
      </c>
      <c r="G6" s="11">
        <v>3500</v>
      </c>
      <c r="H6" s="78"/>
      <c r="I6" s="79"/>
      <c r="J6" s="79"/>
      <c r="K6" s="78"/>
      <c r="L6" s="79"/>
      <c r="M6" s="79"/>
      <c r="N6" s="11">
        <f>G6</f>
        <v>3500</v>
      </c>
      <c r="O6" s="47">
        <f>N6</f>
        <v>3500</v>
      </c>
      <c r="P6" s="89"/>
    </row>
    <row r="7" spans="1:16" s="12" customFormat="1" ht="30">
      <c r="A7" s="58">
        <v>3</v>
      </c>
      <c r="B7" s="92"/>
      <c r="C7" s="39" t="s">
        <v>337</v>
      </c>
      <c r="D7" s="9" t="s">
        <v>148</v>
      </c>
      <c r="E7" s="42">
        <v>1</v>
      </c>
      <c r="F7" s="11">
        <v>3500</v>
      </c>
      <c r="G7" s="11">
        <v>3500</v>
      </c>
      <c r="H7" s="78"/>
      <c r="I7" s="79"/>
      <c r="J7" s="79"/>
      <c r="K7" s="78"/>
      <c r="L7" s="79"/>
      <c r="M7" s="79"/>
      <c r="N7" s="11">
        <f t="shared" ref="N7:N14" si="4">G7</f>
        <v>3500</v>
      </c>
      <c r="O7" s="47">
        <f t="shared" ref="O7:O14" si="5">N7</f>
        <v>3500</v>
      </c>
      <c r="P7" s="89"/>
    </row>
    <row r="8" spans="1:16" s="12" customFormat="1" ht="30">
      <c r="A8" s="58">
        <v>4</v>
      </c>
      <c r="B8" s="92"/>
      <c r="C8" s="39" t="s">
        <v>338</v>
      </c>
      <c r="D8" s="9" t="s">
        <v>149</v>
      </c>
      <c r="E8" s="42">
        <v>1</v>
      </c>
      <c r="F8" s="11">
        <v>3500</v>
      </c>
      <c r="G8" s="11">
        <v>3500</v>
      </c>
      <c r="H8" s="78"/>
      <c r="I8" s="79"/>
      <c r="J8" s="79"/>
      <c r="K8" s="78"/>
      <c r="L8" s="79"/>
      <c r="M8" s="79"/>
      <c r="N8" s="11">
        <f t="shared" si="4"/>
        <v>3500</v>
      </c>
      <c r="O8" s="47">
        <f t="shared" si="5"/>
        <v>3500</v>
      </c>
      <c r="P8" s="89"/>
    </row>
    <row r="9" spans="1:16" s="12" customFormat="1" ht="30">
      <c r="A9" s="58">
        <v>5</v>
      </c>
      <c r="B9" s="92"/>
      <c r="C9" s="39" t="s">
        <v>358</v>
      </c>
      <c r="D9" s="9" t="s">
        <v>150</v>
      </c>
      <c r="E9" s="42">
        <v>1</v>
      </c>
      <c r="F9" s="11">
        <v>3500</v>
      </c>
      <c r="G9" s="11">
        <v>3500</v>
      </c>
      <c r="H9" s="78"/>
      <c r="I9" s="79"/>
      <c r="J9" s="79"/>
      <c r="K9" s="78"/>
      <c r="L9" s="79"/>
      <c r="M9" s="79"/>
      <c r="N9" s="11">
        <f t="shared" si="4"/>
        <v>3500</v>
      </c>
      <c r="O9" s="47">
        <f t="shared" si="5"/>
        <v>3500</v>
      </c>
      <c r="P9" s="89"/>
    </row>
    <row r="10" spans="1:16" s="12" customFormat="1" ht="30">
      <c r="A10" s="58">
        <v>6</v>
      </c>
      <c r="B10" s="92"/>
      <c r="C10" s="39" t="s">
        <v>339</v>
      </c>
      <c r="D10" s="9" t="s">
        <v>147</v>
      </c>
      <c r="E10" s="42">
        <v>1</v>
      </c>
      <c r="F10" s="11">
        <v>3500</v>
      </c>
      <c r="G10" s="11">
        <v>3500</v>
      </c>
      <c r="H10" s="78"/>
      <c r="I10" s="79"/>
      <c r="J10" s="79"/>
      <c r="K10" s="78"/>
      <c r="L10" s="79"/>
      <c r="M10" s="79"/>
      <c r="N10" s="11">
        <f t="shared" si="4"/>
        <v>3500</v>
      </c>
      <c r="O10" s="47">
        <f t="shared" si="5"/>
        <v>3500</v>
      </c>
      <c r="P10" s="89"/>
    </row>
    <row r="11" spans="1:16" s="12" customFormat="1" ht="30">
      <c r="A11" s="58">
        <v>7</v>
      </c>
      <c r="B11" s="92"/>
      <c r="C11" s="39" t="s">
        <v>359</v>
      </c>
      <c r="D11" s="9" t="s">
        <v>151</v>
      </c>
      <c r="E11" s="42">
        <v>1</v>
      </c>
      <c r="F11" s="11">
        <v>3500</v>
      </c>
      <c r="G11" s="11">
        <v>3500</v>
      </c>
      <c r="H11" s="78"/>
      <c r="I11" s="79"/>
      <c r="J11" s="79"/>
      <c r="K11" s="78"/>
      <c r="L11" s="79"/>
      <c r="M11" s="79"/>
      <c r="N11" s="11">
        <f t="shared" si="4"/>
        <v>3500</v>
      </c>
      <c r="O11" s="47">
        <f t="shared" si="5"/>
        <v>3500</v>
      </c>
      <c r="P11" s="89"/>
    </row>
    <row r="12" spans="1:16" s="12" customFormat="1" ht="30">
      <c r="A12" s="58">
        <v>8</v>
      </c>
      <c r="B12" s="92"/>
      <c r="C12" s="39" t="s">
        <v>343</v>
      </c>
      <c r="D12" s="9" t="s">
        <v>152</v>
      </c>
      <c r="E12" s="42">
        <v>1</v>
      </c>
      <c r="F12" s="11">
        <v>3500</v>
      </c>
      <c r="G12" s="11">
        <v>3500</v>
      </c>
      <c r="H12" s="78"/>
      <c r="I12" s="79"/>
      <c r="J12" s="79"/>
      <c r="K12" s="78"/>
      <c r="L12" s="79"/>
      <c r="M12" s="79"/>
      <c r="N12" s="11">
        <f t="shared" si="4"/>
        <v>3500</v>
      </c>
      <c r="O12" s="47">
        <f t="shared" si="5"/>
        <v>3500</v>
      </c>
      <c r="P12" s="89"/>
    </row>
    <row r="13" spans="1:16" s="12" customFormat="1" ht="30">
      <c r="A13" s="58">
        <v>9</v>
      </c>
      <c r="B13" s="92"/>
      <c r="C13" s="39" t="s">
        <v>344</v>
      </c>
      <c r="D13" s="9" t="s">
        <v>153</v>
      </c>
      <c r="E13" s="42">
        <v>1</v>
      </c>
      <c r="F13" s="11">
        <v>3500</v>
      </c>
      <c r="G13" s="11">
        <v>3500</v>
      </c>
      <c r="H13" s="78"/>
      <c r="I13" s="79"/>
      <c r="J13" s="79"/>
      <c r="K13" s="78"/>
      <c r="L13" s="79"/>
      <c r="M13" s="79"/>
      <c r="N13" s="11">
        <f t="shared" si="4"/>
        <v>3500</v>
      </c>
      <c r="O13" s="47">
        <f t="shared" si="5"/>
        <v>3500</v>
      </c>
      <c r="P13" s="89"/>
    </row>
    <row r="14" spans="1:16" s="12" customFormat="1" ht="30">
      <c r="A14" s="58">
        <v>10</v>
      </c>
      <c r="B14" s="93"/>
      <c r="C14" s="39" t="s">
        <v>345</v>
      </c>
      <c r="D14" s="9" t="s">
        <v>154</v>
      </c>
      <c r="E14" s="42">
        <v>1</v>
      </c>
      <c r="F14" s="11">
        <v>3500</v>
      </c>
      <c r="G14" s="11">
        <v>3500</v>
      </c>
      <c r="H14" s="78"/>
      <c r="I14" s="79"/>
      <c r="J14" s="79"/>
      <c r="K14" s="78"/>
      <c r="L14" s="79"/>
      <c r="M14" s="79"/>
      <c r="N14" s="11">
        <f t="shared" si="4"/>
        <v>3500</v>
      </c>
      <c r="O14" s="47">
        <f t="shared" si="5"/>
        <v>3500</v>
      </c>
      <c r="P14" s="89"/>
    </row>
    <row r="15" spans="1:16" ht="30">
      <c r="A15" s="103">
        <v>11</v>
      </c>
      <c r="B15" s="109" t="s">
        <v>10</v>
      </c>
      <c r="C15" s="103" t="s">
        <v>309</v>
      </c>
      <c r="D15" s="3" t="s">
        <v>11</v>
      </c>
      <c r="E15" s="24">
        <v>1</v>
      </c>
      <c r="F15" s="8">
        <v>3500</v>
      </c>
      <c r="G15" s="8">
        <f t="shared" si="0"/>
        <v>3500</v>
      </c>
      <c r="H15" s="78"/>
      <c r="I15" s="79"/>
      <c r="J15" s="79"/>
      <c r="K15" s="78"/>
      <c r="L15" s="79"/>
      <c r="M15" s="79"/>
      <c r="N15" s="8">
        <f t="shared" ref="N15:N20" si="6">G15+J15+M15</f>
        <v>3500</v>
      </c>
      <c r="O15" s="94">
        <f>SUM(N15:N20)</f>
        <v>33700</v>
      </c>
      <c r="P15" s="90">
        <f>O15+O21+O22+O23+O24+O25+O26+O27+O28+O29+O30</f>
        <v>72200</v>
      </c>
    </row>
    <row r="16" spans="1:16" ht="19.5" customHeight="1">
      <c r="A16" s="103"/>
      <c r="B16" s="110"/>
      <c r="C16" s="103"/>
      <c r="D16" s="23" t="s">
        <v>12</v>
      </c>
      <c r="E16" s="24">
        <v>1</v>
      </c>
      <c r="F16" s="25">
        <v>3500</v>
      </c>
      <c r="G16" s="25">
        <f t="shared" si="0"/>
        <v>3500</v>
      </c>
      <c r="H16" s="24">
        <v>1</v>
      </c>
      <c r="I16" s="25">
        <v>3500</v>
      </c>
      <c r="J16" s="25">
        <f t="shared" si="1"/>
        <v>3500</v>
      </c>
      <c r="K16" s="24">
        <v>4</v>
      </c>
      <c r="L16" s="25">
        <v>2300</v>
      </c>
      <c r="M16" s="25">
        <f t="shared" si="2"/>
        <v>9200</v>
      </c>
      <c r="N16" s="25">
        <f t="shared" si="6"/>
        <v>16200</v>
      </c>
      <c r="O16" s="95"/>
      <c r="P16" s="90"/>
    </row>
    <row r="17" spans="1:16" ht="30">
      <c r="A17" s="103"/>
      <c r="B17" s="110"/>
      <c r="C17" s="103"/>
      <c r="D17" s="3" t="s">
        <v>15</v>
      </c>
      <c r="E17" s="24">
        <v>1</v>
      </c>
      <c r="F17" s="8">
        <v>3500</v>
      </c>
      <c r="G17" s="8">
        <f t="shared" si="0"/>
        <v>3500</v>
      </c>
      <c r="H17" s="78"/>
      <c r="I17" s="79"/>
      <c r="J17" s="79"/>
      <c r="K17" s="78"/>
      <c r="L17" s="79"/>
      <c r="M17" s="79"/>
      <c r="N17" s="8">
        <f t="shared" si="6"/>
        <v>3500</v>
      </c>
      <c r="O17" s="95"/>
      <c r="P17" s="90"/>
    </row>
    <row r="18" spans="1:16" ht="30.75" customHeight="1">
      <c r="A18" s="103"/>
      <c r="B18" s="110"/>
      <c r="C18" s="103"/>
      <c r="D18" s="3" t="s">
        <v>14</v>
      </c>
      <c r="E18" s="24">
        <v>1</v>
      </c>
      <c r="F18" s="8">
        <v>3500</v>
      </c>
      <c r="G18" s="8">
        <f t="shared" si="0"/>
        <v>3500</v>
      </c>
      <c r="H18" s="78"/>
      <c r="I18" s="79"/>
      <c r="J18" s="79"/>
      <c r="K18" s="78"/>
      <c r="L18" s="79"/>
      <c r="M18" s="79"/>
      <c r="N18" s="8">
        <f t="shared" si="6"/>
        <v>3500</v>
      </c>
      <c r="O18" s="95"/>
      <c r="P18" s="90"/>
    </row>
    <row r="19" spans="1:16" ht="21" customHeight="1">
      <c r="A19" s="103"/>
      <c r="B19" s="110"/>
      <c r="C19" s="103"/>
      <c r="D19" s="3" t="s">
        <v>287</v>
      </c>
      <c r="E19" s="24">
        <v>1</v>
      </c>
      <c r="F19" s="8">
        <v>3500</v>
      </c>
      <c r="G19" s="8">
        <f t="shared" si="0"/>
        <v>3500</v>
      </c>
      <c r="H19" s="78"/>
      <c r="I19" s="79"/>
      <c r="J19" s="79"/>
      <c r="K19" s="78"/>
      <c r="L19" s="79"/>
      <c r="M19" s="79"/>
      <c r="N19" s="8">
        <f t="shared" si="6"/>
        <v>3500</v>
      </c>
      <c r="O19" s="95"/>
      <c r="P19" s="90"/>
    </row>
    <row r="20" spans="1:16" ht="21.75" customHeight="1">
      <c r="A20" s="103"/>
      <c r="B20" s="110"/>
      <c r="C20" s="103"/>
      <c r="D20" s="3" t="s">
        <v>286</v>
      </c>
      <c r="E20" s="24">
        <v>1</v>
      </c>
      <c r="F20" s="8">
        <v>3500</v>
      </c>
      <c r="G20" s="8">
        <f t="shared" si="0"/>
        <v>3500</v>
      </c>
      <c r="H20" s="78"/>
      <c r="I20" s="79"/>
      <c r="J20" s="79"/>
      <c r="K20" s="78"/>
      <c r="L20" s="79"/>
      <c r="M20" s="79"/>
      <c r="N20" s="8">
        <f t="shared" si="6"/>
        <v>3500</v>
      </c>
      <c r="O20" s="96"/>
      <c r="P20" s="90"/>
    </row>
    <row r="21" spans="1:16" ht="27" customHeight="1">
      <c r="A21" s="57">
        <v>12</v>
      </c>
      <c r="B21" s="110"/>
      <c r="C21" s="41" t="s">
        <v>346</v>
      </c>
      <c r="D21" s="3" t="s">
        <v>155</v>
      </c>
      <c r="E21" s="24">
        <v>1</v>
      </c>
      <c r="F21" s="8">
        <v>3500</v>
      </c>
      <c r="G21" s="8">
        <v>3500</v>
      </c>
      <c r="H21" s="78"/>
      <c r="I21" s="79"/>
      <c r="J21" s="79"/>
      <c r="K21" s="78"/>
      <c r="L21" s="79"/>
      <c r="M21" s="79"/>
      <c r="N21" s="8">
        <f>G21</f>
        <v>3500</v>
      </c>
      <c r="O21" s="48">
        <f>N21</f>
        <v>3500</v>
      </c>
      <c r="P21" s="90"/>
    </row>
    <row r="22" spans="1:16" ht="32.25" customHeight="1">
      <c r="A22" s="57">
        <v>13</v>
      </c>
      <c r="B22" s="110"/>
      <c r="C22" s="41" t="s">
        <v>360</v>
      </c>
      <c r="D22" s="3" t="s">
        <v>157</v>
      </c>
      <c r="E22" s="24">
        <v>2</v>
      </c>
      <c r="F22" s="8">
        <v>3500</v>
      </c>
      <c r="G22" s="8">
        <v>7000</v>
      </c>
      <c r="H22" s="78"/>
      <c r="I22" s="79"/>
      <c r="J22" s="79"/>
      <c r="K22" s="78"/>
      <c r="L22" s="79"/>
      <c r="M22" s="79"/>
      <c r="N22" s="8">
        <f t="shared" ref="N22:N30" si="7">G22</f>
        <v>7000</v>
      </c>
      <c r="O22" s="48">
        <f t="shared" ref="O22:O29" si="8">N22</f>
        <v>7000</v>
      </c>
      <c r="P22" s="90"/>
    </row>
    <row r="23" spans="1:16" ht="31.5" customHeight="1">
      <c r="A23" s="57">
        <v>14</v>
      </c>
      <c r="B23" s="110"/>
      <c r="C23" s="41" t="s">
        <v>347</v>
      </c>
      <c r="D23" s="3" t="s">
        <v>158</v>
      </c>
      <c r="E23" s="24">
        <v>1</v>
      </c>
      <c r="F23" s="8">
        <v>3500</v>
      </c>
      <c r="G23" s="8">
        <v>3500</v>
      </c>
      <c r="H23" s="78"/>
      <c r="I23" s="79"/>
      <c r="J23" s="79"/>
      <c r="K23" s="78"/>
      <c r="L23" s="79"/>
      <c r="M23" s="79"/>
      <c r="N23" s="8">
        <f t="shared" si="7"/>
        <v>3500</v>
      </c>
      <c r="O23" s="48">
        <f t="shared" si="8"/>
        <v>3500</v>
      </c>
      <c r="P23" s="90"/>
    </row>
    <row r="24" spans="1:16" ht="30.75" customHeight="1">
      <c r="A24" s="57">
        <v>15</v>
      </c>
      <c r="B24" s="110"/>
      <c r="C24" s="41" t="s">
        <v>348</v>
      </c>
      <c r="D24" s="3" t="s">
        <v>159</v>
      </c>
      <c r="E24" s="24">
        <v>1</v>
      </c>
      <c r="F24" s="8">
        <v>3500</v>
      </c>
      <c r="G24" s="8">
        <v>3500</v>
      </c>
      <c r="H24" s="78"/>
      <c r="I24" s="79"/>
      <c r="J24" s="79"/>
      <c r="K24" s="78"/>
      <c r="L24" s="79"/>
      <c r="M24" s="79"/>
      <c r="N24" s="8">
        <f t="shared" si="7"/>
        <v>3500</v>
      </c>
      <c r="O24" s="48">
        <f t="shared" si="8"/>
        <v>3500</v>
      </c>
      <c r="P24" s="90"/>
    </row>
    <row r="25" spans="1:16" ht="32.25" customHeight="1">
      <c r="A25" s="57">
        <v>16</v>
      </c>
      <c r="B25" s="110"/>
      <c r="C25" s="41" t="s">
        <v>349</v>
      </c>
      <c r="D25" s="3" t="s">
        <v>156</v>
      </c>
      <c r="E25" s="24">
        <v>1</v>
      </c>
      <c r="F25" s="8">
        <v>3500</v>
      </c>
      <c r="G25" s="8">
        <v>3500</v>
      </c>
      <c r="H25" s="78"/>
      <c r="I25" s="79"/>
      <c r="J25" s="79"/>
      <c r="K25" s="78"/>
      <c r="L25" s="79"/>
      <c r="M25" s="79"/>
      <c r="N25" s="8">
        <f t="shared" si="7"/>
        <v>3500</v>
      </c>
      <c r="O25" s="48">
        <f t="shared" si="8"/>
        <v>3500</v>
      </c>
      <c r="P25" s="90"/>
    </row>
    <row r="26" spans="1:16" ht="31.5" customHeight="1">
      <c r="A26" s="57">
        <v>17</v>
      </c>
      <c r="B26" s="110"/>
      <c r="C26" s="41" t="s">
        <v>350</v>
      </c>
      <c r="D26" s="3" t="s">
        <v>160</v>
      </c>
      <c r="E26" s="24">
        <v>1</v>
      </c>
      <c r="F26" s="8">
        <v>3500</v>
      </c>
      <c r="G26" s="8">
        <v>3500</v>
      </c>
      <c r="H26" s="78"/>
      <c r="I26" s="79"/>
      <c r="J26" s="79"/>
      <c r="K26" s="78"/>
      <c r="L26" s="79"/>
      <c r="M26" s="79"/>
      <c r="N26" s="8">
        <f t="shared" si="7"/>
        <v>3500</v>
      </c>
      <c r="O26" s="48">
        <f t="shared" si="8"/>
        <v>3500</v>
      </c>
      <c r="P26" s="90"/>
    </row>
    <row r="27" spans="1:16" ht="30.75" customHeight="1">
      <c r="A27" s="57">
        <v>18</v>
      </c>
      <c r="B27" s="110"/>
      <c r="C27" s="41" t="s">
        <v>361</v>
      </c>
      <c r="D27" s="3" t="s">
        <v>161</v>
      </c>
      <c r="E27" s="24">
        <v>1</v>
      </c>
      <c r="F27" s="8">
        <v>3500</v>
      </c>
      <c r="G27" s="8">
        <v>3500</v>
      </c>
      <c r="H27" s="78"/>
      <c r="I27" s="79"/>
      <c r="J27" s="79"/>
      <c r="K27" s="78"/>
      <c r="L27" s="79"/>
      <c r="M27" s="79"/>
      <c r="N27" s="8">
        <f t="shared" si="7"/>
        <v>3500</v>
      </c>
      <c r="O27" s="48">
        <f t="shared" si="8"/>
        <v>3500</v>
      </c>
      <c r="P27" s="90"/>
    </row>
    <row r="28" spans="1:16" ht="30" customHeight="1">
      <c r="A28" s="57">
        <v>19</v>
      </c>
      <c r="B28" s="110"/>
      <c r="C28" s="41" t="s">
        <v>370</v>
      </c>
      <c r="D28" s="3" t="s">
        <v>162</v>
      </c>
      <c r="E28" s="24">
        <v>1</v>
      </c>
      <c r="F28" s="8">
        <v>3500</v>
      </c>
      <c r="G28" s="8">
        <v>3500</v>
      </c>
      <c r="H28" s="78"/>
      <c r="I28" s="79"/>
      <c r="J28" s="79"/>
      <c r="K28" s="78"/>
      <c r="L28" s="79"/>
      <c r="M28" s="79"/>
      <c r="N28" s="8">
        <f t="shared" si="7"/>
        <v>3500</v>
      </c>
      <c r="O28" s="48">
        <f t="shared" si="8"/>
        <v>3500</v>
      </c>
      <c r="P28" s="90"/>
    </row>
    <row r="29" spans="1:16" ht="30" customHeight="1">
      <c r="A29" s="57">
        <v>20</v>
      </c>
      <c r="B29" s="110"/>
      <c r="C29" s="41" t="s">
        <v>363</v>
      </c>
      <c r="D29" s="3" t="s">
        <v>163</v>
      </c>
      <c r="E29" s="24">
        <v>1</v>
      </c>
      <c r="F29" s="8">
        <v>3500</v>
      </c>
      <c r="G29" s="8">
        <v>3500</v>
      </c>
      <c r="H29" s="78"/>
      <c r="I29" s="79"/>
      <c r="J29" s="79"/>
      <c r="K29" s="78"/>
      <c r="L29" s="79"/>
      <c r="M29" s="79"/>
      <c r="N29" s="8">
        <f t="shared" si="7"/>
        <v>3500</v>
      </c>
      <c r="O29" s="48">
        <f t="shared" si="8"/>
        <v>3500</v>
      </c>
      <c r="P29" s="90"/>
    </row>
    <row r="30" spans="1:16" ht="30" customHeight="1">
      <c r="A30" s="57">
        <v>21</v>
      </c>
      <c r="B30" s="110"/>
      <c r="C30" s="41" t="s">
        <v>364</v>
      </c>
      <c r="D30" s="3" t="s">
        <v>169</v>
      </c>
      <c r="E30" s="24">
        <v>1</v>
      </c>
      <c r="F30" s="8">
        <v>3500</v>
      </c>
      <c r="G30" s="8">
        <v>3500</v>
      </c>
      <c r="H30" s="78"/>
      <c r="I30" s="79"/>
      <c r="J30" s="79"/>
      <c r="K30" s="78"/>
      <c r="L30" s="79"/>
      <c r="M30" s="79"/>
      <c r="N30" s="8">
        <f t="shared" si="7"/>
        <v>3500</v>
      </c>
      <c r="O30" s="48">
        <f>N30</f>
        <v>3500</v>
      </c>
      <c r="P30" s="90"/>
    </row>
    <row r="31" spans="1:16" s="12" customFormat="1" ht="30">
      <c r="A31" s="105">
        <v>22</v>
      </c>
      <c r="B31" s="100" t="s">
        <v>16</v>
      </c>
      <c r="C31" s="100" t="s">
        <v>310</v>
      </c>
      <c r="D31" s="9" t="s">
        <v>17</v>
      </c>
      <c r="E31" s="10">
        <v>1</v>
      </c>
      <c r="F31" s="11">
        <v>3500</v>
      </c>
      <c r="G31" s="11">
        <f t="shared" si="0"/>
        <v>3500</v>
      </c>
      <c r="H31" s="78"/>
      <c r="I31" s="79"/>
      <c r="J31" s="79"/>
      <c r="K31" s="78"/>
      <c r="L31" s="79"/>
      <c r="M31" s="79"/>
      <c r="N31" s="11">
        <f t="shared" ref="N31:N37" si="9">G31+J31+M31</f>
        <v>3500</v>
      </c>
      <c r="O31" s="91">
        <f>SUM(N31:N37)</f>
        <v>63900</v>
      </c>
      <c r="P31" s="89">
        <f>O31+O38+O39+O40+O41+O42+O43+O44+O45</f>
        <v>95400</v>
      </c>
    </row>
    <row r="32" spans="1:16" s="12" customFormat="1" ht="27.75" customHeight="1">
      <c r="A32" s="105"/>
      <c r="B32" s="92"/>
      <c r="C32" s="92"/>
      <c r="D32" s="9" t="s">
        <v>18</v>
      </c>
      <c r="E32" s="10">
        <v>2</v>
      </c>
      <c r="F32" s="11">
        <v>3500</v>
      </c>
      <c r="G32" s="11">
        <f t="shared" si="0"/>
        <v>7000</v>
      </c>
      <c r="H32" s="10">
        <v>2</v>
      </c>
      <c r="I32" s="11">
        <v>3500</v>
      </c>
      <c r="J32" s="11">
        <f t="shared" si="1"/>
        <v>7000</v>
      </c>
      <c r="K32" s="10">
        <v>4</v>
      </c>
      <c r="L32" s="11">
        <v>2300</v>
      </c>
      <c r="M32" s="11">
        <f t="shared" si="2"/>
        <v>9200</v>
      </c>
      <c r="N32" s="11">
        <f t="shared" si="9"/>
        <v>23200</v>
      </c>
      <c r="O32" s="111"/>
      <c r="P32" s="89"/>
    </row>
    <row r="33" spans="1:16" s="12" customFormat="1" ht="32.25" customHeight="1">
      <c r="A33" s="105"/>
      <c r="B33" s="92"/>
      <c r="C33" s="92"/>
      <c r="D33" s="9" t="s">
        <v>285</v>
      </c>
      <c r="E33" s="10">
        <v>2</v>
      </c>
      <c r="F33" s="11">
        <v>3500</v>
      </c>
      <c r="G33" s="11">
        <f t="shared" si="0"/>
        <v>7000</v>
      </c>
      <c r="H33" s="10">
        <v>2</v>
      </c>
      <c r="I33" s="11">
        <v>3500</v>
      </c>
      <c r="J33" s="11">
        <f t="shared" si="1"/>
        <v>7000</v>
      </c>
      <c r="K33" s="10">
        <v>4</v>
      </c>
      <c r="L33" s="11">
        <v>2300</v>
      </c>
      <c r="M33" s="11">
        <f t="shared" si="2"/>
        <v>9200</v>
      </c>
      <c r="N33" s="11">
        <f t="shared" si="9"/>
        <v>23200</v>
      </c>
      <c r="O33" s="111"/>
      <c r="P33" s="89"/>
    </row>
    <row r="34" spans="1:16" s="12" customFormat="1" ht="27.75" customHeight="1">
      <c r="A34" s="105"/>
      <c r="B34" s="92"/>
      <c r="C34" s="92"/>
      <c r="D34" s="9" t="s">
        <v>19</v>
      </c>
      <c r="E34" s="10">
        <v>1</v>
      </c>
      <c r="F34" s="11">
        <v>3500</v>
      </c>
      <c r="G34" s="11">
        <f t="shared" si="0"/>
        <v>3500</v>
      </c>
      <c r="H34" s="78"/>
      <c r="I34" s="79"/>
      <c r="J34" s="79"/>
      <c r="K34" s="78"/>
      <c r="L34" s="79"/>
      <c r="M34" s="79"/>
      <c r="N34" s="11">
        <f t="shared" si="9"/>
        <v>3500</v>
      </c>
      <c r="O34" s="111"/>
      <c r="P34" s="89"/>
    </row>
    <row r="35" spans="1:16" s="12" customFormat="1" ht="30">
      <c r="A35" s="105"/>
      <c r="B35" s="92"/>
      <c r="C35" s="92"/>
      <c r="D35" s="9" t="s">
        <v>20</v>
      </c>
      <c r="E35" s="10">
        <v>1</v>
      </c>
      <c r="F35" s="11">
        <v>3500</v>
      </c>
      <c r="G35" s="11">
        <f t="shared" si="0"/>
        <v>3500</v>
      </c>
      <c r="H35" s="78"/>
      <c r="I35" s="79"/>
      <c r="J35" s="79"/>
      <c r="K35" s="78"/>
      <c r="L35" s="79"/>
      <c r="M35" s="79"/>
      <c r="N35" s="11">
        <f t="shared" si="9"/>
        <v>3500</v>
      </c>
      <c r="O35" s="111"/>
      <c r="P35" s="89"/>
    </row>
    <row r="36" spans="1:16" s="12" customFormat="1" ht="30">
      <c r="A36" s="105"/>
      <c r="B36" s="92"/>
      <c r="C36" s="92"/>
      <c r="D36" s="9" t="s">
        <v>21</v>
      </c>
      <c r="E36" s="10">
        <v>1</v>
      </c>
      <c r="F36" s="11">
        <v>3500</v>
      </c>
      <c r="G36" s="11">
        <f t="shared" si="0"/>
        <v>3500</v>
      </c>
      <c r="H36" s="78"/>
      <c r="I36" s="79"/>
      <c r="J36" s="79"/>
      <c r="K36" s="78"/>
      <c r="L36" s="79"/>
      <c r="M36" s="79"/>
      <c r="N36" s="11">
        <f t="shared" si="9"/>
        <v>3500</v>
      </c>
      <c r="O36" s="111"/>
      <c r="P36" s="89"/>
    </row>
    <row r="37" spans="1:16" s="12" customFormat="1" ht="30.75" customHeight="1">
      <c r="A37" s="105"/>
      <c r="B37" s="92"/>
      <c r="C37" s="93"/>
      <c r="D37" s="9" t="s">
        <v>22</v>
      </c>
      <c r="E37" s="10">
        <v>1</v>
      </c>
      <c r="F37" s="11">
        <v>3500</v>
      </c>
      <c r="G37" s="11">
        <f t="shared" si="0"/>
        <v>3500</v>
      </c>
      <c r="H37" s="78"/>
      <c r="I37" s="79"/>
      <c r="J37" s="79"/>
      <c r="K37" s="78"/>
      <c r="L37" s="79"/>
      <c r="M37" s="79"/>
      <c r="N37" s="11">
        <f t="shared" si="9"/>
        <v>3500</v>
      </c>
      <c r="O37" s="112"/>
      <c r="P37" s="89"/>
    </row>
    <row r="38" spans="1:16" s="12" customFormat="1" ht="40.5" customHeight="1">
      <c r="A38" s="58">
        <v>23</v>
      </c>
      <c r="B38" s="92"/>
      <c r="C38" s="42" t="s">
        <v>365</v>
      </c>
      <c r="D38" s="9" t="s">
        <v>170</v>
      </c>
      <c r="E38" s="42">
        <v>2</v>
      </c>
      <c r="F38" s="11">
        <v>3500</v>
      </c>
      <c r="G38" s="11">
        <v>7000</v>
      </c>
      <c r="H38" s="78"/>
      <c r="I38" s="79"/>
      <c r="J38" s="79"/>
      <c r="K38" s="78"/>
      <c r="L38" s="79"/>
      <c r="M38" s="79"/>
      <c r="N38" s="11">
        <f>G38</f>
        <v>7000</v>
      </c>
      <c r="O38" s="47">
        <f>N38</f>
        <v>7000</v>
      </c>
      <c r="P38" s="89"/>
    </row>
    <row r="39" spans="1:16" s="12" customFormat="1" ht="30.75" customHeight="1">
      <c r="A39" s="58">
        <v>24</v>
      </c>
      <c r="B39" s="92"/>
      <c r="C39" s="42" t="s">
        <v>366</v>
      </c>
      <c r="D39" s="9" t="s">
        <v>164</v>
      </c>
      <c r="E39" s="42">
        <v>1</v>
      </c>
      <c r="F39" s="11">
        <v>3500</v>
      </c>
      <c r="G39" s="11">
        <v>3500</v>
      </c>
      <c r="H39" s="78"/>
      <c r="I39" s="79"/>
      <c r="J39" s="79"/>
      <c r="K39" s="78"/>
      <c r="L39" s="79"/>
      <c r="M39" s="79"/>
      <c r="N39" s="11">
        <f t="shared" ref="N39:N45" si="10">G39</f>
        <v>3500</v>
      </c>
      <c r="O39" s="47">
        <f t="shared" ref="O39:O45" si="11">N39</f>
        <v>3500</v>
      </c>
      <c r="P39" s="89"/>
    </row>
    <row r="40" spans="1:16" s="12" customFormat="1" ht="30.75" customHeight="1">
      <c r="A40" s="58">
        <v>25</v>
      </c>
      <c r="B40" s="92"/>
      <c r="C40" s="42" t="s">
        <v>367</v>
      </c>
      <c r="D40" s="9" t="s">
        <v>171</v>
      </c>
      <c r="E40" s="42">
        <v>1</v>
      </c>
      <c r="F40" s="11">
        <v>3500</v>
      </c>
      <c r="G40" s="11">
        <v>3500</v>
      </c>
      <c r="H40" s="78"/>
      <c r="I40" s="79"/>
      <c r="J40" s="79"/>
      <c r="K40" s="78"/>
      <c r="L40" s="79"/>
      <c r="M40" s="79"/>
      <c r="N40" s="11">
        <f t="shared" si="10"/>
        <v>3500</v>
      </c>
      <c r="O40" s="47">
        <f t="shared" si="11"/>
        <v>3500</v>
      </c>
      <c r="P40" s="89"/>
    </row>
    <row r="41" spans="1:16" s="12" customFormat="1" ht="30.75" customHeight="1">
      <c r="A41" s="58">
        <v>26</v>
      </c>
      <c r="B41" s="92"/>
      <c r="C41" s="42" t="s">
        <v>368</v>
      </c>
      <c r="D41" s="9" t="s">
        <v>165</v>
      </c>
      <c r="E41" s="42">
        <v>1</v>
      </c>
      <c r="F41" s="11">
        <v>3500</v>
      </c>
      <c r="G41" s="11">
        <v>3500</v>
      </c>
      <c r="H41" s="78"/>
      <c r="I41" s="79"/>
      <c r="J41" s="79"/>
      <c r="K41" s="78"/>
      <c r="L41" s="79"/>
      <c r="M41" s="79"/>
      <c r="N41" s="11">
        <f t="shared" si="10"/>
        <v>3500</v>
      </c>
      <c r="O41" s="47">
        <f t="shared" si="11"/>
        <v>3500</v>
      </c>
      <c r="P41" s="89"/>
    </row>
    <row r="42" spans="1:16" s="12" customFormat="1" ht="30.75" customHeight="1">
      <c r="A42" s="58">
        <v>27</v>
      </c>
      <c r="B42" s="92"/>
      <c r="C42" s="42" t="s">
        <v>369</v>
      </c>
      <c r="D42" s="9" t="s">
        <v>172</v>
      </c>
      <c r="E42" s="42">
        <v>1</v>
      </c>
      <c r="F42" s="11">
        <v>3500</v>
      </c>
      <c r="G42" s="11">
        <v>3500</v>
      </c>
      <c r="H42" s="78"/>
      <c r="I42" s="79"/>
      <c r="J42" s="79"/>
      <c r="K42" s="78"/>
      <c r="L42" s="79"/>
      <c r="M42" s="79"/>
      <c r="N42" s="11">
        <f t="shared" si="10"/>
        <v>3500</v>
      </c>
      <c r="O42" s="47">
        <f t="shared" si="11"/>
        <v>3500</v>
      </c>
      <c r="P42" s="89"/>
    </row>
    <row r="43" spans="1:16" s="12" customFormat="1" ht="30.75" customHeight="1">
      <c r="A43" s="58">
        <v>28</v>
      </c>
      <c r="B43" s="92"/>
      <c r="C43" s="42" t="s">
        <v>548</v>
      </c>
      <c r="D43" s="9" t="s">
        <v>166</v>
      </c>
      <c r="E43" s="42">
        <v>1</v>
      </c>
      <c r="F43" s="11">
        <v>3500</v>
      </c>
      <c r="G43" s="11">
        <v>3500</v>
      </c>
      <c r="H43" s="78"/>
      <c r="I43" s="79"/>
      <c r="J43" s="79"/>
      <c r="K43" s="78"/>
      <c r="L43" s="79"/>
      <c r="M43" s="79"/>
      <c r="N43" s="11">
        <f t="shared" si="10"/>
        <v>3500</v>
      </c>
      <c r="O43" s="47">
        <f t="shared" si="11"/>
        <v>3500</v>
      </c>
      <c r="P43" s="89"/>
    </row>
    <row r="44" spans="1:16" s="12" customFormat="1" ht="30.75" customHeight="1">
      <c r="A44" s="58">
        <v>29</v>
      </c>
      <c r="B44" s="92"/>
      <c r="C44" s="42" t="s">
        <v>371</v>
      </c>
      <c r="D44" s="9" t="s">
        <v>167</v>
      </c>
      <c r="E44" s="42">
        <v>1</v>
      </c>
      <c r="F44" s="11">
        <v>3500</v>
      </c>
      <c r="G44" s="11">
        <v>3500</v>
      </c>
      <c r="H44" s="78"/>
      <c r="I44" s="79"/>
      <c r="J44" s="79"/>
      <c r="K44" s="78"/>
      <c r="L44" s="79"/>
      <c r="M44" s="79"/>
      <c r="N44" s="11">
        <f t="shared" si="10"/>
        <v>3500</v>
      </c>
      <c r="O44" s="47">
        <f t="shared" si="11"/>
        <v>3500</v>
      </c>
      <c r="P44" s="89"/>
    </row>
    <row r="45" spans="1:16" s="12" customFormat="1" ht="30.75" customHeight="1">
      <c r="A45" s="58">
        <v>30</v>
      </c>
      <c r="B45" s="93"/>
      <c r="C45" s="42" t="s">
        <v>372</v>
      </c>
      <c r="D45" s="9" t="s">
        <v>168</v>
      </c>
      <c r="E45" s="42">
        <v>1</v>
      </c>
      <c r="F45" s="11">
        <v>3500</v>
      </c>
      <c r="G45" s="11">
        <v>3500</v>
      </c>
      <c r="H45" s="78"/>
      <c r="I45" s="79"/>
      <c r="J45" s="79"/>
      <c r="K45" s="78"/>
      <c r="L45" s="79"/>
      <c r="M45" s="79"/>
      <c r="N45" s="11">
        <f t="shared" si="10"/>
        <v>3500</v>
      </c>
      <c r="O45" s="47">
        <f t="shared" si="11"/>
        <v>3500</v>
      </c>
      <c r="P45" s="89"/>
    </row>
    <row r="46" spans="1:16" ht="30">
      <c r="A46" s="103">
        <v>31</v>
      </c>
      <c r="B46" s="103" t="s">
        <v>23</v>
      </c>
      <c r="C46" s="101" t="s">
        <v>311</v>
      </c>
      <c r="D46" s="3" t="s">
        <v>24</v>
      </c>
      <c r="E46" s="24">
        <v>1</v>
      </c>
      <c r="F46" s="8">
        <v>3500</v>
      </c>
      <c r="G46" s="8">
        <f t="shared" si="0"/>
        <v>3500</v>
      </c>
      <c r="H46" s="78"/>
      <c r="I46" s="79"/>
      <c r="J46" s="79"/>
      <c r="K46" s="78"/>
      <c r="L46" s="79"/>
      <c r="M46" s="79"/>
      <c r="N46" s="8">
        <f>G46+J46+M46</f>
        <v>3500</v>
      </c>
      <c r="O46" s="94">
        <f>SUM(N46:N50)</f>
        <v>37200</v>
      </c>
      <c r="P46" s="90">
        <f>O46+O51+O52+O53+O54+O55+O56+O57</f>
        <v>61700</v>
      </c>
    </row>
    <row r="47" spans="1:16" ht="19.5" customHeight="1">
      <c r="A47" s="103"/>
      <c r="B47" s="103"/>
      <c r="C47" s="95"/>
      <c r="D47" s="23" t="s">
        <v>25</v>
      </c>
      <c r="E47" s="24">
        <v>2</v>
      </c>
      <c r="F47" s="25">
        <v>3500</v>
      </c>
      <c r="G47" s="25">
        <f t="shared" si="0"/>
        <v>7000</v>
      </c>
      <c r="H47" s="24">
        <v>2</v>
      </c>
      <c r="I47" s="25">
        <v>3500</v>
      </c>
      <c r="J47" s="25">
        <f t="shared" si="1"/>
        <v>7000</v>
      </c>
      <c r="K47" s="24">
        <v>4</v>
      </c>
      <c r="L47" s="25">
        <v>2300</v>
      </c>
      <c r="M47" s="25">
        <f t="shared" si="2"/>
        <v>9200</v>
      </c>
      <c r="N47" s="25">
        <f>G47+J47+M47</f>
        <v>23200</v>
      </c>
      <c r="O47" s="95"/>
      <c r="P47" s="90"/>
    </row>
    <row r="48" spans="1:16" ht="28.5" customHeight="1">
      <c r="A48" s="103"/>
      <c r="B48" s="103"/>
      <c r="C48" s="95"/>
      <c r="D48" s="3" t="s">
        <v>26</v>
      </c>
      <c r="E48" s="24">
        <v>1</v>
      </c>
      <c r="F48" s="8">
        <v>3500</v>
      </c>
      <c r="G48" s="8">
        <f t="shared" si="0"/>
        <v>3500</v>
      </c>
      <c r="H48" s="78"/>
      <c r="I48" s="79"/>
      <c r="J48" s="79"/>
      <c r="K48" s="78"/>
      <c r="L48" s="79"/>
      <c r="M48" s="79"/>
      <c r="N48" s="8">
        <f>G48+J48+M48</f>
        <v>3500</v>
      </c>
      <c r="O48" s="95"/>
      <c r="P48" s="90"/>
    </row>
    <row r="49" spans="1:16" ht="29.25" customHeight="1">
      <c r="A49" s="103"/>
      <c r="B49" s="103"/>
      <c r="C49" s="95"/>
      <c r="D49" s="3" t="s">
        <v>27</v>
      </c>
      <c r="E49" s="24">
        <v>1</v>
      </c>
      <c r="F49" s="8">
        <v>3500</v>
      </c>
      <c r="G49" s="8">
        <f t="shared" si="0"/>
        <v>3500</v>
      </c>
      <c r="H49" s="78"/>
      <c r="I49" s="79"/>
      <c r="J49" s="79"/>
      <c r="K49" s="78"/>
      <c r="L49" s="79"/>
      <c r="M49" s="79"/>
      <c r="N49" s="8">
        <f>G49+J49+M49</f>
        <v>3500</v>
      </c>
      <c r="O49" s="95"/>
      <c r="P49" s="90"/>
    </row>
    <row r="50" spans="1:16" ht="27.75" customHeight="1">
      <c r="A50" s="103"/>
      <c r="B50" s="103"/>
      <c r="C50" s="95"/>
      <c r="D50" s="3" t="s">
        <v>28</v>
      </c>
      <c r="E50" s="24">
        <v>1</v>
      </c>
      <c r="F50" s="8">
        <v>3500</v>
      </c>
      <c r="G50" s="8">
        <f t="shared" si="0"/>
        <v>3500</v>
      </c>
      <c r="H50" s="78"/>
      <c r="I50" s="79"/>
      <c r="J50" s="79"/>
      <c r="K50" s="78"/>
      <c r="L50" s="79"/>
      <c r="M50" s="79"/>
      <c r="N50" s="8">
        <f>G50+J50+M50</f>
        <v>3500</v>
      </c>
      <c r="O50" s="96"/>
      <c r="P50" s="90"/>
    </row>
    <row r="51" spans="1:16" ht="27.75" customHeight="1">
      <c r="A51" s="57">
        <v>32</v>
      </c>
      <c r="B51" s="103"/>
      <c r="C51" s="40" t="s">
        <v>373</v>
      </c>
      <c r="D51" s="3" t="s">
        <v>176</v>
      </c>
      <c r="E51" s="24">
        <v>1</v>
      </c>
      <c r="F51" s="8">
        <v>3500</v>
      </c>
      <c r="G51" s="8">
        <v>3500</v>
      </c>
      <c r="H51" s="78"/>
      <c r="I51" s="79"/>
      <c r="J51" s="79"/>
      <c r="K51" s="78"/>
      <c r="L51" s="79"/>
      <c r="M51" s="79"/>
      <c r="N51" s="8">
        <f>G51</f>
        <v>3500</v>
      </c>
      <c r="O51" s="48">
        <f>N51</f>
        <v>3500</v>
      </c>
      <c r="P51" s="90"/>
    </row>
    <row r="52" spans="1:16" ht="27.75" customHeight="1">
      <c r="A52" s="57">
        <v>33</v>
      </c>
      <c r="B52" s="103"/>
      <c r="C52" s="40" t="s">
        <v>374</v>
      </c>
      <c r="D52" s="3" t="s">
        <v>173</v>
      </c>
      <c r="E52" s="24">
        <v>1</v>
      </c>
      <c r="F52" s="8">
        <v>3500</v>
      </c>
      <c r="G52" s="8">
        <v>3500</v>
      </c>
      <c r="H52" s="78"/>
      <c r="I52" s="79"/>
      <c r="J52" s="79"/>
      <c r="K52" s="78"/>
      <c r="L52" s="79"/>
      <c r="M52" s="79"/>
      <c r="N52" s="8">
        <f t="shared" ref="N52:N57" si="12">G52</f>
        <v>3500</v>
      </c>
      <c r="O52" s="48">
        <f t="shared" ref="O52:O57" si="13">N52</f>
        <v>3500</v>
      </c>
      <c r="P52" s="90"/>
    </row>
    <row r="53" spans="1:16" ht="27.75" customHeight="1">
      <c r="A53" s="57">
        <v>34</v>
      </c>
      <c r="B53" s="103"/>
      <c r="C53" s="40" t="s">
        <v>375</v>
      </c>
      <c r="D53" s="3" t="s">
        <v>177</v>
      </c>
      <c r="E53" s="24">
        <v>1</v>
      </c>
      <c r="F53" s="8">
        <v>3500</v>
      </c>
      <c r="G53" s="8">
        <v>3500</v>
      </c>
      <c r="H53" s="78"/>
      <c r="I53" s="79"/>
      <c r="J53" s="79"/>
      <c r="K53" s="78"/>
      <c r="L53" s="79"/>
      <c r="M53" s="79"/>
      <c r="N53" s="8">
        <f t="shared" si="12"/>
        <v>3500</v>
      </c>
      <c r="O53" s="48">
        <f t="shared" si="13"/>
        <v>3500</v>
      </c>
      <c r="P53" s="90"/>
    </row>
    <row r="54" spans="1:16" ht="27.75" customHeight="1">
      <c r="A54" s="57">
        <v>35</v>
      </c>
      <c r="B54" s="103"/>
      <c r="C54" s="40" t="s">
        <v>376</v>
      </c>
      <c r="D54" s="3" t="s">
        <v>174</v>
      </c>
      <c r="E54" s="24">
        <v>1</v>
      </c>
      <c r="F54" s="8">
        <v>3500</v>
      </c>
      <c r="G54" s="8">
        <v>3500</v>
      </c>
      <c r="H54" s="78"/>
      <c r="I54" s="79"/>
      <c r="J54" s="79"/>
      <c r="K54" s="78"/>
      <c r="L54" s="79"/>
      <c r="M54" s="79"/>
      <c r="N54" s="8">
        <f t="shared" si="12"/>
        <v>3500</v>
      </c>
      <c r="O54" s="48">
        <f t="shared" si="13"/>
        <v>3500</v>
      </c>
      <c r="P54" s="90"/>
    </row>
    <row r="55" spans="1:16" ht="27.75" customHeight="1">
      <c r="A55" s="57">
        <v>36</v>
      </c>
      <c r="B55" s="103"/>
      <c r="C55" s="40" t="s">
        <v>377</v>
      </c>
      <c r="D55" s="3" t="s">
        <v>244</v>
      </c>
      <c r="E55" s="24">
        <v>1</v>
      </c>
      <c r="F55" s="8">
        <v>3500</v>
      </c>
      <c r="G55" s="8">
        <v>3500</v>
      </c>
      <c r="H55" s="78"/>
      <c r="I55" s="79"/>
      <c r="J55" s="79"/>
      <c r="K55" s="78"/>
      <c r="L55" s="79"/>
      <c r="M55" s="79"/>
      <c r="N55" s="8">
        <f t="shared" si="12"/>
        <v>3500</v>
      </c>
      <c r="O55" s="48">
        <f t="shared" si="13"/>
        <v>3500</v>
      </c>
      <c r="P55" s="90"/>
    </row>
    <row r="56" spans="1:16" ht="27.75" customHeight="1">
      <c r="A56" s="57">
        <v>37</v>
      </c>
      <c r="B56" s="103"/>
      <c r="C56" s="40" t="s">
        <v>378</v>
      </c>
      <c r="D56" s="3" t="s">
        <v>178</v>
      </c>
      <c r="E56" s="24">
        <v>1</v>
      </c>
      <c r="F56" s="8">
        <v>3500</v>
      </c>
      <c r="G56" s="8">
        <v>3500</v>
      </c>
      <c r="H56" s="78"/>
      <c r="I56" s="79"/>
      <c r="J56" s="79"/>
      <c r="K56" s="78"/>
      <c r="L56" s="79"/>
      <c r="M56" s="79"/>
      <c r="N56" s="8">
        <f t="shared" si="12"/>
        <v>3500</v>
      </c>
      <c r="O56" s="48">
        <f t="shared" si="13"/>
        <v>3500</v>
      </c>
      <c r="P56" s="90"/>
    </row>
    <row r="57" spans="1:16" ht="27.75" customHeight="1">
      <c r="A57" s="57">
        <v>38</v>
      </c>
      <c r="B57" s="103"/>
      <c r="C57" s="40" t="s">
        <v>379</v>
      </c>
      <c r="D57" s="3" t="s">
        <v>175</v>
      </c>
      <c r="E57" s="24">
        <v>1</v>
      </c>
      <c r="F57" s="8">
        <v>3500</v>
      </c>
      <c r="G57" s="8">
        <v>3500</v>
      </c>
      <c r="H57" s="78"/>
      <c r="I57" s="79"/>
      <c r="J57" s="79"/>
      <c r="K57" s="78"/>
      <c r="L57" s="79"/>
      <c r="M57" s="79"/>
      <c r="N57" s="8">
        <f t="shared" si="12"/>
        <v>3500</v>
      </c>
      <c r="O57" s="48">
        <f t="shared" si="13"/>
        <v>3500</v>
      </c>
      <c r="P57" s="90"/>
    </row>
    <row r="58" spans="1:16" s="12" customFormat="1" ht="30">
      <c r="A58" s="105">
        <v>39</v>
      </c>
      <c r="B58" s="105" t="s">
        <v>29</v>
      </c>
      <c r="C58" s="100" t="s">
        <v>312</v>
      </c>
      <c r="D58" s="9" t="s">
        <v>30</v>
      </c>
      <c r="E58" s="10">
        <v>1</v>
      </c>
      <c r="F58" s="11">
        <v>3500</v>
      </c>
      <c r="G58" s="11">
        <f t="shared" si="0"/>
        <v>3500</v>
      </c>
      <c r="H58" s="78"/>
      <c r="I58" s="79"/>
      <c r="J58" s="79"/>
      <c r="K58" s="78"/>
      <c r="L58" s="79"/>
      <c r="M58" s="79"/>
      <c r="N58" s="11">
        <f>G58+J58+M58</f>
        <v>3500</v>
      </c>
      <c r="O58" s="91">
        <f>SUM(N58:N61)</f>
        <v>26700</v>
      </c>
      <c r="P58" s="89">
        <f>O58+O62+O63+O64+O65+O66+O67</f>
        <v>47700</v>
      </c>
    </row>
    <row r="59" spans="1:16" s="12" customFormat="1" ht="30">
      <c r="A59" s="105"/>
      <c r="B59" s="105"/>
      <c r="C59" s="92"/>
      <c r="D59" s="9" t="s">
        <v>31</v>
      </c>
      <c r="E59" s="10">
        <v>1</v>
      </c>
      <c r="F59" s="11">
        <v>3500</v>
      </c>
      <c r="G59" s="11">
        <f t="shared" si="0"/>
        <v>3500</v>
      </c>
      <c r="H59" s="10">
        <v>1</v>
      </c>
      <c r="I59" s="11">
        <v>3500</v>
      </c>
      <c r="J59" s="11">
        <f t="shared" si="1"/>
        <v>3500</v>
      </c>
      <c r="K59" s="10">
        <v>4</v>
      </c>
      <c r="L59" s="11">
        <v>2300</v>
      </c>
      <c r="M59" s="11">
        <f t="shared" si="2"/>
        <v>9200</v>
      </c>
      <c r="N59" s="11">
        <f>G59+J59+M59</f>
        <v>16200</v>
      </c>
      <c r="O59" s="92"/>
      <c r="P59" s="89"/>
    </row>
    <row r="60" spans="1:16" s="12" customFormat="1" ht="27" customHeight="1">
      <c r="A60" s="105"/>
      <c r="B60" s="105"/>
      <c r="C60" s="92"/>
      <c r="D60" s="9" t="s">
        <v>33</v>
      </c>
      <c r="E60" s="10">
        <v>1</v>
      </c>
      <c r="F60" s="11">
        <v>3500</v>
      </c>
      <c r="G60" s="11">
        <f t="shared" si="0"/>
        <v>3500</v>
      </c>
      <c r="H60" s="78"/>
      <c r="I60" s="79"/>
      <c r="J60" s="79"/>
      <c r="K60" s="78"/>
      <c r="L60" s="79"/>
      <c r="M60" s="79"/>
      <c r="N60" s="11">
        <f>G60+J60+M60</f>
        <v>3500</v>
      </c>
      <c r="O60" s="92"/>
      <c r="P60" s="89"/>
    </row>
    <row r="61" spans="1:16" s="12" customFormat="1" ht="48" customHeight="1">
      <c r="A61" s="105"/>
      <c r="B61" s="105"/>
      <c r="C61" s="93"/>
      <c r="D61" s="9" t="s">
        <v>34</v>
      </c>
      <c r="E61" s="10">
        <v>1</v>
      </c>
      <c r="F61" s="11">
        <v>3500</v>
      </c>
      <c r="G61" s="11">
        <f t="shared" si="0"/>
        <v>3500</v>
      </c>
      <c r="H61" s="78"/>
      <c r="I61" s="79"/>
      <c r="J61" s="79"/>
      <c r="K61" s="78"/>
      <c r="L61" s="79"/>
      <c r="M61" s="79"/>
      <c r="N61" s="11">
        <f>G61+J61+M61</f>
        <v>3500</v>
      </c>
      <c r="O61" s="93"/>
      <c r="P61" s="89"/>
    </row>
    <row r="62" spans="1:16" s="12" customFormat="1" ht="36.75" customHeight="1">
      <c r="A62" s="58">
        <v>40</v>
      </c>
      <c r="B62" s="105"/>
      <c r="C62" s="42" t="s">
        <v>380</v>
      </c>
      <c r="D62" s="9" t="s">
        <v>182</v>
      </c>
      <c r="E62" s="42">
        <v>1</v>
      </c>
      <c r="F62" s="11">
        <v>3500</v>
      </c>
      <c r="G62" s="11">
        <v>3500</v>
      </c>
      <c r="H62" s="78"/>
      <c r="I62" s="79"/>
      <c r="J62" s="79"/>
      <c r="K62" s="78"/>
      <c r="L62" s="79"/>
      <c r="M62" s="79"/>
      <c r="N62" s="11">
        <f>G62</f>
        <v>3500</v>
      </c>
      <c r="O62" s="47">
        <f>N62</f>
        <v>3500</v>
      </c>
      <c r="P62" s="89"/>
    </row>
    <row r="63" spans="1:16" s="12" customFormat="1" ht="30" customHeight="1">
      <c r="A63" s="58">
        <v>41</v>
      </c>
      <c r="B63" s="105"/>
      <c r="C63" s="42" t="s">
        <v>557</v>
      </c>
      <c r="D63" s="9" t="s">
        <v>245</v>
      </c>
      <c r="E63" s="42">
        <v>1</v>
      </c>
      <c r="F63" s="11">
        <v>3500</v>
      </c>
      <c r="G63" s="11">
        <v>3500</v>
      </c>
      <c r="H63" s="78"/>
      <c r="I63" s="79"/>
      <c r="J63" s="79"/>
      <c r="K63" s="78"/>
      <c r="L63" s="79"/>
      <c r="M63" s="79"/>
      <c r="N63" s="11">
        <f t="shared" ref="N63:N67" si="14">G63</f>
        <v>3500</v>
      </c>
      <c r="O63" s="47">
        <f t="shared" ref="O63:O67" si="15">N63</f>
        <v>3500</v>
      </c>
      <c r="P63" s="89"/>
    </row>
    <row r="64" spans="1:16" s="12" customFormat="1" ht="32.25" customHeight="1">
      <c r="A64" s="58">
        <v>42</v>
      </c>
      <c r="B64" s="105"/>
      <c r="C64" s="42" t="s">
        <v>382</v>
      </c>
      <c r="D64" s="9" t="s">
        <v>183</v>
      </c>
      <c r="E64" s="42">
        <v>1</v>
      </c>
      <c r="F64" s="11">
        <v>3500</v>
      </c>
      <c r="G64" s="11">
        <v>3500</v>
      </c>
      <c r="H64" s="78"/>
      <c r="I64" s="79"/>
      <c r="J64" s="79"/>
      <c r="K64" s="78"/>
      <c r="L64" s="79"/>
      <c r="M64" s="79"/>
      <c r="N64" s="11">
        <f t="shared" si="14"/>
        <v>3500</v>
      </c>
      <c r="O64" s="47">
        <f t="shared" si="15"/>
        <v>3500</v>
      </c>
      <c r="P64" s="89"/>
    </row>
    <row r="65" spans="1:16" s="12" customFormat="1" ht="29.25" customHeight="1">
      <c r="A65" s="58">
        <v>43</v>
      </c>
      <c r="B65" s="105"/>
      <c r="C65" s="42" t="s">
        <v>383</v>
      </c>
      <c r="D65" s="9" t="s">
        <v>179</v>
      </c>
      <c r="E65" s="42">
        <v>1</v>
      </c>
      <c r="F65" s="11">
        <v>3500</v>
      </c>
      <c r="G65" s="11">
        <v>3500</v>
      </c>
      <c r="H65" s="78"/>
      <c r="I65" s="79"/>
      <c r="J65" s="79"/>
      <c r="K65" s="78"/>
      <c r="L65" s="79"/>
      <c r="M65" s="79"/>
      <c r="N65" s="11">
        <f t="shared" si="14"/>
        <v>3500</v>
      </c>
      <c r="O65" s="47">
        <f t="shared" si="15"/>
        <v>3500</v>
      </c>
      <c r="P65" s="89"/>
    </row>
    <row r="66" spans="1:16" s="12" customFormat="1" ht="33" customHeight="1">
      <c r="A66" s="58">
        <v>44</v>
      </c>
      <c r="B66" s="105"/>
      <c r="C66" s="42" t="s">
        <v>384</v>
      </c>
      <c r="D66" s="9" t="s">
        <v>180</v>
      </c>
      <c r="E66" s="42">
        <v>1</v>
      </c>
      <c r="F66" s="11">
        <v>3500</v>
      </c>
      <c r="G66" s="11">
        <v>3500</v>
      </c>
      <c r="H66" s="78"/>
      <c r="I66" s="79"/>
      <c r="J66" s="79"/>
      <c r="K66" s="78"/>
      <c r="L66" s="79"/>
      <c r="M66" s="79"/>
      <c r="N66" s="11">
        <f t="shared" si="14"/>
        <v>3500</v>
      </c>
      <c r="O66" s="47">
        <f t="shared" si="15"/>
        <v>3500</v>
      </c>
      <c r="P66" s="89"/>
    </row>
    <row r="67" spans="1:16" s="12" customFormat="1" ht="28.5" customHeight="1">
      <c r="A67" s="58">
        <v>45</v>
      </c>
      <c r="B67" s="105"/>
      <c r="C67" s="42" t="s">
        <v>385</v>
      </c>
      <c r="D67" s="9" t="s">
        <v>181</v>
      </c>
      <c r="E67" s="42">
        <v>1</v>
      </c>
      <c r="F67" s="11">
        <v>3500</v>
      </c>
      <c r="G67" s="11">
        <v>3500</v>
      </c>
      <c r="H67" s="78"/>
      <c r="I67" s="79"/>
      <c r="J67" s="79"/>
      <c r="K67" s="78"/>
      <c r="L67" s="79"/>
      <c r="M67" s="79"/>
      <c r="N67" s="11">
        <f t="shared" si="14"/>
        <v>3500</v>
      </c>
      <c r="O67" s="47">
        <f t="shared" si="15"/>
        <v>3500</v>
      </c>
      <c r="P67" s="89"/>
    </row>
    <row r="68" spans="1:16" ht="30">
      <c r="A68" s="103">
        <v>46</v>
      </c>
      <c r="B68" s="103" t="s">
        <v>35</v>
      </c>
      <c r="C68" s="101" t="s">
        <v>313</v>
      </c>
      <c r="D68" s="3" t="s">
        <v>36</v>
      </c>
      <c r="E68" s="24">
        <v>1</v>
      </c>
      <c r="F68" s="8">
        <v>3500</v>
      </c>
      <c r="G68" s="8">
        <f t="shared" si="0"/>
        <v>3500</v>
      </c>
      <c r="H68" s="78"/>
      <c r="I68" s="79"/>
      <c r="J68" s="79"/>
      <c r="K68" s="78"/>
      <c r="L68" s="79"/>
      <c r="M68" s="79"/>
      <c r="N68" s="8">
        <f>G68+J68+M68</f>
        <v>3500</v>
      </c>
      <c r="O68" s="94">
        <f>SUM(N68:N70)</f>
        <v>10500</v>
      </c>
      <c r="P68" s="90">
        <f>O68+O71+O72+O73+O74+O75+O76</f>
        <v>31500</v>
      </c>
    </row>
    <row r="69" spans="1:16" ht="30">
      <c r="A69" s="103"/>
      <c r="B69" s="103"/>
      <c r="C69" s="95"/>
      <c r="D69" s="3" t="s">
        <v>37</v>
      </c>
      <c r="E69" s="24">
        <v>1</v>
      </c>
      <c r="F69" s="8">
        <v>3500</v>
      </c>
      <c r="G69" s="8">
        <f t="shared" si="0"/>
        <v>3500</v>
      </c>
      <c r="H69" s="78"/>
      <c r="I69" s="79"/>
      <c r="J69" s="79"/>
      <c r="K69" s="78"/>
      <c r="L69" s="79"/>
      <c r="M69" s="79"/>
      <c r="N69" s="8">
        <f>G69+J69+M69</f>
        <v>3500</v>
      </c>
      <c r="O69" s="95"/>
      <c r="P69" s="90"/>
    </row>
    <row r="70" spans="1:16" ht="30">
      <c r="A70" s="103"/>
      <c r="B70" s="103"/>
      <c r="C70" s="96"/>
      <c r="D70" s="3" t="s">
        <v>38</v>
      </c>
      <c r="E70" s="24">
        <v>1</v>
      </c>
      <c r="F70" s="8">
        <v>3500</v>
      </c>
      <c r="G70" s="8">
        <f t="shared" si="0"/>
        <v>3500</v>
      </c>
      <c r="H70" s="78"/>
      <c r="I70" s="79"/>
      <c r="J70" s="79"/>
      <c r="K70" s="78"/>
      <c r="L70" s="79"/>
      <c r="M70" s="79"/>
      <c r="N70" s="8">
        <f>G70+J70+M70</f>
        <v>3500</v>
      </c>
      <c r="O70" s="96"/>
      <c r="P70" s="90"/>
    </row>
    <row r="71" spans="1:16" ht="30">
      <c r="A71" s="57">
        <v>47</v>
      </c>
      <c r="B71" s="103"/>
      <c r="C71" s="40" t="s">
        <v>386</v>
      </c>
      <c r="D71" s="3" t="s">
        <v>184</v>
      </c>
      <c r="E71" s="24">
        <v>1</v>
      </c>
      <c r="F71" s="8">
        <v>3500</v>
      </c>
      <c r="G71" s="8">
        <v>3500</v>
      </c>
      <c r="H71" s="78"/>
      <c r="I71" s="79"/>
      <c r="J71" s="79"/>
      <c r="K71" s="78"/>
      <c r="L71" s="79"/>
      <c r="M71" s="79"/>
      <c r="N71" s="8">
        <f>G71</f>
        <v>3500</v>
      </c>
      <c r="O71" s="48">
        <f>N71</f>
        <v>3500</v>
      </c>
      <c r="P71" s="90"/>
    </row>
    <row r="72" spans="1:16" ht="30">
      <c r="A72" s="57">
        <v>48</v>
      </c>
      <c r="B72" s="103"/>
      <c r="C72" s="40" t="s">
        <v>387</v>
      </c>
      <c r="D72" s="3" t="s">
        <v>185</v>
      </c>
      <c r="E72" s="24">
        <v>1</v>
      </c>
      <c r="F72" s="8">
        <v>3500</v>
      </c>
      <c r="G72" s="8">
        <v>3500</v>
      </c>
      <c r="H72" s="78"/>
      <c r="I72" s="79"/>
      <c r="J72" s="79"/>
      <c r="K72" s="78"/>
      <c r="L72" s="79"/>
      <c r="M72" s="79"/>
      <c r="N72" s="8">
        <f t="shared" ref="N72:N76" si="16">G72</f>
        <v>3500</v>
      </c>
      <c r="O72" s="48">
        <f t="shared" ref="O72:O75" si="17">N72</f>
        <v>3500</v>
      </c>
      <c r="P72" s="90"/>
    </row>
    <row r="73" spans="1:16" ht="30">
      <c r="A73" s="57">
        <v>49</v>
      </c>
      <c r="B73" s="103"/>
      <c r="C73" s="40" t="s">
        <v>388</v>
      </c>
      <c r="D73" s="3" t="s">
        <v>186</v>
      </c>
      <c r="E73" s="24">
        <v>1</v>
      </c>
      <c r="F73" s="8">
        <v>3500</v>
      </c>
      <c r="G73" s="8">
        <v>3500</v>
      </c>
      <c r="H73" s="78"/>
      <c r="I73" s="79"/>
      <c r="J73" s="79"/>
      <c r="K73" s="78"/>
      <c r="L73" s="79"/>
      <c r="M73" s="79"/>
      <c r="N73" s="8">
        <f t="shared" si="16"/>
        <v>3500</v>
      </c>
      <c r="O73" s="48">
        <f t="shared" si="17"/>
        <v>3500</v>
      </c>
      <c r="P73" s="90"/>
    </row>
    <row r="74" spans="1:16" ht="30">
      <c r="A74" s="57">
        <v>50</v>
      </c>
      <c r="B74" s="103"/>
      <c r="C74" s="40" t="s">
        <v>389</v>
      </c>
      <c r="D74" s="3" t="s">
        <v>187</v>
      </c>
      <c r="E74" s="24">
        <v>1</v>
      </c>
      <c r="F74" s="8">
        <v>3500</v>
      </c>
      <c r="G74" s="8">
        <v>3500</v>
      </c>
      <c r="H74" s="78"/>
      <c r="I74" s="79"/>
      <c r="J74" s="79"/>
      <c r="K74" s="78"/>
      <c r="L74" s="79"/>
      <c r="M74" s="79"/>
      <c r="N74" s="8">
        <f t="shared" si="16"/>
        <v>3500</v>
      </c>
      <c r="O74" s="48">
        <f t="shared" si="17"/>
        <v>3500</v>
      </c>
      <c r="P74" s="90"/>
    </row>
    <row r="75" spans="1:16" ht="30">
      <c r="A75" s="57">
        <v>51</v>
      </c>
      <c r="B75" s="103"/>
      <c r="C75" s="40" t="s">
        <v>390</v>
      </c>
      <c r="D75" s="3" t="s">
        <v>188</v>
      </c>
      <c r="E75" s="24">
        <v>1</v>
      </c>
      <c r="F75" s="8">
        <v>3500</v>
      </c>
      <c r="G75" s="8">
        <v>3500</v>
      </c>
      <c r="H75" s="78"/>
      <c r="I75" s="79"/>
      <c r="J75" s="79"/>
      <c r="K75" s="78"/>
      <c r="L75" s="79"/>
      <c r="M75" s="79"/>
      <c r="N75" s="8">
        <f t="shared" si="16"/>
        <v>3500</v>
      </c>
      <c r="O75" s="48">
        <f t="shared" si="17"/>
        <v>3500</v>
      </c>
      <c r="P75" s="90"/>
    </row>
    <row r="76" spans="1:16" ht="30">
      <c r="A76" s="57">
        <v>52</v>
      </c>
      <c r="B76" s="103"/>
      <c r="C76" s="40" t="s">
        <v>391</v>
      </c>
      <c r="D76" s="3" t="s">
        <v>189</v>
      </c>
      <c r="E76" s="24">
        <v>1</v>
      </c>
      <c r="F76" s="8">
        <v>3500</v>
      </c>
      <c r="G76" s="8">
        <v>3500</v>
      </c>
      <c r="H76" s="78"/>
      <c r="I76" s="79"/>
      <c r="J76" s="79"/>
      <c r="K76" s="78"/>
      <c r="L76" s="79"/>
      <c r="M76" s="79"/>
      <c r="N76" s="8">
        <f t="shared" si="16"/>
        <v>3500</v>
      </c>
      <c r="O76" s="48">
        <f>N76</f>
        <v>3500</v>
      </c>
      <c r="P76" s="90"/>
    </row>
    <row r="77" spans="1:16" s="12" customFormat="1" ht="30">
      <c r="A77" s="105">
        <v>53</v>
      </c>
      <c r="B77" s="105" t="s">
        <v>39</v>
      </c>
      <c r="C77" s="100" t="s">
        <v>314</v>
      </c>
      <c r="D77" s="9" t="s">
        <v>40</v>
      </c>
      <c r="E77" s="10">
        <v>1</v>
      </c>
      <c r="F77" s="11">
        <v>3500</v>
      </c>
      <c r="G77" s="11">
        <f t="shared" si="0"/>
        <v>3500</v>
      </c>
      <c r="H77" s="78"/>
      <c r="I77" s="79"/>
      <c r="J77" s="79"/>
      <c r="K77" s="78"/>
      <c r="L77" s="79"/>
      <c r="M77" s="79"/>
      <c r="N77" s="11">
        <f t="shared" ref="N77:N90" si="18">G77+J77+M77</f>
        <v>3500</v>
      </c>
      <c r="O77" s="91">
        <f>SUM(N77:N90)</f>
        <v>156800</v>
      </c>
      <c r="P77" s="97">
        <f>O77+O91+O92+O93+O94+O95+O96+O97+O98+O99</f>
        <v>198800</v>
      </c>
    </row>
    <row r="78" spans="1:16" s="12" customFormat="1" ht="19.5" customHeight="1">
      <c r="A78" s="105"/>
      <c r="B78" s="105"/>
      <c r="C78" s="92"/>
      <c r="D78" s="9" t="s">
        <v>32</v>
      </c>
      <c r="E78" s="10">
        <v>2</v>
      </c>
      <c r="F78" s="11">
        <v>3500</v>
      </c>
      <c r="G78" s="11">
        <f t="shared" si="0"/>
        <v>7000</v>
      </c>
      <c r="H78" s="10">
        <v>2</v>
      </c>
      <c r="I78" s="11">
        <v>3500</v>
      </c>
      <c r="J78" s="11">
        <f t="shared" si="1"/>
        <v>7000</v>
      </c>
      <c r="K78" s="10">
        <v>4</v>
      </c>
      <c r="L78" s="11">
        <v>2300</v>
      </c>
      <c r="M78" s="11">
        <f t="shared" si="2"/>
        <v>9200</v>
      </c>
      <c r="N78" s="11">
        <f t="shared" si="18"/>
        <v>23200</v>
      </c>
      <c r="O78" s="92"/>
      <c r="P78" s="98"/>
    </row>
    <row r="79" spans="1:16" s="12" customFormat="1" ht="30.75" customHeight="1">
      <c r="A79" s="105"/>
      <c r="B79" s="105"/>
      <c r="C79" s="92"/>
      <c r="D79" s="9" t="s">
        <v>41</v>
      </c>
      <c r="E79" s="10">
        <v>2</v>
      </c>
      <c r="F79" s="11">
        <v>3500</v>
      </c>
      <c r="G79" s="11">
        <f t="shared" si="0"/>
        <v>7000</v>
      </c>
      <c r="H79" s="10">
        <v>2</v>
      </c>
      <c r="I79" s="11">
        <v>3500</v>
      </c>
      <c r="J79" s="11">
        <f t="shared" si="1"/>
        <v>7000</v>
      </c>
      <c r="K79" s="10">
        <v>4</v>
      </c>
      <c r="L79" s="11">
        <v>2300</v>
      </c>
      <c r="M79" s="11">
        <f t="shared" si="2"/>
        <v>9200</v>
      </c>
      <c r="N79" s="11">
        <f t="shared" si="18"/>
        <v>23200</v>
      </c>
      <c r="O79" s="92"/>
      <c r="P79" s="98"/>
    </row>
    <row r="80" spans="1:16" s="12" customFormat="1" ht="17.25" customHeight="1">
      <c r="A80" s="105"/>
      <c r="B80" s="105"/>
      <c r="C80" s="92"/>
      <c r="D80" s="9" t="s">
        <v>42</v>
      </c>
      <c r="E80" s="10">
        <v>3</v>
      </c>
      <c r="F80" s="11">
        <v>3500</v>
      </c>
      <c r="G80" s="11">
        <f t="shared" si="0"/>
        <v>10500</v>
      </c>
      <c r="H80" s="10">
        <v>3</v>
      </c>
      <c r="I80" s="11">
        <v>3500</v>
      </c>
      <c r="J80" s="11">
        <f t="shared" si="1"/>
        <v>10500</v>
      </c>
      <c r="K80" s="10">
        <v>5</v>
      </c>
      <c r="L80" s="11">
        <v>2300</v>
      </c>
      <c r="M80" s="11">
        <f t="shared" si="2"/>
        <v>11500</v>
      </c>
      <c r="N80" s="11">
        <f t="shared" si="18"/>
        <v>32500</v>
      </c>
      <c r="O80" s="92"/>
      <c r="P80" s="98"/>
    </row>
    <row r="81" spans="1:16" s="12" customFormat="1" ht="16.5" customHeight="1">
      <c r="A81" s="105"/>
      <c r="B81" s="105"/>
      <c r="C81" s="92"/>
      <c r="D81" s="9" t="s">
        <v>43</v>
      </c>
      <c r="E81" s="10">
        <v>2</v>
      </c>
      <c r="F81" s="11">
        <v>3500</v>
      </c>
      <c r="G81" s="11">
        <f t="shared" si="0"/>
        <v>7000</v>
      </c>
      <c r="H81" s="10">
        <v>2</v>
      </c>
      <c r="I81" s="11">
        <v>3500</v>
      </c>
      <c r="J81" s="11">
        <f t="shared" si="1"/>
        <v>7000</v>
      </c>
      <c r="K81" s="10">
        <v>4</v>
      </c>
      <c r="L81" s="11">
        <v>2300</v>
      </c>
      <c r="M81" s="11">
        <f t="shared" si="2"/>
        <v>9200</v>
      </c>
      <c r="N81" s="11">
        <f t="shared" si="18"/>
        <v>23200</v>
      </c>
      <c r="O81" s="92"/>
      <c r="P81" s="98"/>
    </row>
    <row r="82" spans="1:16" s="12" customFormat="1" ht="15.75" customHeight="1">
      <c r="A82" s="105"/>
      <c r="B82" s="105"/>
      <c r="C82" s="92"/>
      <c r="D82" s="9" t="s">
        <v>44</v>
      </c>
      <c r="E82" s="10">
        <v>2</v>
      </c>
      <c r="F82" s="11">
        <v>3500</v>
      </c>
      <c r="G82" s="11">
        <f t="shared" si="0"/>
        <v>7000</v>
      </c>
      <c r="H82" s="10">
        <v>2</v>
      </c>
      <c r="I82" s="11">
        <v>3500</v>
      </c>
      <c r="J82" s="11">
        <f t="shared" si="1"/>
        <v>7000</v>
      </c>
      <c r="K82" s="10">
        <v>4</v>
      </c>
      <c r="L82" s="11">
        <v>2300</v>
      </c>
      <c r="M82" s="11">
        <f t="shared" si="2"/>
        <v>9200</v>
      </c>
      <c r="N82" s="11">
        <f t="shared" si="18"/>
        <v>23200</v>
      </c>
      <c r="O82" s="92"/>
      <c r="P82" s="98"/>
    </row>
    <row r="83" spans="1:16" s="12" customFormat="1" ht="46.5" customHeight="1">
      <c r="A83" s="105"/>
      <c r="B83" s="105"/>
      <c r="C83" s="92"/>
      <c r="D83" s="9" t="s">
        <v>45</v>
      </c>
      <c r="E83" s="10">
        <v>1</v>
      </c>
      <c r="F83" s="11">
        <v>3500</v>
      </c>
      <c r="G83" s="11">
        <f t="shared" si="0"/>
        <v>3500</v>
      </c>
      <c r="H83" s="78"/>
      <c r="I83" s="79"/>
      <c r="J83" s="79"/>
      <c r="K83" s="78"/>
      <c r="L83" s="79"/>
      <c r="M83" s="79"/>
      <c r="N83" s="11">
        <f t="shared" si="18"/>
        <v>3500</v>
      </c>
      <c r="O83" s="92"/>
      <c r="P83" s="98"/>
    </row>
    <row r="84" spans="1:16" s="12" customFormat="1" ht="30" customHeight="1">
      <c r="A84" s="105"/>
      <c r="B84" s="105"/>
      <c r="C84" s="92"/>
      <c r="D84" s="9" t="s">
        <v>46</v>
      </c>
      <c r="E84" s="10">
        <v>1</v>
      </c>
      <c r="F84" s="11">
        <v>3500</v>
      </c>
      <c r="G84" s="11">
        <f t="shared" si="0"/>
        <v>3500</v>
      </c>
      <c r="H84" s="78"/>
      <c r="I84" s="79"/>
      <c r="J84" s="79"/>
      <c r="K84" s="78"/>
      <c r="L84" s="79"/>
      <c r="M84" s="79"/>
      <c r="N84" s="11">
        <f t="shared" si="18"/>
        <v>3500</v>
      </c>
      <c r="O84" s="92"/>
      <c r="P84" s="98"/>
    </row>
    <row r="85" spans="1:16" s="12" customFormat="1" ht="32.25" customHeight="1">
      <c r="A85" s="105"/>
      <c r="B85" s="105"/>
      <c r="C85" s="92"/>
      <c r="D85" s="9" t="s">
        <v>47</v>
      </c>
      <c r="E85" s="10">
        <v>1</v>
      </c>
      <c r="F85" s="11">
        <v>3500</v>
      </c>
      <c r="G85" s="11">
        <f t="shared" si="0"/>
        <v>3500</v>
      </c>
      <c r="H85" s="78"/>
      <c r="I85" s="79"/>
      <c r="J85" s="79"/>
      <c r="K85" s="78"/>
      <c r="L85" s="79"/>
      <c r="M85" s="79"/>
      <c r="N85" s="11">
        <f t="shared" si="18"/>
        <v>3500</v>
      </c>
      <c r="O85" s="92"/>
      <c r="P85" s="98"/>
    </row>
    <row r="86" spans="1:16" s="12" customFormat="1" ht="29.25" customHeight="1">
      <c r="A86" s="105"/>
      <c r="B86" s="105"/>
      <c r="C86" s="92"/>
      <c r="D86" s="9" t="s">
        <v>48</v>
      </c>
      <c r="E86" s="10">
        <v>1</v>
      </c>
      <c r="F86" s="11">
        <v>3500</v>
      </c>
      <c r="G86" s="11">
        <f t="shared" si="0"/>
        <v>3500</v>
      </c>
      <c r="H86" s="78"/>
      <c r="I86" s="79"/>
      <c r="J86" s="79"/>
      <c r="K86" s="78"/>
      <c r="L86" s="79"/>
      <c r="M86" s="79"/>
      <c r="N86" s="11">
        <f t="shared" si="18"/>
        <v>3500</v>
      </c>
      <c r="O86" s="92"/>
      <c r="P86" s="98"/>
    </row>
    <row r="87" spans="1:16" s="12" customFormat="1" ht="36" customHeight="1">
      <c r="A87" s="105"/>
      <c r="B87" s="105"/>
      <c r="C87" s="92"/>
      <c r="D87" s="9" t="s">
        <v>49</v>
      </c>
      <c r="E87" s="10">
        <v>1</v>
      </c>
      <c r="F87" s="11">
        <v>3500</v>
      </c>
      <c r="G87" s="11">
        <f t="shared" si="0"/>
        <v>3500</v>
      </c>
      <c r="H87" s="78"/>
      <c r="I87" s="79"/>
      <c r="J87" s="79"/>
      <c r="K87" s="78"/>
      <c r="L87" s="79"/>
      <c r="M87" s="79"/>
      <c r="N87" s="11">
        <f t="shared" si="18"/>
        <v>3500</v>
      </c>
      <c r="O87" s="92"/>
      <c r="P87" s="98"/>
    </row>
    <row r="88" spans="1:16" s="12" customFormat="1" ht="27.75" customHeight="1">
      <c r="A88" s="105"/>
      <c r="B88" s="105"/>
      <c r="C88" s="92"/>
      <c r="D88" s="9" t="s">
        <v>50</v>
      </c>
      <c r="E88" s="10">
        <v>1</v>
      </c>
      <c r="F88" s="11">
        <v>3500</v>
      </c>
      <c r="G88" s="11">
        <f t="shared" si="0"/>
        <v>3500</v>
      </c>
      <c r="H88" s="78"/>
      <c r="I88" s="79"/>
      <c r="J88" s="79"/>
      <c r="K88" s="78"/>
      <c r="L88" s="79"/>
      <c r="M88" s="79"/>
      <c r="N88" s="11">
        <f t="shared" si="18"/>
        <v>3500</v>
      </c>
      <c r="O88" s="92"/>
      <c r="P88" s="98"/>
    </row>
    <row r="89" spans="1:16" s="12" customFormat="1" ht="30.75" customHeight="1">
      <c r="A89" s="105"/>
      <c r="B89" s="105"/>
      <c r="C89" s="92"/>
      <c r="D89" s="9" t="s">
        <v>51</v>
      </c>
      <c r="E89" s="30">
        <v>1</v>
      </c>
      <c r="F89" s="11">
        <v>3500</v>
      </c>
      <c r="G89" s="11">
        <f t="shared" si="0"/>
        <v>3500</v>
      </c>
      <c r="H89" s="78"/>
      <c r="I89" s="79"/>
      <c r="J89" s="79"/>
      <c r="K89" s="78"/>
      <c r="L89" s="79"/>
      <c r="M89" s="79"/>
      <c r="N89" s="11">
        <f t="shared" si="18"/>
        <v>3500</v>
      </c>
      <c r="O89" s="92"/>
      <c r="P89" s="98"/>
    </row>
    <row r="90" spans="1:16" s="12" customFormat="1" ht="45">
      <c r="A90" s="105"/>
      <c r="B90" s="105"/>
      <c r="C90" s="93"/>
      <c r="D90" s="9" t="s">
        <v>288</v>
      </c>
      <c r="E90" s="30">
        <v>1</v>
      </c>
      <c r="F90" s="11">
        <v>3500</v>
      </c>
      <c r="G90" s="11">
        <f t="shared" si="0"/>
        <v>3500</v>
      </c>
      <c r="H90" s="78"/>
      <c r="I90" s="79"/>
      <c r="J90" s="79"/>
      <c r="K90" s="78"/>
      <c r="L90" s="79"/>
      <c r="M90" s="79"/>
      <c r="N90" s="11">
        <f t="shared" si="18"/>
        <v>3500</v>
      </c>
      <c r="O90" s="93"/>
      <c r="P90" s="98"/>
    </row>
    <row r="91" spans="1:16" s="12" customFormat="1" ht="30">
      <c r="A91" s="58">
        <v>54</v>
      </c>
      <c r="B91" s="105"/>
      <c r="C91" s="42" t="s">
        <v>392</v>
      </c>
      <c r="D91" s="9" t="s">
        <v>192</v>
      </c>
      <c r="E91" s="30">
        <v>1</v>
      </c>
      <c r="F91" s="11">
        <v>3500</v>
      </c>
      <c r="G91" s="11">
        <v>3500</v>
      </c>
      <c r="H91" s="78"/>
      <c r="I91" s="79"/>
      <c r="J91" s="79"/>
      <c r="K91" s="78"/>
      <c r="L91" s="79"/>
      <c r="M91" s="79"/>
      <c r="N91" s="11">
        <f>G91</f>
        <v>3500</v>
      </c>
      <c r="O91" s="47">
        <f>N91</f>
        <v>3500</v>
      </c>
      <c r="P91" s="98"/>
    </row>
    <row r="92" spans="1:16" s="12" customFormat="1" ht="30">
      <c r="A92" s="58">
        <v>55</v>
      </c>
      <c r="B92" s="105"/>
      <c r="C92" s="42" t="s">
        <v>393</v>
      </c>
      <c r="D92" s="9" t="s">
        <v>190</v>
      </c>
      <c r="E92" s="30">
        <v>1</v>
      </c>
      <c r="F92" s="11">
        <v>3500</v>
      </c>
      <c r="G92" s="11">
        <v>3500</v>
      </c>
      <c r="H92" s="78"/>
      <c r="I92" s="79"/>
      <c r="J92" s="79"/>
      <c r="K92" s="78"/>
      <c r="L92" s="79"/>
      <c r="M92" s="79"/>
      <c r="N92" s="11">
        <f t="shared" ref="N92:N99" si="19">G92</f>
        <v>3500</v>
      </c>
      <c r="O92" s="47">
        <f t="shared" ref="O92:O99" si="20">N92</f>
        <v>3500</v>
      </c>
      <c r="P92" s="98"/>
    </row>
    <row r="93" spans="1:16" s="12" customFormat="1" ht="30">
      <c r="A93" s="58">
        <v>56</v>
      </c>
      <c r="B93" s="105"/>
      <c r="C93" s="42" t="s">
        <v>520</v>
      </c>
      <c r="D93" s="9" t="s">
        <v>193</v>
      </c>
      <c r="E93" s="30">
        <v>4</v>
      </c>
      <c r="F93" s="11">
        <v>3500</v>
      </c>
      <c r="G93" s="11">
        <v>14000</v>
      </c>
      <c r="H93" s="78"/>
      <c r="I93" s="79"/>
      <c r="J93" s="79"/>
      <c r="K93" s="78"/>
      <c r="L93" s="79"/>
      <c r="M93" s="79"/>
      <c r="N93" s="11">
        <f t="shared" si="19"/>
        <v>14000</v>
      </c>
      <c r="O93" s="47">
        <f t="shared" si="20"/>
        <v>14000</v>
      </c>
      <c r="P93" s="98"/>
    </row>
    <row r="94" spans="1:16" s="12" customFormat="1" ht="30">
      <c r="A94" s="58">
        <v>57</v>
      </c>
      <c r="B94" s="105"/>
      <c r="C94" s="42" t="s">
        <v>395</v>
      </c>
      <c r="D94" s="9" t="s">
        <v>194</v>
      </c>
      <c r="E94" s="30">
        <v>1</v>
      </c>
      <c r="F94" s="11">
        <v>3500</v>
      </c>
      <c r="G94" s="11">
        <v>3500</v>
      </c>
      <c r="H94" s="78"/>
      <c r="I94" s="79"/>
      <c r="J94" s="79"/>
      <c r="K94" s="78"/>
      <c r="L94" s="79"/>
      <c r="M94" s="79"/>
      <c r="N94" s="11">
        <f t="shared" si="19"/>
        <v>3500</v>
      </c>
      <c r="O94" s="47">
        <f t="shared" si="20"/>
        <v>3500</v>
      </c>
      <c r="P94" s="98"/>
    </row>
    <row r="95" spans="1:16" s="12" customFormat="1" ht="30">
      <c r="A95" s="58">
        <v>58</v>
      </c>
      <c r="B95" s="105"/>
      <c r="C95" s="42" t="s">
        <v>396</v>
      </c>
      <c r="D95" s="9" t="s">
        <v>195</v>
      </c>
      <c r="E95" s="30">
        <v>1</v>
      </c>
      <c r="F95" s="11">
        <v>3500</v>
      </c>
      <c r="G95" s="11">
        <v>3500</v>
      </c>
      <c r="H95" s="78"/>
      <c r="I95" s="79"/>
      <c r="J95" s="79"/>
      <c r="K95" s="78"/>
      <c r="L95" s="79"/>
      <c r="M95" s="79"/>
      <c r="N95" s="11">
        <f t="shared" si="19"/>
        <v>3500</v>
      </c>
      <c r="O95" s="47">
        <f t="shared" si="20"/>
        <v>3500</v>
      </c>
      <c r="P95" s="98"/>
    </row>
    <row r="96" spans="1:16" s="12" customFormat="1" ht="30">
      <c r="A96" s="58">
        <v>59</v>
      </c>
      <c r="B96" s="105"/>
      <c r="C96" s="42" t="s">
        <v>397</v>
      </c>
      <c r="D96" s="9" t="s">
        <v>191</v>
      </c>
      <c r="E96" s="30">
        <v>1</v>
      </c>
      <c r="F96" s="11">
        <v>3500</v>
      </c>
      <c r="G96" s="11">
        <v>3500</v>
      </c>
      <c r="H96" s="78"/>
      <c r="I96" s="79"/>
      <c r="J96" s="79"/>
      <c r="K96" s="78"/>
      <c r="L96" s="79"/>
      <c r="M96" s="79"/>
      <c r="N96" s="11">
        <f t="shared" si="19"/>
        <v>3500</v>
      </c>
      <c r="O96" s="47">
        <f t="shared" si="20"/>
        <v>3500</v>
      </c>
      <c r="P96" s="98"/>
    </row>
    <row r="97" spans="1:16" s="12" customFormat="1" ht="42" customHeight="1">
      <c r="A97" s="58">
        <v>60</v>
      </c>
      <c r="B97" s="105"/>
      <c r="C97" s="42" t="s">
        <v>398</v>
      </c>
      <c r="D97" s="9" t="s">
        <v>196</v>
      </c>
      <c r="E97" s="30">
        <v>1</v>
      </c>
      <c r="F97" s="11">
        <v>3500</v>
      </c>
      <c r="G97" s="11">
        <v>3500</v>
      </c>
      <c r="H97" s="78"/>
      <c r="I97" s="79"/>
      <c r="J97" s="79"/>
      <c r="K97" s="78"/>
      <c r="L97" s="79"/>
      <c r="M97" s="79"/>
      <c r="N97" s="11">
        <f t="shared" si="19"/>
        <v>3500</v>
      </c>
      <c r="O97" s="47">
        <f t="shared" si="20"/>
        <v>3500</v>
      </c>
      <c r="P97" s="98"/>
    </row>
    <row r="98" spans="1:16" s="12" customFormat="1" ht="30">
      <c r="A98" s="58">
        <v>61</v>
      </c>
      <c r="B98" s="105"/>
      <c r="C98" s="42" t="s">
        <v>399</v>
      </c>
      <c r="D98" s="9" t="s">
        <v>197</v>
      </c>
      <c r="E98" s="30">
        <v>1</v>
      </c>
      <c r="F98" s="11">
        <v>3500</v>
      </c>
      <c r="G98" s="11">
        <v>3500</v>
      </c>
      <c r="H98" s="78"/>
      <c r="I98" s="79"/>
      <c r="J98" s="79"/>
      <c r="K98" s="78"/>
      <c r="L98" s="79"/>
      <c r="M98" s="79"/>
      <c r="N98" s="11">
        <f t="shared" si="19"/>
        <v>3500</v>
      </c>
      <c r="O98" s="47">
        <f t="shared" si="20"/>
        <v>3500</v>
      </c>
      <c r="P98" s="98"/>
    </row>
    <row r="99" spans="1:16" s="12" customFormat="1" ht="30">
      <c r="A99" s="58">
        <v>62</v>
      </c>
      <c r="B99" s="105"/>
      <c r="C99" s="42" t="s">
        <v>400</v>
      </c>
      <c r="D99" s="9" t="s">
        <v>198</v>
      </c>
      <c r="E99" s="30">
        <v>1</v>
      </c>
      <c r="F99" s="11">
        <v>3500</v>
      </c>
      <c r="G99" s="11">
        <v>3500</v>
      </c>
      <c r="H99" s="78"/>
      <c r="I99" s="79"/>
      <c r="J99" s="79"/>
      <c r="K99" s="78"/>
      <c r="L99" s="79"/>
      <c r="M99" s="79"/>
      <c r="N99" s="11">
        <f t="shared" si="19"/>
        <v>3500</v>
      </c>
      <c r="O99" s="47">
        <f t="shared" si="20"/>
        <v>3500</v>
      </c>
      <c r="P99" s="99"/>
    </row>
    <row r="100" spans="1:16" ht="30">
      <c r="A100" s="103">
        <v>63</v>
      </c>
      <c r="B100" s="103" t="s">
        <v>52</v>
      </c>
      <c r="C100" s="101" t="s">
        <v>315</v>
      </c>
      <c r="D100" s="3" t="s">
        <v>53</v>
      </c>
      <c r="E100" s="24">
        <v>1</v>
      </c>
      <c r="F100" s="8">
        <v>3500</v>
      </c>
      <c r="G100" s="8">
        <f t="shared" si="0"/>
        <v>3500</v>
      </c>
      <c r="H100" s="78"/>
      <c r="I100" s="79"/>
      <c r="J100" s="79"/>
      <c r="K100" s="78"/>
      <c r="L100" s="79"/>
      <c r="M100" s="79"/>
      <c r="N100" s="8">
        <f>G100+J100+M100</f>
        <v>3500</v>
      </c>
      <c r="O100" s="94">
        <f>SUM(N100:N104)</f>
        <v>43000</v>
      </c>
      <c r="P100" s="90">
        <f>O100+O105+O106+O107+O108+O109+O110+O111+O112+O113</f>
        <v>74500</v>
      </c>
    </row>
    <row r="101" spans="1:16" ht="28.5" customHeight="1">
      <c r="A101" s="103"/>
      <c r="B101" s="103"/>
      <c r="C101" s="95"/>
      <c r="D101" s="23" t="s">
        <v>54</v>
      </c>
      <c r="E101" s="24">
        <v>3</v>
      </c>
      <c r="F101" s="25">
        <v>3500</v>
      </c>
      <c r="G101" s="25">
        <f t="shared" si="0"/>
        <v>10500</v>
      </c>
      <c r="H101" s="24">
        <v>2</v>
      </c>
      <c r="I101" s="25">
        <v>3500</v>
      </c>
      <c r="J101" s="25">
        <f t="shared" si="1"/>
        <v>7000</v>
      </c>
      <c r="K101" s="24">
        <v>5</v>
      </c>
      <c r="L101" s="25">
        <v>2300</v>
      </c>
      <c r="M101" s="25">
        <f t="shared" si="2"/>
        <v>11500</v>
      </c>
      <c r="N101" s="25">
        <f>G101+J101+M101</f>
        <v>29000</v>
      </c>
      <c r="O101" s="95"/>
      <c r="P101" s="90"/>
    </row>
    <row r="102" spans="1:16" ht="27" customHeight="1">
      <c r="A102" s="103"/>
      <c r="B102" s="103"/>
      <c r="C102" s="95"/>
      <c r="D102" s="3" t="s">
        <v>55</v>
      </c>
      <c r="E102" s="24">
        <v>1</v>
      </c>
      <c r="F102" s="8">
        <v>3500</v>
      </c>
      <c r="G102" s="8">
        <f t="shared" si="0"/>
        <v>3500</v>
      </c>
      <c r="H102" s="78"/>
      <c r="I102" s="79"/>
      <c r="J102" s="79"/>
      <c r="K102" s="78"/>
      <c r="L102" s="79"/>
      <c r="M102" s="79"/>
      <c r="N102" s="8">
        <f>G102+J102+M102</f>
        <v>3500</v>
      </c>
      <c r="O102" s="95"/>
      <c r="P102" s="90"/>
    </row>
    <row r="103" spans="1:16" ht="28.5" customHeight="1">
      <c r="A103" s="103"/>
      <c r="B103" s="103"/>
      <c r="C103" s="95"/>
      <c r="D103" s="3" t="s">
        <v>56</v>
      </c>
      <c r="E103" s="24">
        <v>1</v>
      </c>
      <c r="F103" s="8">
        <v>3500</v>
      </c>
      <c r="G103" s="8">
        <f t="shared" si="0"/>
        <v>3500</v>
      </c>
      <c r="H103" s="78"/>
      <c r="I103" s="79"/>
      <c r="J103" s="79"/>
      <c r="K103" s="78"/>
      <c r="L103" s="79"/>
      <c r="M103" s="79"/>
      <c r="N103" s="8">
        <f>G103+J103+M103</f>
        <v>3500</v>
      </c>
      <c r="O103" s="95"/>
      <c r="P103" s="90"/>
    </row>
    <row r="104" spans="1:16" ht="27.75" customHeight="1">
      <c r="A104" s="103"/>
      <c r="B104" s="103"/>
      <c r="C104" s="96"/>
      <c r="D104" s="3" t="s">
        <v>57</v>
      </c>
      <c r="E104" s="24">
        <v>1</v>
      </c>
      <c r="F104" s="8">
        <v>3500</v>
      </c>
      <c r="G104" s="8">
        <f t="shared" si="0"/>
        <v>3500</v>
      </c>
      <c r="H104" s="78"/>
      <c r="I104" s="79"/>
      <c r="J104" s="79"/>
      <c r="K104" s="78"/>
      <c r="L104" s="79"/>
      <c r="M104" s="79"/>
      <c r="N104" s="8">
        <f>G104+J104+M104</f>
        <v>3500</v>
      </c>
      <c r="O104" s="96"/>
      <c r="P104" s="90"/>
    </row>
    <row r="105" spans="1:16" ht="27.75" customHeight="1">
      <c r="A105" s="57">
        <v>64</v>
      </c>
      <c r="B105" s="103"/>
      <c r="C105" s="40" t="s">
        <v>401</v>
      </c>
      <c r="D105" s="3" t="s">
        <v>204</v>
      </c>
      <c r="E105" s="24">
        <v>1</v>
      </c>
      <c r="F105" s="8">
        <v>3500</v>
      </c>
      <c r="G105" s="8">
        <v>3500</v>
      </c>
      <c r="H105" s="78"/>
      <c r="I105" s="79"/>
      <c r="J105" s="79"/>
      <c r="K105" s="78"/>
      <c r="L105" s="79"/>
      <c r="M105" s="79"/>
      <c r="N105" s="8">
        <f>G105</f>
        <v>3500</v>
      </c>
      <c r="O105" s="48">
        <f>N105</f>
        <v>3500</v>
      </c>
      <c r="P105" s="90"/>
    </row>
    <row r="106" spans="1:16" ht="27.75" customHeight="1">
      <c r="A106" s="57">
        <v>65</v>
      </c>
      <c r="B106" s="103"/>
      <c r="C106" s="40" t="s">
        <v>402</v>
      </c>
      <c r="D106" s="3" t="s">
        <v>205</v>
      </c>
      <c r="E106" s="24">
        <v>1</v>
      </c>
      <c r="F106" s="8">
        <v>3500</v>
      </c>
      <c r="G106" s="8">
        <v>3500</v>
      </c>
      <c r="H106" s="78"/>
      <c r="I106" s="79"/>
      <c r="J106" s="79"/>
      <c r="K106" s="78"/>
      <c r="L106" s="79"/>
      <c r="M106" s="79"/>
      <c r="N106" s="8">
        <f t="shared" ref="N106:N113" si="21">G106</f>
        <v>3500</v>
      </c>
      <c r="O106" s="48">
        <f t="shared" ref="O106:O113" si="22">N106</f>
        <v>3500</v>
      </c>
      <c r="P106" s="90"/>
    </row>
    <row r="107" spans="1:16" ht="27.75" customHeight="1">
      <c r="A107" s="57">
        <v>66</v>
      </c>
      <c r="B107" s="103"/>
      <c r="C107" s="40" t="s">
        <v>403</v>
      </c>
      <c r="D107" s="3" t="s">
        <v>206</v>
      </c>
      <c r="E107" s="24">
        <v>1</v>
      </c>
      <c r="F107" s="8">
        <v>3500</v>
      </c>
      <c r="G107" s="8">
        <v>3500</v>
      </c>
      <c r="H107" s="78"/>
      <c r="I107" s="79"/>
      <c r="J107" s="79"/>
      <c r="K107" s="78"/>
      <c r="L107" s="79"/>
      <c r="M107" s="79"/>
      <c r="N107" s="8">
        <f t="shared" si="21"/>
        <v>3500</v>
      </c>
      <c r="O107" s="48">
        <f t="shared" si="22"/>
        <v>3500</v>
      </c>
      <c r="P107" s="90"/>
    </row>
    <row r="108" spans="1:16" ht="27.75" customHeight="1">
      <c r="A108" s="57">
        <v>67</v>
      </c>
      <c r="B108" s="103"/>
      <c r="C108" s="40" t="s">
        <v>404</v>
      </c>
      <c r="D108" s="3" t="s">
        <v>199</v>
      </c>
      <c r="E108" s="24">
        <v>1</v>
      </c>
      <c r="F108" s="8">
        <v>3500</v>
      </c>
      <c r="G108" s="8">
        <v>3500</v>
      </c>
      <c r="H108" s="78"/>
      <c r="I108" s="79"/>
      <c r="J108" s="79"/>
      <c r="K108" s="78"/>
      <c r="L108" s="79"/>
      <c r="M108" s="79"/>
      <c r="N108" s="8">
        <f t="shared" si="21"/>
        <v>3500</v>
      </c>
      <c r="O108" s="48">
        <f t="shared" si="22"/>
        <v>3500</v>
      </c>
      <c r="P108" s="90"/>
    </row>
    <row r="109" spans="1:16" ht="27.75" customHeight="1">
      <c r="A109" s="57">
        <v>68</v>
      </c>
      <c r="B109" s="103"/>
      <c r="C109" s="40" t="s">
        <v>406</v>
      </c>
      <c r="D109" s="3" t="s">
        <v>207</v>
      </c>
      <c r="E109" s="24">
        <v>1</v>
      </c>
      <c r="F109" s="8">
        <v>3500</v>
      </c>
      <c r="G109" s="8">
        <v>3500</v>
      </c>
      <c r="H109" s="78"/>
      <c r="I109" s="79"/>
      <c r="J109" s="79"/>
      <c r="K109" s="78"/>
      <c r="L109" s="79"/>
      <c r="M109" s="79"/>
      <c r="N109" s="8">
        <f t="shared" si="21"/>
        <v>3500</v>
      </c>
      <c r="O109" s="48">
        <f t="shared" si="22"/>
        <v>3500</v>
      </c>
      <c r="P109" s="90"/>
    </row>
    <row r="110" spans="1:16" ht="27.75" customHeight="1">
      <c r="A110" s="57">
        <v>69</v>
      </c>
      <c r="B110" s="103"/>
      <c r="C110" s="40" t="s">
        <v>405</v>
      </c>
      <c r="D110" s="3" t="s">
        <v>200</v>
      </c>
      <c r="E110" s="24">
        <v>1</v>
      </c>
      <c r="F110" s="8">
        <v>3500</v>
      </c>
      <c r="G110" s="8">
        <v>3500</v>
      </c>
      <c r="H110" s="78"/>
      <c r="I110" s="79"/>
      <c r="J110" s="79"/>
      <c r="K110" s="78"/>
      <c r="L110" s="79"/>
      <c r="M110" s="79"/>
      <c r="N110" s="8">
        <f t="shared" si="21"/>
        <v>3500</v>
      </c>
      <c r="O110" s="48">
        <f t="shared" si="22"/>
        <v>3500</v>
      </c>
      <c r="P110" s="90"/>
    </row>
    <row r="111" spans="1:16" ht="27.75" customHeight="1">
      <c r="A111" s="57">
        <v>70</v>
      </c>
      <c r="B111" s="103"/>
      <c r="C111" s="40" t="s">
        <v>407</v>
      </c>
      <c r="D111" s="3" t="s">
        <v>201</v>
      </c>
      <c r="E111" s="24">
        <v>1</v>
      </c>
      <c r="F111" s="8">
        <v>3500</v>
      </c>
      <c r="G111" s="8">
        <v>3500</v>
      </c>
      <c r="H111" s="78"/>
      <c r="I111" s="79"/>
      <c r="J111" s="79"/>
      <c r="K111" s="78"/>
      <c r="L111" s="79"/>
      <c r="M111" s="79"/>
      <c r="N111" s="8">
        <f t="shared" si="21"/>
        <v>3500</v>
      </c>
      <c r="O111" s="48">
        <f t="shared" si="22"/>
        <v>3500</v>
      </c>
      <c r="P111" s="90"/>
    </row>
    <row r="112" spans="1:16" ht="27.75" customHeight="1">
      <c r="A112" s="57">
        <v>71</v>
      </c>
      <c r="B112" s="103"/>
      <c r="C112" s="40" t="s">
        <v>408</v>
      </c>
      <c r="D112" s="3" t="s">
        <v>202</v>
      </c>
      <c r="E112" s="24">
        <v>1</v>
      </c>
      <c r="F112" s="8">
        <v>3500</v>
      </c>
      <c r="G112" s="8">
        <v>3500</v>
      </c>
      <c r="H112" s="78"/>
      <c r="I112" s="79"/>
      <c r="J112" s="79"/>
      <c r="K112" s="78"/>
      <c r="L112" s="79"/>
      <c r="M112" s="79"/>
      <c r="N112" s="8">
        <f t="shared" si="21"/>
        <v>3500</v>
      </c>
      <c r="O112" s="48">
        <f t="shared" si="22"/>
        <v>3500</v>
      </c>
      <c r="P112" s="90"/>
    </row>
    <row r="113" spans="1:16" ht="27.75" customHeight="1">
      <c r="A113" s="57">
        <v>72</v>
      </c>
      <c r="B113" s="103"/>
      <c r="C113" s="40" t="s">
        <v>409</v>
      </c>
      <c r="D113" s="3" t="s">
        <v>203</v>
      </c>
      <c r="E113" s="24">
        <v>1</v>
      </c>
      <c r="F113" s="8">
        <v>3500</v>
      </c>
      <c r="G113" s="8">
        <v>3500</v>
      </c>
      <c r="H113" s="78"/>
      <c r="I113" s="79"/>
      <c r="J113" s="79"/>
      <c r="K113" s="78"/>
      <c r="L113" s="79"/>
      <c r="M113" s="79"/>
      <c r="N113" s="8">
        <f t="shared" si="21"/>
        <v>3500</v>
      </c>
      <c r="O113" s="48">
        <f t="shared" si="22"/>
        <v>3500</v>
      </c>
      <c r="P113" s="90"/>
    </row>
    <row r="114" spans="1:16" s="12" customFormat="1" ht="30">
      <c r="A114" s="105">
        <v>73</v>
      </c>
      <c r="B114" s="100" t="s">
        <v>59</v>
      </c>
      <c r="C114" s="100" t="s">
        <v>316</v>
      </c>
      <c r="D114" s="9" t="s">
        <v>60</v>
      </c>
      <c r="E114" s="10">
        <v>1</v>
      </c>
      <c r="F114" s="11">
        <v>3500</v>
      </c>
      <c r="G114" s="11">
        <f t="shared" si="0"/>
        <v>3500</v>
      </c>
      <c r="H114" s="78"/>
      <c r="I114" s="79"/>
      <c r="J114" s="79"/>
      <c r="K114" s="78"/>
      <c r="L114" s="79"/>
      <c r="M114" s="79"/>
      <c r="N114" s="11">
        <f>G114+J114+M114</f>
        <v>3500</v>
      </c>
      <c r="O114" s="91">
        <f>SUM(N114:N116)</f>
        <v>30200</v>
      </c>
      <c r="P114" s="89">
        <f>O114+O117+O118+O119+O120</f>
        <v>47700</v>
      </c>
    </row>
    <row r="115" spans="1:16" s="12" customFormat="1" ht="28.5" customHeight="1">
      <c r="A115" s="105"/>
      <c r="B115" s="92"/>
      <c r="C115" s="92"/>
      <c r="D115" s="9" t="s">
        <v>61</v>
      </c>
      <c r="E115" s="10">
        <v>2</v>
      </c>
      <c r="F115" s="11">
        <v>3500</v>
      </c>
      <c r="G115" s="11">
        <f t="shared" si="0"/>
        <v>7000</v>
      </c>
      <c r="H115" s="10">
        <v>2</v>
      </c>
      <c r="I115" s="11">
        <v>3500</v>
      </c>
      <c r="J115" s="11">
        <f t="shared" si="1"/>
        <v>7000</v>
      </c>
      <c r="K115" s="10">
        <v>4</v>
      </c>
      <c r="L115" s="11">
        <v>2300</v>
      </c>
      <c r="M115" s="11">
        <f t="shared" si="2"/>
        <v>9200</v>
      </c>
      <c r="N115" s="11">
        <f>G115+J115+M115</f>
        <v>23200</v>
      </c>
      <c r="O115" s="92"/>
      <c r="P115" s="89"/>
    </row>
    <row r="116" spans="1:16" s="12" customFormat="1" ht="30">
      <c r="A116" s="105"/>
      <c r="B116" s="92"/>
      <c r="C116" s="93"/>
      <c r="D116" s="9" t="s">
        <v>62</v>
      </c>
      <c r="E116" s="10">
        <v>1</v>
      </c>
      <c r="F116" s="11">
        <v>3500</v>
      </c>
      <c r="G116" s="11">
        <f t="shared" si="0"/>
        <v>3500</v>
      </c>
      <c r="H116" s="78"/>
      <c r="I116" s="79"/>
      <c r="J116" s="79"/>
      <c r="K116" s="78"/>
      <c r="L116" s="79"/>
      <c r="M116" s="79"/>
      <c r="N116" s="11">
        <f>G116+J116+M116</f>
        <v>3500</v>
      </c>
      <c r="O116" s="93"/>
      <c r="P116" s="89"/>
    </row>
    <row r="117" spans="1:16" s="12" customFormat="1" ht="30">
      <c r="A117" s="58">
        <v>74</v>
      </c>
      <c r="B117" s="92"/>
      <c r="C117" s="42" t="s">
        <v>410</v>
      </c>
      <c r="D117" s="9" t="s">
        <v>208</v>
      </c>
      <c r="E117" s="42">
        <v>1</v>
      </c>
      <c r="F117" s="11">
        <v>3500</v>
      </c>
      <c r="G117" s="11">
        <v>3500</v>
      </c>
      <c r="H117" s="78"/>
      <c r="I117" s="79"/>
      <c r="J117" s="79"/>
      <c r="K117" s="78"/>
      <c r="L117" s="79"/>
      <c r="M117" s="79"/>
      <c r="N117" s="11">
        <f>G117</f>
        <v>3500</v>
      </c>
      <c r="O117" s="47">
        <f>N117</f>
        <v>3500</v>
      </c>
      <c r="P117" s="89"/>
    </row>
    <row r="118" spans="1:16" s="12" customFormat="1" ht="30">
      <c r="A118" s="58">
        <v>75</v>
      </c>
      <c r="B118" s="92"/>
      <c r="C118" s="42" t="s">
        <v>411</v>
      </c>
      <c r="D118" s="9" t="s">
        <v>209</v>
      </c>
      <c r="E118" s="42">
        <v>1</v>
      </c>
      <c r="F118" s="11">
        <v>3500</v>
      </c>
      <c r="G118" s="11">
        <v>3500</v>
      </c>
      <c r="H118" s="78"/>
      <c r="I118" s="79"/>
      <c r="J118" s="79"/>
      <c r="K118" s="78"/>
      <c r="L118" s="79"/>
      <c r="M118" s="79"/>
      <c r="N118" s="11">
        <f t="shared" ref="N118:N120" si="23">G118</f>
        <v>3500</v>
      </c>
      <c r="O118" s="47">
        <f t="shared" ref="O118:O120" si="24">N118</f>
        <v>3500</v>
      </c>
      <c r="P118" s="89"/>
    </row>
    <row r="119" spans="1:16" s="12" customFormat="1" ht="30">
      <c r="A119" s="58">
        <v>76</v>
      </c>
      <c r="B119" s="92"/>
      <c r="C119" s="42" t="s">
        <v>412</v>
      </c>
      <c r="D119" s="9" t="s">
        <v>210</v>
      </c>
      <c r="E119" s="42">
        <v>2</v>
      </c>
      <c r="F119" s="11">
        <v>3500</v>
      </c>
      <c r="G119" s="11">
        <v>7000</v>
      </c>
      <c r="H119" s="78"/>
      <c r="I119" s="79"/>
      <c r="J119" s="79"/>
      <c r="K119" s="78"/>
      <c r="L119" s="79"/>
      <c r="M119" s="79"/>
      <c r="N119" s="11">
        <f t="shared" si="23"/>
        <v>7000</v>
      </c>
      <c r="O119" s="47">
        <f t="shared" si="24"/>
        <v>7000</v>
      </c>
      <c r="P119" s="89"/>
    </row>
    <row r="120" spans="1:16" s="12" customFormat="1" ht="30">
      <c r="A120" s="58">
        <v>77</v>
      </c>
      <c r="B120" s="93"/>
      <c r="C120" s="42" t="s">
        <v>413</v>
      </c>
      <c r="D120" s="9" t="s">
        <v>211</v>
      </c>
      <c r="E120" s="42">
        <v>1</v>
      </c>
      <c r="F120" s="11">
        <v>3500</v>
      </c>
      <c r="G120" s="11">
        <v>3500</v>
      </c>
      <c r="H120" s="78"/>
      <c r="I120" s="79"/>
      <c r="J120" s="79"/>
      <c r="K120" s="78"/>
      <c r="L120" s="79"/>
      <c r="M120" s="79"/>
      <c r="N120" s="11">
        <f t="shared" si="23"/>
        <v>3500</v>
      </c>
      <c r="O120" s="47">
        <f t="shared" si="24"/>
        <v>3500</v>
      </c>
      <c r="P120" s="89"/>
    </row>
    <row r="121" spans="1:16" ht="30">
      <c r="A121" s="103">
        <v>78</v>
      </c>
      <c r="B121" s="103" t="s">
        <v>63</v>
      </c>
      <c r="C121" s="101" t="s">
        <v>317</v>
      </c>
      <c r="D121" s="3" t="s">
        <v>64</v>
      </c>
      <c r="E121" s="24">
        <v>1</v>
      </c>
      <c r="F121" s="8">
        <v>3500</v>
      </c>
      <c r="G121" s="8">
        <f t="shared" si="0"/>
        <v>3500</v>
      </c>
      <c r="H121" s="78"/>
      <c r="I121" s="79"/>
      <c r="J121" s="79"/>
      <c r="K121" s="78"/>
      <c r="L121" s="79"/>
      <c r="M121" s="79"/>
      <c r="N121" s="8">
        <f>G121+J121+M121</f>
        <v>3500</v>
      </c>
      <c r="O121" s="94">
        <f>SUM(N121:N123)</f>
        <v>30200</v>
      </c>
      <c r="P121" s="90">
        <f>O121+O124+O125+O126+O127+O128</f>
        <v>54700</v>
      </c>
    </row>
    <row r="122" spans="1:16" ht="30">
      <c r="A122" s="103"/>
      <c r="B122" s="103"/>
      <c r="C122" s="95"/>
      <c r="D122" s="23" t="s">
        <v>65</v>
      </c>
      <c r="E122" s="24">
        <v>2</v>
      </c>
      <c r="F122" s="25">
        <v>3500</v>
      </c>
      <c r="G122" s="25">
        <f t="shared" si="0"/>
        <v>7000</v>
      </c>
      <c r="H122" s="24">
        <v>2</v>
      </c>
      <c r="I122" s="25">
        <v>3500</v>
      </c>
      <c r="J122" s="25">
        <f t="shared" si="1"/>
        <v>7000</v>
      </c>
      <c r="K122" s="24">
        <v>4</v>
      </c>
      <c r="L122" s="25">
        <v>2300</v>
      </c>
      <c r="M122" s="25">
        <f t="shared" si="2"/>
        <v>9200</v>
      </c>
      <c r="N122" s="25">
        <f>G122+J122+M122</f>
        <v>23200</v>
      </c>
      <c r="O122" s="95"/>
      <c r="P122" s="90"/>
    </row>
    <row r="123" spans="1:16" ht="30">
      <c r="A123" s="103"/>
      <c r="B123" s="103"/>
      <c r="C123" s="96"/>
      <c r="D123" s="3" t="s">
        <v>66</v>
      </c>
      <c r="E123" s="24">
        <v>1</v>
      </c>
      <c r="F123" s="8">
        <v>3500</v>
      </c>
      <c r="G123" s="8">
        <f t="shared" si="0"/>
        <v>3500</v>
      </c>
      <c r="H123" s="78"/>
      <c r="I123" s="79"/>
      <c r="J123" s="79"/>
      <c r="K123" s="78"/>
      <c r="L123" s="79"/>
      <c r="M123" s="79"/>
      <c r="N123" s="8">
        <f>G123+J123+M123</f>
        <v>3500</v>
      </c>
      <c r="O123" s="96"/>
      <c r="P123" s="90"/>
    </row>
    <row r="124" spans="1:16" ht="30">
      <c r="A124" s="57">
        <v>79</v>
      </c>
      <c r="B124" s="103"/>
      <c r="C124" s="40" t="s">
        <v>414</v>
      </c>
      <c r="D124" s="3" t="s">
        <v>212</v>
      </c>
      <c r="E124" s="24">
        <v>1</v>
      </c>
      <c r="F124" s="8">
        <v>3500</v>
      </c>
      <c r="G124" s="8">
        <v>3500</v>
      </c>
      <c r="H124" s="78"/>
      <c r="I124" s="79"/>
      <c r="J124" s="79"/>
      <c r="K124" s="78"/>
      <c r="L124" s="79"/>
      <c r="M124" s="79"/>
      <c r="N124" s="8">
        <f>G124</f>
        <v>3500</v>
      </c>
      <c r="O124" s="48">
        <f>N124</f>
        <v>3500</v>
      </c>
      <c r="P124" s="90"/>
    </row>
    <row r="125" spans="1:16" ht="30">
      <c r="A125" s="57">
        <v>80</v>
      </c>
      <c r="B125" s="103"/>
      <c r="C125" s="40" t="s">
        <v>415</v>
      </c>
      <c r="D125" s="3" t="s">
        <v>213</v>
      </c>
      <c r="E125" s="24">
        <v>1</v>
      </c>
      <c r="F125" s="8">
        <v>3500</v>
      </c>
      <c r="G125" s="8">
        <v>3500</v>
      </c>
      <c r="H125" s="78"/>
      <c r="I125" s="79"/>
      <c r="J125" s="79"/>
      <c r="K125" s="78"/>
      <c r="L125" s="79"/>
      <c r="M125" s="79"/>
      <c r="N125" s="8">
        <f t="shared" ref="N125:N128" si="25">G125</f>
        <v>3500</v>
      </c>
      <c r="O125" s="48">
        <f t="shared" ref="O125:O128" si="26">N125</f>
        <v>3500</v>
      </c>
      <c r="P125" s="90"/>
    </row>
    <row r="126" spans="1:16" ht="30">
      <c r="A126" s="57">
        <v>81</v>
      </c>
      <c r="B126" s="103"/>
      <c r="C126" s="40" t="s">
        <v>555</v>
      </c>
      <c r="D126" s="3" t="s">
        <v>214</v>
      </c>
      <c r="E126" s="24">
        <v>1</v>
      </c>
      <c r="F126" s="8">
        <v>3500</v>
      </c>
      <c r="G126" s="8">
        <v>3500</v>
      </c>
      <c r="H126" s="78"/>
      <c r="I126" s="79"/>
      <c r="J126" s="79"/>
      <c r="K126" s="78"/>
      <c r="L126" s="79"/>
      <c r="M126" s="79"/>
      <c r="N126" s="8">
        <f t="shared" si="25"/>
        <v>3500</v>
      </c>
      <c r="O126" s="48">
        <f t="shared" si="26"/>
        <v>3500</v>
      </c>
      <c r="P126" s="90"/>
    </row>
    <row r="127" spans="1:16" ht="30">
      <c r="A127" s="57">
        <v>82</v>
      </c>
      <c r="B127" s="103"/>
      <c r="C127" s="40" t="s">
        <v>417</v>
      </c>
      <c r="D127" s="3" t="s">
        <v>215</v>
      </c>
      <c r="E127" s="24">
        <v>2</v>
      </c>
      <c r="F127" s="8">
        <v>3500</v>
      </c>
      <c r="G127" s="8">
        <v>7000</v>
      </c>
      <c r="H127" s="78"/>
      <c r="I127" s="79"/>
      <c r="J127" s="79"/>
      <c r="K127" s="78"/>
      <c r="L127" s="79"/>
      <c r="M127" s="79"/>
      <c r="N127" s="8">
        <f t="shared" si="25"/>
        <v>7000</v>
      </c>
      <c r="O127" s="48">
        <f t="shared" si="26"/>
        <v>7000</v>
      </c>
      <c r="P127" s="90"/>
    </row>
    <row r="128" spans="1:16" ht="30">
      <c r="A128" s="57">
        <v>83</v>
      </c>
      <c r="B128" s="103"/>
      <c r="C128" s="40" t="s">
        <v>418</v>
      </c>
      <c r="D128" s="3" t="s">
        <v>216</v>
      </c>
      <c r="E128" s="24">
        <v>2</v>
      </c>
      <c r="F128" s="8">
        <v>3500</v>
      </c>
      <c r="G128" s="8">
        <v>7000</v>
      </c>
      <c r="H128" s="78"/>
      <c r="I128" s="79"/>
      <c r="J128" s="79"/>
      <c r="K128" s="78"/>
      <c r="L128" s="79"/>
      <c r="M128" s="79"/>
      <c r="N128" s="8">
        <f t="shared" si="25"/>
        <v>7000</v>
      </c>
      <c r="O128" s="48">
        <f t="shared" si="26"/>
        <v>7000</v>
      </c>
      <c r="P128" s="90"/>
    </row>
    <row r="129" spans="1:16" s="12" customFormat="1" ht="30">
      <c r="A129" s="105">
        <v>84</v>
      </c>
      <c r="B129" s="105" t="s">
        <v>67</v>
      </c>
      <c r="C129" s="100" t="s">
        <v>318</v>
      </c>
      <c r="D129" s="9" t="s">
        <v>68</v>
      </c>
      <c r="E129" s="10">
        <v>1</v>
      </c>
      <c r="F129" s="11">
        <v>3500</v>
      </c>
      <c r="G129" s="11">
        <f t="shared" si="0"/>
        <v>3500</v>
      </c>
      <c r="H129" s="78"/>
      <c r="I129" s="79"/>
      <c r="J129" s="79"/>
      <c r="K129" s="78"/>
      <c r="L129" s="79"/>
      <c r="M129" s="79"/>
      <c r="N129" s="11">
        <f>G129+J129+M129</f>
        <v>3500</v>
      </c>
      <c r="O129" s="91">
        <f>SUM(N129:N130)</f>
        <v>26700</v>
      </c>
      <c r="P129" s="89">
        <f>O129+O131+O132+O133+O134+O135+O136+O137</f>
        <v>51200</v>
      </c>
    </row>
    <row r="130" spans="1:16" s="12" customFormat="1" ht="30">
      <c r="A130" s="105"/>
      <c r="B130" s="105"/>
      <c r="C130" s="92"/>
      <c r="D130" s="9" t="s">
        <v>69</v>
      </c>
      <c r="E130" s="10">
        <v>2</v>
      </c>
      <c r="F130" s="11">
        <v>3500</v>
      </c>
      <c r="G130" s="11">
        <f t="shared" si="0"/>
        <v>7000</v>
      </c>
      <c r="H130" s="10">
        <v>2</v>
      </c>
      <c r="I130" s="11">
        <v>3500</v>
      </c>
      <c r="J130" s="11">
        <f t="shared" si="1"/>
        <v>7000</v>
      </c>
      <c r="K130" s="10">
        <v>4</v>
      </c>
      <c r="L130" s="11">
        <v>2300</v>
      </c>
      <c r="M130" s="11">
        <f t="shared" si="2"/>
        <v>9200</v>
      </c>
      <c r="N130" s="11">
        <f>G130+J130+M130</f>
        <v>23200</v>
      </c>
      <c r="O130" s="92"/>
      <c r="P130" s="89"/>
    </row>
    <row r="131" spans="1:16" s="12" customFormat="1" ht="30">
      <c r="A131" s="58">
        <v>85</v>
      </c>
      <c r="B131" s="105"/>
      <c r="C131" s="42" t="s">
        <v>419</v>
      </c>
      <c r="D131" s="9" t="s">
        <v>217</v>
      </c>
      <c r="E131" s="42">
        <v>1</v>
      </c>
      <c r="F131" s="11">
        <v>3500</v>
      </c>
      <c r="G131" s="11">
        <v>3500</v>
      </c>
      <c r="H131" s="78"/>
      <c r="I131" s="79"/>
      <c r="J131" s="79"/>
      <c r="K131" s="78"/>
      <c r="L131" s="79"/>
      <c r="M131" s="79"/>
      <c r="N131" s="11">
        <f>G131</f>
        <v>3500</v>
      </c>
      <c r="O131" s="47">
        <f>N131</f>
        <v>3500</v>
      </c>
      <c r="P131" s="89"/>
    </row>
    <row r="132" spans="1:16" s="12" customFormat="1" ht="30">
      <c r="A132" s="58">
        <v>86</v>
      </c>
      <c r="B132" s="105"/>
      <c r="C132" s="42" t="s">
        <v>420</v>
      </c>
      <c r="D132" s="9" t="s">
        <v>218</v>
      </c>
      <c r="E132" s="42">
        <v>1</v>
      </c>
      <c r="F132" s="11">
        <v>3500</v>
      </c>
      <c r="G132" s="11">
        <v>3500</v>
      </c>
      <c r="H132" s="78"/>
      <c r="I132" s="79"/>
      <c r="J132" s="79"/>
      <c r="K132" s="78"/>
      <c r="L132" s="79"/>
      <c r="M132" s="79"/>
      <c r="N132" s="11">
        <f t="shared" ref="N132:N137" si="27">G132</f>
        <v>3500</v>
      </c>
      <c r="O132" s="47">
        <f t="shared" ref="O132:O137" si="28">N132</f>
        <v>3500</v>
      </c>
      <c r="P132" s="89"/>
    </row>
    <row r="133" spans="1:16" s="12" customFormat="1" ht="30">
      <c r="A133" s="58">
        <v>87</v>
      </c>
      <c r="B133" s="105"/>
      <c r="C133" s="42" t="s">
        <v>421</v>
      </c>
      <c r="D133" s="9" t="s">
        <v>219</v>
      </c>
      <c r="E133" s="42">
        <v>1</v>
      </c>
      <c r="F133" s="11">
        <v>3500</v>
      </c>
      <c r="G133" s="11">
        <v>3500</v>
      </c>
      <c r="H133" s="78"/>
      <c r="I133" s="79"/>
      <c r="J133" s="79"/>
      <c r="K133" s="78"/>
      <c r="L133" s="79"/>
      <c r="M133" s="79"/>
      <c r="N133" s="11">
        <f t="shared" si="27"/>
        <v>3500</v>
      </c>
      <c r="O133" s="47">
        <f t="shared" si="28"/>
        <v>3500</v>
      </c>
      <c r="P133" s="89"/>
    </row>
    <row r="134" spans="1:16" s="12" customFormat="1" ht="30">
      <c r="A134" s="58">
        <v>88</v>
      </c>
      <c r="B134" s="105"/>
      <c r="C134" s="42" t="s">
        <v>422</v>
      </c>
      <c r="D134" s="9" t="s">
        <v>221</v>
      </c>
      <c r="E134" s="42">
        <v>1</v>
      </c>
      <c r="F134" s="11">
        <v>3500</v>
      </c>
      <c r="G134" s="11">
        <v>3500</v>
      </c>
      <c r="H134" s="78"/>
      <c r="I134" s="79"/>
      <c r="J134" s="79"/>
      <c r="K134" s="78"/>
      <c r="L134" s="79"/>
      <c r="M134" s="79"/>
      <c r="N134" s="11">
        <f t="shared" si="27"/>
        <v>3500</v>
      </c>
      <c r="O134" s="47">
        <f t="shared" si="28"/>
        <v>3500</v>
      </c>
      <c r="P134" s="89"/>
    </row>
    <row r="135" spans="1:16" s="12" customFormat="1" ht="30">
      <c r="A135" s="58">
        <v>89</v>
      </c>
      <c r="B135" s="105"/>
      <c r="C135" s="42" t="s">
        <v>423</v>
      </c>
      <c r="D135" s="9" t="s">
        <v>246</v>
      </c>
      <c r="E135" s="42">
        <v>1</v>
      </c>
      <c r="F135" s="11">
        <v>3500</v>
      </c>
      <c r="G135" s="11">
        <v>3500</v>
      </c>
      <c r="H135" s="78"/>
      <c r="I135" s="79"/>
      <c r="J135" s="79"/>
      <c r="K135" s="78"/>
      <c r="L135" s="79"/>
      <c r="M135" s="79"/>
      <c r="N135" s="11">
        <f t="shared" si="27"/>
        <v>3500</v>
      </c>
      <c r="O135" s="47">
        <f t="shared" si="28"/>
        <v>3500</v>
      </c>
      <c r="P135" s="89"/>
    </row>
    <row r="136" spans="1:16" s="12" customFormat="1" ht="30">
      <c r="A136" s="58">
        <v>90</v>
      </c>
      <c r="B136" s="105"/>
      <c r="C136" s="42" t="s">
        <v>424</v>
      </c>
      <c r="D136" s="9" t="s">
        <v>222</v>
      </c>
      <c r="E136" s="42">
        <v>1</v>
      </c>
      <c r="F136" s="11">
        <v>3500</v>
      </c>
      <c r="G136" s="11">
        <v>3500</v>
      </c>
      <c r="H136" s="78"/>
      <c r="I136" s="79"/>
      <c r="J136" s="79"/>
      <c r="K136" s="78"/>
      <c r="L136" s="79"/>
      <c r="M136" s="79"/>
      <c r="N136" s="11">
        <f t="shared" si="27"/>
        <v>3500</v>
      </c>
      <c r="O136" s="47">
        <f t="shared" si="28"/>
        <v>3500</v>
      </c>
      <c r="P136" s="89"/>
    </row>
    <row r="137" spans="1:16" s="12" customFormat="1" ht="30">
      <c r="A137" s="58">
        <v>91</v>
      </c>
      <c r="B137" s="105"/>
      <c r="C137" s="42" t="s">
        <v>425</v>
      </c>
      <c r="D137" s="9" t="s">
        <v>220</v>
      </c>
      <c r="E137" s="42">
        <v>1</v>
      </c>
      <c r="F137" s="11">
        <v>3500</v>
      </c>
      <c r="G137" s="11">
        <v>3500</v>
      </c>
      <c r="H137" s="78"/>
      <c r="I137" s="79"/>
      <c r="J137" s="79"/>
      <c r="K137" s="78"/>
      <c r="L137" s="79"/>
      <c r="M137" s="79"/>
      <c r="N137" s="11">
        <f t="shared" si="27"/>
        <v>3500</v>
      </c>
      <c r="O137" s="47">
        <f t="shared" si="28"/>
        <v>3500</v>
      </c>
      <c r="P137" s="89"/>
    </row>
    <row r="138" spans="1:16" ht="30">
      <c r="A138" s="103">
        <v>92</v>
      </c>
      <c r="B138" s="101" t="s">
        <v>70</v>
      </c>
      <c r="C138" s="101" t="s">
        <v>319</v>
      </c>
      <c r="D138" s="3" t="s">
        <v>71</v>
      </c>
      <c r="E138" s="24">
        <v>1</v>
      </c>
      <c r="F138" s="8">
        <v>3500</v>
      </c>
      <c r="G138" s="8">
        <f t="shared" si="0"/>
        <v>3500</v>
      </c>
      <c r="H138" s="78"/>
      <c r="I138" s="79"/>
      <c r="J138" s="79"/>
      <c r="K138" s="78"/>
      <c r="L138" s="79"/>
      <c r="M138" s="79"/>
      <c r="N138" s="8">
        <f>G138+J138+M138</f>
        <v>3500</v>
      </c>
      <c r="O138" s="94">
        <f>SUM(N138:N140)</f>
        <v>23200</v>
      </c>
      <c r="P138" s="90">
        <f>O138+O141+O142+O143+O144+O145+O146</f>
        <v>44200</v>
      </c>
    </row>
    <row r="139" spans="1:16" ht="21.75" customHeight="1">
      <c r="A139" s="103"/>
      <c r="B139" s="95"/>
      <c r="C139" s="95"/>
      <c r="D139" s="23" t="s">
        <v>72</v>
      </c>
      <c r="E139" s="24">
        <v>1</v>
      </c>
      <c r="F139" s="25">
        <v>3500</v>
      </c>
      <c r="G139" s="25">
        <f t="shared" si="0"/>
        <v>3500</v>
      </c>
      <c r="H139" s="24">
        <v>1</v>
      </c>
      <c r="I139" s="25">
        <v>3500</v>
      </c>
      <c r="J139" s="25">
        <f t="shared" si="1"/>
        <v>3500</v>
      </c>
      <c r="K139" s="24">
        <v>4</v>
      </c>
      <c r="L139" s="25">
        <v>2300</v>
      </c>
      <c r="M139" s="25">
        <f t="shared" si="2"/>
        <v>9200</v>
      </c>
      <c r="N139" s="25">
        <f>G139+J139+M139</f>
        <v>16200</v>
      </c>
      <c r="O139" s="95"/>
      <c r="P139" s="90"/>
    </row>
    <row r="140" spans="1:16" ht="28.5" customHeight="1">
      <c r="A140" s="103"/>
      <c r="B140" s="95"/>
      <c r="C140" s="96"/>
      <c r="D140" s="3" t="s">
        <v>301</v>
      </c>
      <c r="E140" s="24">
        <v>1</v>
      </c>
      <c r="F140" s="8">
        <v>3500</v>
      </c>
      <c r="G140" s="8">
        <f t="shared" si="0"/>
        <v>3500</v>
      </c>
      <c r="H140" s="78"/>
      <c r="I140" s="79"/>
      <c r="J140" s="79"/>
      <c r="K140" s="78"/>
      <c r="L140" s="79"/>
      <c r="M140" s="79"/>
      <c r="N140" s="8">
        <f>G140+J140+M140</f>
        <v>3500</v>
      </c>
      <c r="O140" s="96"/>
      <c r="P140" s="90"/>
    </row>
    <row r="141" spans="1:16" ht="28.5" customHeight="1">
      <c r="A141" s="57">
        <v>93</v>
      </c>
      <c r="B141" s="95"/>
      <c r="C141" s="40" t="s">
        <v>426</v>
      </c>
      <c r="D141" s="3" t="s">
        <v>226</v>
      </c>
      <c r="E141" s="24">
        <v>1</v>
      </c>
      <c r="F141" s="8">
        <v>3500</v>
      </c>
      <c r="G141" s="8">
        <v>3500</v>
      </c>
      <c r="H141" s="78"/>
      <c r="I141" s="79"/>
      <c r="J141" s="79"/>
      <c r="K141" s="78"/>
      <c r="L141" s="79"/>
      <c r="M141" s="79"/>
      <c r="N141" s="8">
        <f>G141</f>
        <v>3500</v>
      </c>
      <c r="O141" s="48">
        <f>N141</f>
        <v>3500</v>
      </c>
      <c r="P141" s="90"/>
    </row>
    <row r="142" spans="1:16" ht="28.5" customHeight="1">
      <c r="A142" s="57">
        <v>94</v>
      </c>
      <c r="B142" s="95"/>
      <c r="C142" s="40" t="s">
        <v>427</v>
      </c>
      <c r="D142" s="3" t="s">
        <v>227</v>
      </c>
      <c r="E142" s="24">
        <v>1</v>
      </c>
      <c r="F142" s="8">
        <v>3500</v>
      </c>
      <c r="G142" s="8">
        <v>3500</v>
      </c>
      <c r="H142" s="78"/>
      <c r="I142" s="79"/>
      <c r="J142" s="79"/>
      <c r="K142" s="78"/>
      <c r="L142" s="79"/>
      <c r="M142" s="79"/>
      <c r="N142" s="8">
        <f t="shared" ref="N142:N146" si="29">G142</f>
        <v>3500</v>
      </c>
      <c r="O142" s="48">
        <f t="shared" ref="O142:O146" si="30">N142</f>
        <v>3500</v>
      </c>
      <c r="P142" s="90"/>
    </row>
    <row r="143" spans="1:16" ht="28.5" customHeight="1">
      <c r="A143" s="57">
        <v>95</v>
      </c>
      <c r="B143" s="95"/>
      <c r="C143" s="40" t="s">
        <v>428</v>
      </c>
      <c r="D143" s="3" t="s">
        <v>223</v>
      </c>
      <c r="E143" s="24">
        <v>1</v>
      </c>
      <c r="F143" s="8">
        <v>3500</v>
      </c>
      <c r="G143" s="8">
        <v>3500</v>
      </c>
      <c r="H143" s="78"/>
      <c r="I143" s="79"/>
      <c r="J143" s="79"/>
      <c r="K143" s="78"/>
      <c r="L143" s="79"/>
      <c r="M143" s="79"/>
      <c r="N143" s="8">
        <f t="shared" si="29"/>
        <v>3500</v>
      </c>
      <c r="O143" s="48">
        <f t="shared" si="30"/>
        <v>3500</v>
      </c>
      <c r="P143" s="90"/>
    </row>
    <row r="144" spans="1:16" ht="28.5" customHeight="1">
      <c r="A144" s="57">
        <v>96</v>
      </c>
      <c r="B144" s="95"/>
      <c r="C144" s="40" t="s">
        <v>429</v>
      </c>
      <c r="D144" s="3" t="s">
        <v>228</v>
      </c>
      <c r="E144" s="24">
        <v>1</v>
      </c>
      <c r="F144" s="8">
        <v>3500</v>
      </c>
      <c r="G144" s="8">
        <v>3500</v>
      </c>
      <c r="H144" s="78"/>
      <c r="I144" s="79"/>
      <c r="J144" s="79"/>
      <c r="K144" s="78"/>
      <c r="L144" s="79"/>
      <c r="M144" s="79"/>
      <c r="N144" s="8">
        <f t="shared" si="29"/>
        <v>3500</v>
      </c>
      <c r="O144" s="48">
        <f t="shared" si="30"/>
        <v>3500</v>
      </c>
      <c r="P144" s="90"/>
    </row>
    <row r="145" spans="1:16" ht="28.5" customHeight="1">
      <c r="A145" s="57">
        <v>97</v>
      </c>
      <c r="B145" s="95"/>
      <c r="C145" s="40" t="s">
        <v>430</v>
      </c>
      <c r="D145" s="3" t="s">
        <v>224</v>
      </c>
      <c r="E145" s="24">
        <v>1</v>
      </c>
      <c r="F145" s="8">
        <v>3500</v>
      </c>
      <c r="G145" s="8">
        <v>3500</v>
      </c>
      <c r="H145" s="78"/>
      <c r="I145" s="79"/>
      <c r="J145" s="79"/>
      <c r="K145" s="78"/>
      <c r="L145" s="79"/>
      <c r="M145" s="79"/>
      <c r="N145" s="8">
        <f t="shared" si="29"/>
        <v>3500</v>
      </c>
      <c r="O145" s="48">
        <f t="shared" si="30"/>
        <v>3500</v>
      </c>
      <c r="P145" s="90"/>
    </row>
    <row r="146" spans="1:16" ht="28.5" customHeight="1">
      <c r="A146" s="57">
        <v>98</v>
      </c>
      <c r="B146" s="96"/>
      <c r="C146" s="40" t="s">
        <v>431</v>
      </c>
      <c r="D146" s="3" t="s">
        <v>225</v>
      </c>
      <c r="E146" s="24">
        <v>1</v>
      </c>
      <c r="F146" s="8">
        <v>3500</v>
      </c>
      <c r="G146" s="8">
        <v>3500</v>
      </c>
      <c r="H146" s="78"/>
      <c r="I146" s="79"/>
      <c r="J146" s="79"/>
      <c r="K146" s="78"/>
      <c r="L146" s="79"/>
      <c r="M146" s="79"/>
      <c r="N146" s="8">
        <f t="shared" si="29"/>
        <v>3500</v>
      </c>
      <c r="O146" s="48">
        <f t="shared" si="30"/>
        <v>3500</v>
      </c>
      <c r="P146" s="90"/>
    </row>
    <row r="147" spans="1:16" s="12" customFormat="1" ht="45">
      <c r="A147" s="105">
        <v>99</v>
      </c>
      <c r="B147" s="105" t="s">
        <v>73</v>
      </c>
      <c r="C147" s="100" t="s">
        <v>320</v>
      </c>
      <c r="D147" s="9" t="s">
        <v>74</v>
      </c>
      <c r="E147" s="10">
        <v>1</v>
      </c>
      <c r="F147" s="11">
        <v>3500</v>
      </c>
      <c r="G147" s="11">
        <f t="shared" si="0"/>
        <v>3500</v>
      </c>
      <c r="H147" s="78"/>
      <c r="I147" s="79"/>
      <c r="J147" s="79"/>
      <c r="K147" s="78"/>
      <c r="L147" s="79"/>
      <c r="M147" s="79"/>
      <c r="N147" s="11">
        <f t="shared" ref="N147:N153" si="31">G147+J147+M147</f>
        <v>3500</v>
      </c>
      <c r="O147" s="91">
        <f>SUM(N147:N153)</f>
        <v>63900</v>
      </c>
      <c r="P147" s="89">
        <f>O147+O154+O155+O156+O157</f>
        <v>84900</v>
      </c>
    </row>
    <row r="148" spans="1:16" s="12" customFormat="1" ht="33" customHeight="1">
      <c r="A148" s="105"/>
      <c r="B148" s="105"/>
      <c r="C148" s="92"/>
      <c r="D148" s="9" t="s">
        <v>75</v>
      </c>
      <c r="E148" s="10">
        <v>2</v>
      </c>
      <c r="F148" s="11">
        <v>3500</v>
      </c>
      <c r="G148" s="11">
        <f t="shared" si="0"/>
        <v>7000</v>
      </c>
      <c r="H148" s="10">
        <v>2</v>
      </c>
      <c r="I148" s="11">
        <v>3500</v>
      </c>
      <c r="J148" s="11">
        <f t="shared" si="1"/>
        <v>7000</v>
      </c>
      <c r="K148" s="10">
        <v>4</v>
      </c>
      <c r="L148" s="11">
        <v>2300</v>
      </c>
      <c r="M148" s="11">
        <f t="shared" si="2"/>
        <v>9200</v>
      </c>
      <c r="N148" s="11">
        <f t="shared" si="31"/>
        <v>23200</v>
      </c>
      <c r="O148" s="92"/>
      <c r="P148" s="89"/>
    </row>
    <row r="149" spans="1:16" s="12" customFormat="1" ht="30.75" customHeight="1">
      <c r="A149" s="105"/>
      <c r="B149" s="105"/>
      <c r="C149" s="92"/>
      <c r="D149" s="9" t="s">
        <v>537</v>
      </c>
      <c r="E149" s="10">
        <v>2</v>
      </c>
      <c r="F149" s="11">
        <v>3500</v>
      </c>
      <c r="G149" s="11">
        <f t="shared" si="0"/>
        <v>7000</v>
      </c>
      <c r="H149" s="10">
        <v>2</v>
      </c>
      <c r="I149" s="11">
        <v>3500</v>
      </c>
      <c r="J149" s="11">
        <f t="shared" si="1"/>
        <v>7000</v>
      </c>
      <c r="K149" s="10">
        <v>4</v>
      </c>
      <c r="L149" s="11">
        <v>2300</v>
      </c>
      <c r="M149" s="11">
        <f t="shared" si="2"/>
        <v>9200</v>
      </c>
      <c r="N149" s="11">
        <f t="shared" si="31"/>
        <v>23200</v>
      </c>
      <c r="O149" s="92"/>
      <c r="P149" s="89"/>
    </row>
    <row r="150" spans="1:16" s="12" customFormat="1" ht="22.5" customHeight="1">
      <c r="A150" s="105"/>
      <c r="B150" s="105"/>
      <c r="C150" s="92"/>
      <c r="D150" s="9" t="s">
        <v>76</v>
      </c>
      <c r="E150" s="10">
        <v>1</v>
      </c>
      <c r="F150" s="11">
        <v>3500</v>
      </c>
      <c r="G150" s="11">
        <f t="shared" si="0"/>
        <v>3500</v>
      </c>
      <c r="H150" s="78"/>
      <c r="I150" s="79"/>
      <c r="J150" s="79"/>
      <c r="K150" s="78"/>
      <c r="L150" s="79"/>
      <c r="M150" s="79"/>
      <c r="N150" s="11">
        <f t="shared" si="31"/>
        <v>3500</v>
      </c>
      <c r="O150" s="92"/>
      <c r="P150" s="89"/>
    </row>
    <row r="151" spans="1:16" s="12" customFormat="1" ht="26.25" customHeight="1">
      <c r="A151" s="105"/>
      <c r="B151" s="105"/>
      <c r="C151" s="92"/>
      <c r="D151" s="9" t="s">
        <v>77</v>
      </c>
      <c r="E151" s="10">
        <v>1</v>
      </c>
      <c r="F151" s="11">
        <v>3500</v>
      </c>
      <c r="G151" s="11">
        <f t="shared" si="0"/>
        <v>3500</v>
      </c>
      <c r="H151" s="78"/>
      <c r="I151" s="79"/>
      <c r="J151" s="79"/>
      <c r="K151" s="78"/>
      <c r="L151" s="79"/>
      <c r="M151" s="79"/>
      <c r="N151" s="11">
        <f t="shared" si="31"/>
        <v>3500</v>
      </c>
      <c r="O151" s="92"/>
      <c r="P151" s="89"/>
    </row>
    <row r="152" spans="1:16" s="12" customFormat="1" ht="24" customHeight="1">
      <c r="A152" s="105"/>
      <c r="B152" s="105"/>
      <c r="C152" s="92"/>
      <c r="D152" s="9" t="s">
        <v>78</v>
      </c>
      <c r="E152" s="10">
        <v>1</v>
      </c>
      <c r="F152" s="11">
        <v>3500</v>
      </c>
      <c r="G152" s="11">
        <f t="shared" si="0"/>
        <v>3500</v>
      </c>
      <c r="H152" s="78"/>
      <c r="I152" s="79"/>
      <c r="J152" s="79"/>
      <c r="K152" s="78"/>
      <c r="L152" s="79"/>
      <c r="M152" s="79"/>
      <c r="N152" s="11">
        <f t="shared" si="31"/>
        <v>3500</v>
      </c>
      <c r="O152" s="92"/>
      <c r="P152" s="89"/>
    </row>
    <row r="153" spans="1:16" s="12" customFormat="1" ht="24.75" customHeight="1">
      <c r="A153" s="105"/>
      <c r="B153" s="105"/>
      <c r="C153" s="92"/>
      <c r="D153" s="9" t="s">
        <v>79</v>
      </c>
      <c r="E153" s="10">
        <v>1</v>
      </c>
      <c r="F153" s="11">
        <v>3500</v>
      </c>
      <c r="G153" s="11">
        <f t="shared" ref="G153:G271" si="32">E153*F153</f>
        <v>3500</v>
      </c>
      <c r="H153" s="78"/>
      <c r="I153" s="79"/>
      <c r="J153" s="79"/>
      <c r="K153" s="78"/>
      <c r="L153" s="79"/>
      <c r="M153" s="79"/>
      <c r="N153" s="11">
        <f t="shared" si="31"/>
        <v>3500</v>
      </c>
      <c r="O153" s="93"/>
      <c r="P153" s="89"/>
    </row>
    <row r="154" spans="1:16" s="12" customFormat="1" ht="35.25" customHeight="1">
      <c r="A154" s="58">
        <v>100</v>
      </c>
      <c r="B154" s="105"/>
      <c r="C154" s="42" t="s">
        <v>432</v>
      </c>
      <c r="D154" s="9" t="s">
        <v>229</v>
      </c>
      <c r="E154" s="42">
        <v>1</v>
      </c>
      <c r="F154" s="11">
        <v>3500</v>
      </c>
      <c r="G154" s="11">
        <v>3500</v>
      </c>
      <c r="H154" s="78"/>
      <c r="I154" s="79"/>
      <c r="J154" s="79"/>
      <c r="K154" s="78"/>
      <c r="L154" s="79"/>
      <c r="M154" s="79"/>
      <c r="N154" s="11">
        <f>G154</f>
        <v>3500</v>
      </c>
      <c r="O154" s="47">
        <f>N154</f>
        <v>3500</v>
      </c>
      <c r="P154" s="89"/>
    </row>
    <row r="155" spans="1:16" s="12" customFormat="1" ht="32.25" customHeight="1">
      <c r="A155" s="58">
        <v>101</v>
      </c>
      <c r="B155" s="105"/>
      <c r="C155" s="42" t="s">
        <v>433</v>
      </c>
      <c r="D155" s="9" t="s">
        <v>230</v>
      </c>
      <c r="E155" s="42">
        <v>2</v>
      </c>
      <c r="F155" s="11">
        <v>3500</v>
      </c>
      <c r="G155" s="11">
        <v>7000</v>
      </c>
      <c r="H155" s="78"/>
      <c r="I155" s="79"/>
      <c r="J155" s="79"/>
      <c r="K155" s="78"/>
      <c r="L155" s="79"/>
      <c r="M155" s="79"/>
      <c r="N155" s="11">
        <f t="shared" ref="N155:N157" si="33">G155</f>
        <v>7000</v>
      </c>
      <c r="O155" s="47">
        <f t="shared" ref="O155:O157" si="34">N155</f>
        <v>7000</v>
      </c>
      <c r="P155" s="89"/>
    </row>
    <row r="156" spans="1:16" s="12" customFormat="1" ht="34.5" customHeight="1">
      <c r="A156" s="58">
        <v>102</v>
      </c>
      <c r="B156" s="105"/>
      <c r="C156" s="42" t="s">
        <v>434</v>
      </c>
      <c r="D156" s="9" t="s">
        <v>231</v>
      </c>
      <c r="E156" s="42">
        <v>1</v>
      </c>
      <c r="F156" s="11">
        <v>3500</v>
      </c>
      <c r="G156" s="11">
        <v>3500</v>
      </c>
      <c r="H156" s="78"/>
      <c r="I156" s="79"/>
      <c r="J156" s="79"/>
      <c r="K156" s="78"/>
      <c r="L156" s="79"/>
      <c r="M156" s="79"/>
      <c r="N156" s="11">
        <f t="shared" si="33"/>
        <v>3500</v>
      </c>
      <c r="O156" s="47">
        <f t="shared" si="34"/>
        <v>3500</v>
      </c>
      <c r="P156" s="89"/>
    </row>
    <row r="157" spans="1:16" s="12" customFormat="1" ht="36" customHeight="1">
      <c r="A157" s="58">
        <v>103</v>
      </c>
      <c r="B157" s="105"/>
      <c r="C157" s="42" t="s">
        <v>435</v>
      </c>
      <c r="D157" s="9" t="s">
        <v>232</v>
      </c>
      <c r="E157" s="42">
        <v>2</v>
      </c>
      <c r="F157" s="11">
        <v>3500</v>
      </c>
      <c r="G157" s="11">
        <v>7000</v>
      </c>
      <c r="H157" s="78"/>
      <c r="I157" s="79"/>
      <c r="J157" s="79"/>
      <c r="K157" s="78"/>
      <c r="L157" s="79"/>
      <c r="M157" s="79"/>
      <c r="N157" s="11">
        <f t="shared" si="33"/>
        <v>7000</v>
      </c>
      <c r="O157" s="47">
        <f t="shared" si="34"/>
        <v>7000</v>
      </c>
      <c r="P157" s="89"/>
    </row>
    <row r="158" spans="1:16" ht="30">
      <c r="A158" s="103">
        <v>104</v>
      </c>
      <c r="B158" s="103" t="s">
        <v>80</v>
      </c>
      <c r="C158" s="101" t="s">
        <v>321</v>
      </c>
      <c r="D158" s="3" t="s">
        <v>81</v>
      </c>
      <c r="E158" s="24">
        <v>1</v>
      </c>
      <c r="F158" s="8">
        <v>3500</v>
      </c>
      <c r="G158" s="8">
        <f t="shared" si="32"/>
        <v>3500</v>
      </c>
      <c r="H158" s="78"/>
      <c r="I158" s="79"/>
      <c r="J158" s="79"/>
      <c r="K158" s="78"/>
      <c r="L158" s="79"/>
      <c r="M158" s="79"/>
      <c r="N158" s="8">
        <f>G158+J158+M158</f>
        <v>3500</v>
      </c>
      <c r="O158" s="94">
        <f>SUM(N158:N162)</f>
        <v>44200</v>
      </c>
      <c r="P158" s="90">
        <f>O158+O163+O164+O165+O166+O167+O168+O169+O170+O171+O172+O173</f>
        <v>86200</v>
      </c>
    </row>
    <row r="159" spans="1:16" ht="33" customHeight="1">
      <c r="A159" s="103"/>
      <c r="B159" s="103"/>
      <c r="C159" s="95"/>
      <c r="D159" s="23" t="s">
        <v>82</v>
      </c>
      <c r="E159" s="24">
        <v>3</v>
      </c>
      <c r="F159" s="25">
        <v>3500</v>
      </c>
      <c r="G159" s="25">
        <f t="shared" si="32"/>
        <v>10500</v>
      </c>
      <c r="H159" s="24">
        <v>3</v>
      </c>
      <c r="I159" s="25">
        <v>3500</v>
      </c>
      <c r="J159" s="25">
        <f t="shared" ref="J159:J243" si="35">H159*I159</f>
        <v>10500</v>
      </c>
      <c r="K159" s="24">
        <v>4</v>
      </c>
      <c r="L159" s="25">
        <v>2300</v>
      </c>
      <c r="M159" s="25">
        <f t="shared" ref="M159:M269" si="36">K159*L159</f>
        <v>9200</v>
      </c>
      <c r="N159" s="25">
        <f>G159+J159+M159</f>
        <v>30200</v>
      </c>
      <c r="O159" s="95"/>
      <c r="P159" s="90"/>
    </row>
    <row r="160" spans="1:16" ht="30">
      <c r="A160" s="103"/>
      <c r="B160" s="103"/>
      <c r="C160" s="95"/>
      <c r="D160" s="23" t="s">
        <v>83</v>
      </c>
      <c r="E160" s="24">
        <v>1</v>
      </c>
      <c r="F160" s="8">
        <v>3500</v>
      </c>
      <c r="G160" s="8">
        <f t="shared" si="32"/>
        <v>3500</v>
      </c>
      <c r="H160" s="78"/>
      <c r="I160" s="79"/>
      <c r="J160" s="79"/>
      <c r="K160" s="78"/>
      <c r="L160" s="79"/>
      <c r="M160" s="79"/>
      <c r="N160" s="8">
        <f>G160+J160+M160</f>
        <v>3500</v>
      </c>
      <c r="O160" s="95"/>
      <c r="P160" s="90"/>
    </row>
    <row r="161" spans="1:16" ht="30">
      <c r="A161" s="103"/>
      <c r="B161" s="103"/>
      <c r="C161" s="95"/>
      <c r="D161" s="23" t="s">
        <v>84</v>
      </c>
      <c r="E161" s="24">
        <v>1</v>
      </c>
      <c r="F161" s="8">
        <v>3500</v>
      </c>
      <c r="G161" s="8">
        <f t="shared" si="32"/>
        <v>3500</v>
      </c>
      <c r="H161" s="78"/>
      <c r="I161" s="79"/>
      <c r="J161" s="79"/>
      <c r="K161" s="78"/>
      <c r="L161" s="79"/>
      <c r="M161" s="79"/>
      <c r="N161" s="8">
        <f>G161+J161+M161</f>
        <v>3500</v>
      </c>
      <c r="O161" s="95"/>
      <c r="P161" s="90"/>
    </row>
    <row r="162" spans="1:16" ht="30">
      <c r="A162" s="103"/>
      <c r="B162" s="103"/>
      <c r="C162" s="95"/>
      <c r="D162" s="23" t="s">
        <v>85</v>
      </c>
      <c r="E162" s="24">
        <v>1</v>
      </c>
      <c r="F162" s="8">
        <v>3500</v>
      </c>
      <c r="G162" s="8">
        <f t="shared" si="32"/>
        <v>3500</v>
      </c>
      <c r="H162" s="78"/>
      <c r="I162" s="79"/>
      <c r="J162" s="79"/>
      <c r="K162" s="78"/>
      <c r="L162" s="79"/>
      <c r="M162" s="79"/>
      <c r="N162" s="8">
        <f>G162+J162+M162</f>
        <v>3500</v>
      </c>
      <c r="O162" s="96"/>
      <c r="P162" s="90"/>
    </row>
    <row r="163" spans="1:16" ht="30">
      <c r="A163" s="57">
        <v>105</v>
      </c>
      <c r="B163" s="103"/>
      <c r="C163" s="40" t="s">
        <v>558</v>
      </c>
      <c r="D163" s="23" t="s">
        <v>233</v>
      </c>
      <c r="E163" s="24">
        <v>1</v>
      </c>
      <c r="F163" s="8">
        <v>3500</v>
      </c>
      <c r="G163" s="8">
        <v>3500</v>
      </c>
      <c r="H163" s="78"/>
      <c r="I163" s="79"/>
      <c r="J163" s="79"/>
      <c r="K163" s="78"/>
      <c r="L163" s="79"/>
      <c r="M163" s="79"/>
      <c r="N163" s="8">
        <f>G163</f>
        <v>3500</v>
      </c>
      <c r="O163" s="48">
        <f>N163</f>
        <v>3500</v>
      </c>
      <c r="P163" s="90"/>
    </row>
    <row r="164" spans="1:16" ht="30">
      <c r="A164" s="57">
        <v>106</v>
      </c>
      <c r="B164" s="103"/>
      <c r="C164" s="40" t="s">
        <v>437</v>
      </c>
      <c r="D164" s="23" t="s">
        <v>234</v>
      </c>
      <c r="E164" s="24">
        <v>1</v>
      </c>
      <c r="F164" s="8">
        <v>3500</v>
      </c>
      <c r="G164" s="8">
        <v>3500</v>
      </c>
      <c r="H164" s="78"/>
      <c r="I164" s="79"/>
      <c r="J164" s="79"/>
      <c r="K164" s="78"/>
      <c r="L164" s="79"/>
      <c r="M164" s="79"/>
      <c r="N164" s="8">
        <f t="shared" ref="N164:N173" si="37">G164</f>
        <v>3500</v>
      </c>
      <c r="O164" s="48">
        <f t="shared" ref="O164:O173" si="38">N164</f>
        <v>3500</v>
      </c>
      <c r="P164" s="90"/>
    </row>
    <row r="165" spans="1:16" ht="30">
      <c r="A165" s="57">
        <v>107</v>
      </c>
      <c r="B165" s="103"/>
      <c r="C165" s="40" t="s">
        <v>438</v>
      </c>
      <c r="D165" s="23" t="s">
        <v>235</v>
      </c>
      <c r="E165" s="24">
        <v>1</v>
      </c>
      <c r="F165" s="8">
        <v>3500</v>
      </c>
      <c r="G165" s="8">
        <v>3500</v>
      </c>
      <c r="H165" s="78"/>
      <c r="I165" s="79"/>
      <c r="J165" s="79"/>
      <c r="K165" s="78"/>
      <c r="L165" s="79"/>
      <c r="M165" s="79"/>
      <c r="N165" s="8">
        <f t="shared" si="37"/>
        <v>3500</v>
      </c>
      <c r="O165" s="48">
        <f t="shared" si="38"/>
        <v>3500</v>
      </c>
      <c r="P165" s="90"/>
    </row>
    <row r="166" spans="1:16" ht="30">
      <c r="A166" s="57">
        <v>108</v>
      </c>
      <c r="B166" s="103"/>
      <c r="C166" s="40" t="s">
        <v>439</v>
      </c>
      <c r="D166" s="23" t="s">
        <v>236</v>
      </c>
      <c r="E166" s="24">
        <v>1</v>
      </c>
      <c r="F166" s="8">
        <v>3500</v>
      </c>
      <c r="G166" s="8">
        <v>3500</v>
      </c>
      <c r="H166" s="78"/>
      <c r="I166" s="79"/>
      <c r="J166" s="79"/>
      <c r="K166" s="78"/>
      <c r="L166" s="79"/>
      <c r="M166" s="79"/>
      <c r="N166" s="8">
        <f t="shared" si="37"/>
        <v>3500</v>
      </c>
      <c r="O166" s="48">
        <f t="shared" si="38"/>
        <v>3500</v>
      </c>
      <c r="P166" s="90"/>
    </row>
    <row r="167" spans="1:16" ht="30">
      <c r="A167" s="57">
        <v>109</v>
      </c>
      <c r="B167" s="103"/>
      <c r="C167" s="40" t="s">
        <v>440</v>
      </c>
      <c r="D167" s="23" t="s">
        <v>237</v>
      </c>
      <c r="E167" s="24">
        <v>1</v>
      </c>
      <c r="F167" s="8">
        <v>3500</v>
      </c>
      <c r="G167" s="8">
        <v>3500</v>
      </c>
      <c r="H167" s="78"/>
      <c r="I167" s="79"/>
      <c r="J167" s="79"/>
      <c r="K167" s="78"/>
      <c r="L167" s="79"/>
      <c r="M167" s="79"/>
      <c r="N167" s="8">
        <f t="shared" si="37"/>
        <v>3500</v>
      </c>
      <c r="O167" s="48">
        <f t="shared" si="38"/>
        <v>3500</v>
      </c>
      <c r="P167" s="90"/>
    </row>
    <row r="168" spans="1:16" ht="30">
      <c r="A168" s="57">
        <v>110</v>
      </c>
      <c r="B168" s="103"/>
      <c r="C168" s="40" t="s">
        <v>441</v>
      </c>
      <c r="D168" s="23" t="s">
        <v>239</v>
      </c>
      <c r="E168" s="24">
        <v>1</v>
      </c>
      <c r="F168" s="8">
        <v>3500</v>
      </c>
      <c r="G168" s="8">
        <v>3500</v>
      </c>
      <c r="H168" s="78"/>
      <c r="I168" s="79"/>
      <c r="J168" s="79"/>
      <c r="K168" s="78"/>
      <c r="L168" s="79"/>
      <c r="M168" s="79"/>
      <c r="N168" s="8">
        <f t="shared" si="37"/>
        <v>3500</v>
      </c>
      <c r="O168" s="48">
        <f t="shared" si="38"/>
        <v>3500</v>
      </c>
      <c r="P168" s="90"/>
    </row>
    <row r="169" spans="1:16" ht="30">
      <c r="A169" s="57">
        <v>111</v>
      </c>
      <c r="B169" s="103"/>
      <c r="C169" s="40" t="s">
        <v>442</v>
      </c>
      <c r="D169" s="23" t="s">
        <v>238</v>
      </c>
      <c r="E169" s="24">
        <v>1</v>
      </c>
      <c r="F169" s="8">
        <v>3500</v>
      </c>
      <c r="G169" s="8">
        <v>3500</v>
      </c>
      <c r="H169" s="78"/>
      <c r="I169" s="79"/>
      <c r="J169" s="79"/>
      <c r="K169" s="78"/>
      <c r="L169" s="79"/>
      <c r="M169" s="79"/>
      <c r="N169" s="8">
        <f t="shared" si="37"/>
        <v>3500</v>
      </c>
      <c r="O169" s="48">
        <f t="shared" si="38"/>
        <v>3500</v>
      </c>
      <c r="P169" s="90"/>
    </row>
    <row r="170" spans="1:16" ht="30">
      <c r="A170" s="57">
        <v>112</v>
      </c>
      <c r="B170" s="103"/>
      <c r="C170" s="40" t="s">
        <v>443</v>
      </c>
      <c r="D170" s="23" t="s">
        <v>240</v>
      </c>
      <c r="E170" s="24">
        <v>1</v>
      </c>
      <c r="F170" s="8">
        <v>3500</v>
      </c>
      <c r="G170" s="8">
        <v>3500</v>
      </c>
      <c r="H170" s="78"/>
      <c r="I170" s="79"/>
      <c r="J170" s="79"/>
      <c r="K170" s="78"/>
      <c r="L170" s="79"/>
      <c r="M170" s="79"/>
      <c r="N170" s="8">
        <f t="shared" si="37"/>
        <v>3500</v>
      </c>
      <c r="O170" s="48">
        <f t="shared" si="38"/>
        <v>3500</v>
      </c>
      <c r="P170" s="90"/>
    </row>
    <row r="171" spans="1:16" ht="27" customHeight="1">
      <c r="A171" s="57">
        <v>113</v>
      </c>
      <c r="B171" s="103"/>
      <c r="C171" s="40" t="s">
        <v>444</v>
      </c>
      <c r="D171" s="23" t="s">
        <v>241</v>
      </c>
      <c r="E171" s="24">
        <v>2</v>
      </c>
      <c r="F171" s="8">
        <v>3500</v>
      </c>
      <c r="G171" s="8">
        <v>7000</v>
      </c>
      <c r="H171" s="78"/>
      <c r="I171" s="79"/>
      <c r="J171" s="79"/>
      <c r="K171" s="78"/>
      <c r="L171" s="79"/>
      <c r="M171" s="79"/>
      <c r="N171" s="8">
        <f t="shared" si="37"/>
        <v>7000</v>
      </c>
      <c r="O171" s="48">
        <f t="shared" si="38"/>
        <v>7000</v>
      </c>
      <c r="P171" s="90"/>
    </row>
    <row r="172" spans="1:16" ht="30">
      <c r="A172" s="57">
        <v>114</v>
      </c>
      <c r="B172" s="103"/>
      <c r="C172" s="40" t="s">
        <v>445</v>
      </c>
      <c r="D172" s="23" t="s">
        <v>242</v>
      </c>
      <c r="E172" s="24">
        <v>1</v>
      </c>
      <c r="F172" s="8">
        <v>3500</v>
      </c>
      <c r="G172" s="8">
        <v>3500</v>
      </c>
      <c r="H172" s="78"/>
      <c r="I172" s="79"/>
      <c r="J172" s="79"/>
      <c r="K172" s="78"/>
      <c r="L172" s="79"/>
      <c r="M172" s="79"/>
      <c r="N172" s="8">
        <f t="shared" si="37"/>
        <v>3500</v>
      </c>
      <c r="O172" s="48">
        <f t="shared" si="38"/>
        <v>3500</v>
      </c>
      <c r="P172" s="90"/>
    </row>
    <row r="173" spans="1:16" ht="30">
      <c r="A173" s="57">
        <v>115</v>
      </c>
      <c r="B173" s="103"/>
      <c r="C173" s="40" t="s">
        <v>446</v>
      </c>
      <c r="D173" s="23" t="s">
        <v>243</v>
      </c>
      <c r="E173" s="24">
        <v>1</v>
      </c>
      <c r="F173" s="8">
        <v>3500</v>
      </c>
      <c r="G173" s="8">
        <v>3500</v>
      </c>
      <c r="H173" s="78"/>
      <c r="I173" s="79"/>
      <c r="J173" s="79"/>
      <c r="K173" s="78"/>
      <c r="L173" s="79"/>
      <c r="M173" s="79"/>
      <c r="N173" s="8">
        <f t="shared" si="37"/>
        <v>3500</v>
      </c>
      <c r="O173" s="48">
        <f t="shared" si="38"/>
        <v>3500</v>
      </c>
      <c r="P173" s="90"/>
    </row>
    <row r="174" spans="1:16" s="12" customFormat="1" ht="30">
      <c r="A174" s="105">
        <v>116</v>
      </c>
      <c r="B174" s="105" t="s">
        <v>86</v>
      </c>
      <c r="C174" s="100" t="s">
        <v>322</v>
      </c>
      <c r="D174" s="9" t="s">
        <v>87</v>
      </c>
      <c r="E174" s="10">
        <v>1</v>
      </c>
      <c r="F174" s="11">
        <v>3500</v>
      </c>
      <c r="G174" s="11">
        <f t="shared" si="32"/>
        <v>3500</v>
      </c>
      <c r="H174" s="78"/>
      <c r="I174" s="79"/>
      <c r="J174" s="79"/>
      <c r="K174" s="78"/>
      <c r="L174" s="79"/>
      <c r="M174" s="79"/>
      <c r="N174" s="11">
        <f>G174+J174+M174</f>
        <v>3500</v>
      </c>
      <c r="O174" s="91">
        <f>SUM(N174:N178)</f>
        <v>103300</v>
      </c>
      <c r="P174" s="89">
        <f>O174+O179+O180+O181+O182+O183+O184+O185+O186+O187</f>
        <v>134800</v>
      </c>
    </row>
    <row r="175" spans="1:16" s="12" customFormat="1" ht="20.25" customHeight="1">
      <c r="A175" s="105"/>
      <c r="B175" s="105"/>
      <c r="C175" s="92"/>
      <c r="D175" s="9" t="s">
        <v>88</v>
      </c>
      <c r="E175" s="10">
        <v>3</v>
      </c>
      <c r="F175" s="11">
        <v>3500</v>
      </c>
      <c r="G175" s="11">
        <f t="shared" si="32"/>
        <v>10500</v>
      </c>
      <c r="H175" s="10">
        <v>3</v>
      </c>
      <c r="I175" s="11">
        <v>3500</v>
      </c>
      <c r="J175" s="11">
        <f t="shared" si="35"/>
        <v>10500</v>
      </c>
      <c r="K175" s="10">
        <v>4</v>
      </c>
      <c r="L175" s="11">
        <v>2300</v>
      </c>
      <c r="M175" s="11">
        <f t="shared" si="36"/>
        <v>9200</v>
      </c>
      <c r="N175" s="11">
        <f>G175+J175+M175</f>
        <v>30200</v>
      </c>
      <c r="O175" s="92"/>
      <c r="P175" s="89"/>
    </row>
    <row r="176" spans="1:16" s="12" customFormat="1" ht="30">
      <c r="A176" s="105"/>
      <c r="B176" s="105"/>
      <c r="C176" s="92"/>
      <c r="D176" s="9" t="s">
        <v>89</v>
      </c>
      <c r="E176" s="10">
        <v>2</v>
      </c>
      <c r="F176" s="11">
        <v>3500</v>
      </c>
      <c r="G176" s="11">
        <f t="shared" si="32"/>
        <v>7000</v>
      </c>
      <c r="H176" s="10">
        <v>2</v>
      </c>
      <c r="I176" s="11">
        <v>3500</v>
      </c>
      <c r="J176" s="11">
        <f t="shared" si="35"/>
        <v>7000</v>
      </c>
      <c r="K176" s="10">
        <v>4</v>
      </c>
      <c r="L176" s="11">
        <v>2300</v>
      </c>
      <c r="M176" s="11">
        <f t="shared" si="36"/>
        <v>9200</v>
      </c>
      <c r="N176" s="11">
        <f>G176+J176+M176</f>
        <v>23200</v>
      </c>
      <c r="O176" s="92"/>
      <c r="P176" s="89"/>
    </row>
    <row r="177" spans="1:16" s="12" customFormat="1" ht="30" customHeight="1">
      <c r="A177" s="105"/>
      <c r="B177" s="105"/>
      <c r="C177" s="92"/>
      <c r="D177" s="9" t="s">
        <v>90</v>
      </c>
      <c r="E177" s="10">
        <v>2</v>
      </c>
      <c r="F177" s="11">
        <v>3500</v>
      </c>
      <c r="G177" s="11">
        <f t="shared" si="32"/>
        <v>7000</v>
      </c>
      <c r="H177" s="10">
        <v>2</v>
      </c>
      <c r="I177" s="11">
        <v>3500</v>
      </c>
      <c r="J177" s="11">
        <f t="shared" si="35"/>
        <v>7000</v>
      </c>
      <c r="K177" s="10">
        <v>4</v>
      </c>
      <c r="L177" s="11">
        <v>2300</v>
      </c>
      <c r="M177" s="11">
        <f t="shared" si="36"/>
        <v>9200</v>
      </c>
      <c r="N177" s="11">
        <f>G177+J177+M177</f>
        <v>23200</v>
      </c>
      <c r="O177" s="92"/>
      <c r="P177" s="89"/>
    </row>
    <row r="178" spans="1:16" s="12" customFormat="1" ht="30">
      <c r="A178" s="105"/>
      <c r="B178" s="105"/>
      <c r="C178" s="93"/>
      <c r="D178" s="9" t="s">
        <v>91</v>
      </c>
      <c r="E178" s="10">
        <v>2</v>
      </c>
      <c r="F178" s="11">
        <v>3500</v>
      </c>
      <c r="G178" s="11">
        <f t="shared" si="32"/>
        <v>7000</v>
      </c>
      <c r="H178" s="10">
        <v>2</v>
      </c>
      <c r="I178" s="11">
        <v>3500</v>
      </c>
      <c r="J178" s="11">
        <f t="shared" si="35"/>
        <v>7000</v>
      </c>
      <c r="K178" s="10">
        <v>4</v>
      </c>
      <c r="L178" s="11">
        <v>2300</v>
      </c>
      <c r="M178" s="11">
        <f t="shared" si="36"/>
        <v>9200</v>
      </c>
      <c r="N178" s="11">
        <f>G178+J178+M178</f>
        <v>23200</v>
      </c>
      <c r="O178" s="93"/>
      <c r="P178" s="89"/>
    </row>
    <row r="179" spans="1:16" s="12" customFormat="1" ht="30">
      <c r="A179" s="58">
        <v>117</v>
      </c>
      <c r="B179" s="105"/>
      <c r="C179" s="42" t="s">
        <v>447</v>
      </c>
      <c r="D179" s="9" t="s">
        <v>254</v>
      </c>
      <c r="E179" s="42">
        <v>1</v>
      </c>
      <c r="F179" s="11">
        <v>3500</v>
      </c>
      <c r="G179" s="11">
        <v>3500</v>
      </c>
      <c r="H179" s="78"/>
      <c r="I179" s="79"/>
      <c r="J179" s="79"/>
      <c r="K179" s="78"/>
      <c r="L179" s="79"/>
      <c r="M179" s="79"/>
      <c r="N179" s="11">
        <f>G179</f>
        <v>3500</v>
      </c>
      <c r="O179" s="47">
        <f>N179</f>
        <v>3500</v>
      </c>
      <c r="P179" s="89"/>
    </row>
    <row r="180" spans="1:16" s="12" customFormat="1" ht="30">
      <c r="A180" s="58">
        <v>118</v>
      </c>
      <c r="B180" s="105"/>
      <c r="C180" s="42" t="s">
        <v>448</v>
      </c>
      <c r="D180" s="9" t="s">
        <v>247</v>
      </c>
      <c r="E180" s="42">
        <v>1</v>
      </c>
      <c r="F180" s="11">
        <v>3500</v>
      </c>
      <c r="G180" s="11">
        <v>3500</v>
      </c>
      <c r="H180" s="78"/>
      <c r="I180" s="79"/>
      <c r="J180" s="79"/>
      <c r="K180" s="78"/>
      <c r="L180" s="79"/>
      <c r="M180" s="79"/>
      <c r="N180" s="11">
        <f t="shared" ref="N180:N187" si="39">G180</f>
        <v>3500</v>
      </c>
      <c r="O180" s="47">
        <f t="shared" ref="O180:O187" si="40">N180</f>
        <v>3500</v>
      </c>
      <c r="P180" s="89"/>
    </row>
    <row r="181" spans="1:16" s="12" customFormat="1" ht="30">
      <c r="A181" s="58">
        <v>119</v>
      </c>
      <c r="B181" s="105"/>
      <c r="C181" s="42" t="s">
        <v>449</v>
      </c>
      <c r="D181" s="9" t="s">
        <v>248</v>
      </c>
      <c r="E181" s="42">
        <v>1</v>
      </c>
      <c r="F181" s="11">
        <v>3500</v>
      </c>
      <c r="G181" s="11">
        <v>3500</v>
      </c>
      <c r="H181" s="78"/>
      <c r="I181" s="79"/>
      <c r="J181" s="79"/>
      <c r="K181" s="78"/>
      <c r="L181" s="79"/>
      <c r="M181" s="79"/>
      <c r="N181" s="11">
        <f t="shared" si="39"/>
        <v>3500</v>
      </c>
      <c r="O181" s="47">
        <f t="shared" si="40"/>
        <v>3500</v>
      </c>
      <c r="P181" s="89"/>
    </row>
    <row r="182" spans="1:16" s="12" customFormat="1" ht="30">
      <c r="A182" s="58">
        <v>120</v>
      </c>
      <c r="B182" s="105"/>
      <c r="C182" s="42" t="s">
        <v>450</v>
      </c>
      <c r="D182" s="9" t="s">
        <v>249</v>
      </c>
      <c r="E182" s="42">
        <v>1</v>
      </c>
      <c r="F182" s="11">
        <v>3500</v>
      </c>
      <c r="G182" s="11">
        <v>3500</v>
      </c>
      <c r="H182" s="78"/>
      <c r="I182" s="79"/>
      <c r="J182" s="79"/>
      <c r="K182" s="78"/>
      <c r="L182" s="79"/>
      <c r="M182" s="79"/>
      <c r="N182" s="11">
        <f t="shared" si="39"/>
        <v>3500</v>
      </c>
      <c r="O182" s="47">
        <f t="shared" si="40"/>
        <v>3500</v>
      </c>
      <c r="P182" s="89"/>
    </row>
    <row r="183" spans="1:16" s="12" customFormat="1" ht="30">
      <c r="A183" s="58">
        <v>121</v>
      </c>
      <c r="B183" s="105"/>
      <c r="C183" s="42" t="s">
        <v>451</v>
      </c>
      <c r="D183" s="9" t="s">
        <v>250</v>
      </c>
      <c r="E183" s="42">
        <v>1</v>
      </c>
      <c r="F183" s="11">
        <v>3500</v>
      </c>
      <c r="G183" s="11">
        <v>3500</v>
      </c>
      <c r="H183" s="78"/>
      <c r="I183" s="79"/>
      <c r="J183" s="79"/>
      <c r="K183" s="78"/>
      <c r="L183" s="79"/>
      <c r="M183" s="79"/>
      <c r="N183" s="11">
        <f t="shared" si="39"/>
        <v>3500</v>
      </c>
      <c r="O183" s="47">
        <f t="shared" si="40"/>
        <v>3500</v>
      </c>
      <c r="P183" s="89"/>
    </row>
    <row r="184" spans="1:16" s="12" customFormat="1" ht="29.25" customHeight="1">
      <c r="A184" s="58">
        <v>122</v>
      </c>
      <c r="B184" s="105"/>
      <c r="C184" s="42" t="s">
        <v>452</v>
      </c>
      <c r="D184" s="9" t="s">
        <v>255</v>
      </c>
      <c r="E184" s="42">
        <v>1</v>
      </c>
      <c r="F184" s="11">
        <v>3500</v>
      </c>
      <c r="G184" s="11">
        <v>3500</v>
      </c>
      <c r="H184" s="78"/>
      <c r="I184" s="79"/>
      <c r="J184" s="79"/>
      <c r="K184" s="78"/>
      <c r="L184" s="79"/>
      <c r="M184" s="79"/>
      <c r="N184" s="11">
        <f t="shared" si="39"/>
        <v>3500</v>
      </c>
      <c r="O184" s="47">
        <f t="shared" si="40"/>
        <v>3500</v>
      </c>
      <c r="P184" s="89"/>
    </row>
    <row r="185" spans="1:16" s="12" customFormat="1" ht="30">
      <c r="A185" s="58">
        <v>123</v>
      </c>
      <c r="B185" s="105"/>
      <c r="C185" s="42" t="s">
        <v>453</v>
      </c>
      <c r="D185" s="9" t="s">
        <v>251</v>
      </c>
      <c r="E185" s="42">
        <v>1</v>
      </c>
      <c r="F185" s="11">
        <v>3500</v>
      </c>
      <c r="G185" s="11">
        <v>3500</v>
      </c>
      <c r="H185" s="78"/>
      <c r="I185" s="79"/>
      <c r="J185" s="79"/>
      <c r="K185" s="78"/>
      <c r="L185" s="79"/>
      <c r="M185" s="79"/>
      <c r="N185" s="11">
        <f t="shared" si="39"/>
        <v>3500</v>
      </c>
      <c r="O185" s="47">
        <f t="shared" si="40"/>
        <v>3500</v>
      </c>
      <c r="P185" s="89"/>
    </row>
    <row r="186" spans="1:16" s="12" customFormat="1" ht="30">
      <c r="A186" s="58">
        <v>124</v>
      </c>
      <c r="B186" s="105"/>
      <c r="C186" s="42" t="s">
        <v>454</v>
      </c>
      <c r="D186" s="9" t="s">
        <v>252</v>
      </c>
      <c r="E186" s="42">
        <v>1</v>
      </c>
      <c r="F186" s="11">
        <v>3500</v>
      </c>
      <c r="G186" s="11">
        <v>3500</v>
      </c>
      <c r="H186" s="78"/>
      <c r="I186" s="79"/>
      <c r="J186" s="79"/>
      <c r="K186" s="78"/>
      <c r="L186" s="79"/>
      <c r="M186" s="79"/>
      <c r="N186" s="11">
        <f t="shared" si="39"/>
        <v>3500</v>
      </c>
      <c r="O186" s="47">
        <f t="shared" si="40"/>
        <v>3500</v>
      </c>
      <c r="P186" s="89"/>
    </row>
    <row r="187" spans="1:16" s="12" customFormat="1" ht="30">
      <c r="A187" s="58">
        <v>125</v>
      </c>
      <c r="B187" s="105"/>
      <c r="C187" s="42" t="s">
        <v>455</v>
      </c>
      <c r="D187" s="9" t="s">
        <v>253</v>
      </c>
      <c r="E187" s="42">
        <v>1</v>
      </c>
      <c r="F187" s="11">
        <v>3500</v>
      </c>
      <c r="G187" s="11">
        <v>3500</v>
      </c>
      <c r="H187" s="78"/>
      <c r="I187" s="79"/>
      <c r="J187" s="79"/>
      <c r="K187" s="78"/>
      <c r="L187" s="79"/>
      <c r="M187" s="79"/>
      <c r="N187" s="11">
        <f t="shared" si="39"/>
        <v>3500</v>
      </c>
      <c r="O187" s="47">
        <f t="shared" si="40"/>
        <v>3500</v>
      </c>
      <c r="P187" s="89"/>
    </row>
    <row r="188" spans="1:16" ht="30">
      <c r="A188" s="103">
        <v>126</v>
      </c>
      <c r="B188" s="103" t="s">
        <v>92</v>
      </c>
      <c r="C188" s="101" t="s">
        <v>323</v>
      </c>
      <c r="D188" s="3" t="s">
        <v>93</v>
      </c>
      <c r="E188" s="24">
        <v>1</v>
      </c>
      <c r="F188" s="8">
        <v>3500</v>
      </c>
      <c r="G188" s="8">
        <f t="shared" si="32"/>
        <v>3500</v>
      </c>
      <c r="H188" s="78"/>
      <c r="I188" s="79"/>
      <c r="J188" s="79"/>
      <c r="K188" s="78"/>
      <c r="L188" s="79"/>
      <c r="M188" s="79"/>
      <c r="N188" s="8">
        <f>G188+J188+M188</f>
        <v>3500</v>
      </c>
      <c r="O188" s="94">
        <f>SUM(N188:N192)</f>
        <v>30200</v>
      </c>
      <c r="P188" s="90">
        <f>O188+O193+O194+O195+O196+O197+O198</f>
        <v>51200</v>
      </c>
    </row>
    <row r="189" spans="1:16" ht="19.5" customHeight="1">
      <c r="A189" s="103"/>
      <c r="B189" s="103"/>
      <c r="C189" s="95"/>
      <c r="D189" s="23" t="s">
        <v>94</v>
      </c>
      <c r="E189" s="24">
        <v>1</v>
      </c>
      <c r="F189" s="25">
        <v>3500</v>
      </c>
      <c r="G189" s="25">
        <f t="shared" si="32"/>
        <v>3500</v>
      </c>
      <c r="H189" s="24">
        <v>1</v>
      </c>
      <c r="I189" s="25">
        <v>3500</v>
      </c>
      <c r="J189" s="25">
        <f t="shared" si="35"/>
        <v>3500</v>
      </c>
      <c r="K189" s="24">
        <v>4</v>
      </c>
      <c r="L189" s="25">
        <v>2300</v>
      </c>
      <c r="M189" s="25">
        <f t="shared" si="36"/>
        <v>9200</v>
      </c>
      <c r="N189" s="25">
        <f>G189+J189+M189</f>
        <v>16200</v>
      </c>
      <c r="O189" s="95"/>
      <c r="P189" s="90"/>
    </row>
    <row r="190" spans="1:16" ht="35.25" customHeight="1">
      <c r="A190" s="103"/>
      <c r="B190" s="103"/>
      <c r="C190" s="95"/>
      <c r="D190" s="70" t="s">
        <v>534</v>
      </c>
      <c r="E190" s="24">
        <v>1</v>
      </c>
      <c r="F190" s="8">
        <v>3500</v>
      </c>
      <c r="G190" s="8">
        <f t="shared" si="32"/>
        <v>3500</v>
      </c>
      <c r="H190" s="78"/>
      <c r="I190" s="79"/>
      <c r="J190" s="79"/>
      <c r="K190" s="78"/>
      <c r="L190" s="79"/>
      <c r="M190" s="79"/>
      <c r="N190" s="8">
        <f>G190+J190+M190</f>
        <v>3500</v>
      </c>
      <c r="O190" s="95"/>
      <c r="P190" s="90"/>
    </row>
    <row r="191" spans="1:16" ht="30">
      <c r="A191" s="103"/>
      <c r="B191" s="103"/>
      <c r="C191" s="95"/>
      <c r="D191" s="3" t="s">
        <v>95</v>
      </c>
      <c r="E191" s="24">
        <v>1</v>
      </c>
      <c r="F191" s="8">
        <v>3500</v>
      </c>
      <c r="G191" s="8">
        <f t="shared" si="32"/>
        <v>3500</v>
      </c>
      <c r="H191" s="78"/>
      <c r="I191" s="79"/>
      <c r="J191" s="79"/>
      <c r="K191" s="78"/>
      <c r="L191" s="79"/>
      <c r="M191" s="79"/>
      <c r="N191" s="8">
        <f>G191+J191+M191</f>
        <v>3500</v>
      </c>
      <c r="O191" s="95"/>
      <c r="P191" s="90"/>
    </row>
    <row r="192" spans="1:16" ht="27.75" customHeight="1">
      <c r="A192" s="103"/>
      <c r="B192" s="103"/>
      <c r="C192" s="96"/>
      <c r="D192" s="3" t="s">
        <v>96</v>
      </c>
      <c r="E192" s="24">
        <v>1</v>
      </c>
      <c r="F192" s="8">
        <v>3500</v>
      </c>
      <c r="G192" s="8">
        <f t="shared" si="32"/>
        <v>3500</v>
      </c>
      <c r="H192" s="78"/>
      <c r="I192" s="79"/>
      <c r="J192" s="79"/>
      <c r="K192" s="78"/>
      <c r="L192" s="79"/>
      <c r="M192" s="79"/>
      <c r="N192" s="8">
        <f>G192+J192+M192</f>
        <v>3500</v>
      </c>
      <c r="O192" s="96"/>
      <c r="P192" s="90"/>
    </row>
    <row r="193" spans="1:16" ht="28.5" customHeight="1">
      <c r="A193" s="57">
        <v>127</v>
      </c>
      <c r="B193" s="103"/>
      <c r="C193" s="40" t="s">
        <v>456</v>
      </c>
      <c r="D193" s="3" t="s">
        <v>256</v>
      </c>
      <c r="E193" s="24">
        <v>1</v>
      </c>
      <c r="F193" s="8">
        <v>3500</v>
      </c>
      <c r="G193" s="8">
        <v>3500</v>
      </c>
      <c r="H193" s="78"/>
      <c r="I193" s="79"/>
      <c r="J193" s="79"/>
      <c r="K193" s="78"/>
      <c r="L193" s="79"/>
      <c r="M193" s="79"/>
      <c r="N193" s="8">
        <f>G193</f>
        <v>3500</v>
      </c>
      <c r="O193" s="48">
        <f>N193</f>
        <v>3500</v>
      </c>
      <c r="P193" s="90"/>
    </row>
    <row r="194" spans="1:16" ht="27.75" customHeight="1">
      <c r="A194" s="57">
        <v>128</v>
      </c>
      <c r="B194" s="103"/>
      <c r="C194" s="40" t="s">
        <v>457</v>
      </c>
      <c r="D194" s="3" t="s">
        <v>260</v>
      </c>
      <c r="E194" s="24">
        <v>1</v>
      </c>
      <c r="F194" s="8">
        <v>3500</v>
      </c>
      <c r="G194" s="8">
        <v>3500</v>
      </c>
      <c r="H194" s="78"/>
      <c r="I194" s="79"/>
      <c r="J194" s="79"/>
      <c r="K194" s="78"/>
      <c r="L194" s="79"/>
      <c r="M194" s="79"/>
      <c r="N194" s="8">
        <f t="shared" ref="N194:N198" si="41">G194</f>
        <v>3500</v>
      </c>
      <c r="O194" s="48">
        <f t="shared" ref="O194:O198" si="42">N194</f>
        <v>3500</v>
      </c>
      <c r="P194" s="90"/>
    </row>
    <row r="195" spans="1:16" ht="27.75" customHeight="1">
      <c r="A195" s="57">
        <v>129</v>
      </c>
      <c r="B195" s="103"/>
      <c r="C195" s="40" t="s">
        <v>458</v>
      </c>
      <c r="D195" s="3" t="s">
        <v>257</v>
      </c>
      <c r="E195" s="24">
        <v>1</v>
      </c>
      <c r="F195" s="8">
        <v>3500</v>
      </c>
      <c r="G195" s="8">
        <v>3500</v>
      </c>
      <c r="H195" s="78"/>
      <c r="I195" s="79"/>
      <c r="J195" s="79"/>
      <c r="K195" s="78"/>
      <c r="L195" s="79"/>
      <c r="M195" s="79"/>
      <c r="N195" s="8">
        <f t="shared" si="41"/>
        <v>3500</v>
      </c>
      <c r="O195" s="48">
        <f t="shared" si="42"/>
        <v>3500</v>
      </c>
      <c r="P195" s="90"/>
    </row>
    <row r="196" spans="1:16" ht="27.75" customHeight="1">
      <c r="A196" s="57">
        <v>130</v>
      </c>
      <c r="B196" s="103"/>
      <c r="C196" s="40" t="s">
        <v>459</v>
      </c>
      <c r="D196" s="3" t="s">
        <v>258</v>
      </c>
      <c r="E196" s="24">
        <v>1</v>
      </c>
      <c r="F196" s="8">
        <v>3500</v>
      </c>
      <c r="G196" s="8">
        <v>3500</v>
      </c>
      <c r="H196" s="78"/>
      <c r="I196" s="79"/>
      <c r="J196" s="79"/>
      <c r="K196" s="78"/>
      <c r="L196" s="79"/>
      <c r="M196" s="79"/>
      <c r="N196" s="8">
        <f t="shared" si="41"/>
        <v>3500</v>
      </c>
      <c r="O196" s="48">
        <f t="shared" si="42"/>
        <v>3500</v>
      </c>
      <c r="P196" s="90"/>
    </row>
    <row r="197" spans="1:16" ht="27.75" customHeight="1">
      <c r="A197" s="57">
        <v>131</v>
      </c>
      <c r="B197" s="103"/>
      <c r="C197" s="40" t="s">
        <v>460</v>
      </c>
      <c r="D197" s="3" t="s">
        <v>261</v>
      </c>
      <c r="E197" s="24">
        <v>1</v>
      </c>
      <c r="F197" s="8">
        <v>3500</v>
      </c>
      <c r="G197" s="8">
        <v>3500</v>
      </c>
      <c r="H197" s="78"/>
      <c r="I197" s="79"/>
      <c r="J197" s="79"/>
      <c r="K197" s="78"/>
      <c r="L197" s="79"/>
      <c r="M197" s="79"/>
      <c r="N197" s="8">
        <f t="shared" si="41"/>
        <v>3500</v>
      </c>
      <c r="O197" s="48">
        <f t="shared" si="42"/>
        <v>3500</v>
      </c>
      <c r="P197" s="90"/>
    </row>
    <row r="198" spans="1:16" ht="27.75" customHeight="1">
      <c r="A198" s="57">
        <v>132</v>
      </c>
      <c r="B198" s="103"/>
      <c r="C198" s="40" t="s">
        <v>461</v>
      </c>
      <c r="D198" s="3" t="s">
        <v>259</v>
      </c>
      <c r="E198" s="24">
        <v>1</v>
      </c>
      <c r="F198" s="8">
        <v>3500</v>
      </c>
      <c r="G198" s="8">
        <v>3500</v>
      </c>
      <c r="H198" s="78"/>
      <c r="I198" s="79"/>
      <c r="J198" s="79"/>
      <c r="K198" s="78"/>
      <c r="L198" s="79"/>
      <c r="M198" s="79"/>
      <c r="N198" s="8">
        <f t="shared" si="41"/>
        <v>3500</v>
      </c>
      <c r="O198" s="48">
        <f t="shared" si="42"/>
        <v>3500</v>
      </c>
      <c r="P198" s="90"/>
    </row>
    <row r="199" spans="1:16" s="12" customFormat="1" ht="30">
      <c r="A199" s="105">
        <v>133</v>
      </c>
      <c r="B199" s="105" t="s">
        <v>97</v>
      </c>
      <c r="C199" s="100" t="s">
        <v>324</v>
      </c>
      <c r="D199" s="9" t="s">
        <v>98</v>
      </c>
      <c r="E199" s="10">
        <v>1</v>
      </c>
      <c r="F199" s="11">
        <v>3500</v>
      </c>
      <c r="G199" s="11">
        <f t="shared" si="32"/>
        <v>3500</v>
      </c>
      <c r="H199" s="78"/>
      <c r="I199" s="79"/>
      <c r="J199" s="79"/>
      <c r="K199" s="78"/>
      <c r="L199" s="79"/>
      <c r="M199" s="79"/>
      <c r="N199" s="11">
        <f>G199+J199+M199</f>
        <v>3500</v>
      </c>
      <c r="O199" s="91">
        <f>SUM(N199:N201)</f>
        <v>30200</v>
      </c>
      <c r="P199" s="89">
        <f>O199+O202+O203+O204+O205+O206</f>
        <v>47700</v>
      </c>
    </row>
    <row r="200" spans="1:16" s="12" customFormat="1" ht="36" customHeight="1">
      <c r="A200" s="105"/>
      <c r="B200" s="105"/>
      <c r="C200" s="92"/>
      <c r="D200" s="9" t="s">
        <v>109</v>
      </c>
      <c r="E200" s="10">
        <v>2</v>
      </c>
      <c r="F200" s="11">
        <v>3500</v>
      </c>
      <c r="G200" s="11">
        <f t="shared" si="32"/>
        <v>7000</v>
      </c>
      <c r="H200" s="10">
        <v>2</v>
      </c>
      <c r="I200" s="11">
        <v>3500</v>
      </c>
      <c r="J200" s="11">
        <f t="shared" si="35"/>
        <v>7000</v>
      </c>
      <c r="K200" s="10">
        <v>4</v>
      </c>
      <c r="L200" s="11">
        <v>2300</v>
      </c>
      <c r="M200" s="11">
        <f t="shared" si="36"/>
        <v>9200</v>
      </c>
      <c r="N200" s="11">
        <f>G200+J200+M200</f>
        <v>23200</v>
      </c>
      <c r="O200" s="92"/>
      <c r="P200" s="89"/>
    </row>
    <row r="201" spans="1:16" s="12" customFormat="1" ht="30">
      <c r="A201" s="105"/>
      <c r="B201" s="105"/>
      <c r="C201" s="93"/>
      <c r="D201" s="9" t="s">
        <v>99</v>
      </c>
      <c r="E201" s="10">
        <v>1</v>
      </c>
      <c r="F201" s="11">
        <v>3500</v>
      </c>
      <c r="G201" s="11">
        <f t="shared" si="32"/>
        <v>3500</v>
      </c>
      <c r="H201" s="78"/>
      <c r="I201" s="79"/>
      <c r="J201" s="79"/>
      <c r="K201" s="78"/>
      <c r="L201" s="79"/>
      <c r="M201" s="79"/>
      <c r="N201" s="11">
        <f>G201+J201+M201</f>
        <v>3500</v>
      </c>
      <c r="O201" s="93"/>
      <c r="P201" s="89"/>
    </row>
    <row r="202" spans="1:16" s="12" customFormat="1" ht="30">
      <c r="A202" s="58">
        <v>134</v>
      </c>
      <c r="B202" s="105"/>
      <c r="C202" s="42" t="s">
        <v>462</v>
      </c>
      <c r="D202" s="9" t="s">
        <v>262</v>
      </c>
      <c r="E202" s="42">
        <v>1</v>
      </c>
      <c r="F202" s="11">
        <v>3500</v>
      </c>
      <c r="G202" s="11">
        <v>3500</v>
      </c>
      <c r="H202" s="78"/>
      <c r="I202" s="79"/>
      <c r="J202" s="79"/>
      <c r="K202" s="78"/>
      <c r="L202" s="79"/>
      <c r="M202" s="79"/>
      <c r="N202" s="11">
        <f>G202</f>
        <v>3500</v>
      </c>
      <c r="O202" s="47">
        <f>N202</f>
        <v>3500</v>
      </c>
      <c r="P202" s="89"/>
    </row>
    <row r="203" spans="1:16" s="12" customFormat="1" ht="30">
      <c r="A203" s="58">
        <v>135</v>
      </c>
      <c r="B203" s="105"/>
      <c r="C203" s="42" t="s">
        <v>463</v>
      </c>
      <c r="D203" s="9" t="s">
        <v>266</v>
      </c>
      <c r="E203" s="42">
        <v>1</v>
      </c>
      <c r="F203" s="11">
        <v>3500</v>
      </c>
      <c r="G203" s="11">
        <v>3500</v>
      </c>
      <c r="H203" s="78"/>
      <c r="I203" s="79"/>
      <c r="J203" s="79"/>
      <c r="K203" s="78"/>
      <c r="L203" s="79"/>
      <c r="M203" s="79"/>
      <c r="N203" s="11">
        <f t="shared" ref="N203:N206" si="43">G203</f>
        <v>3500</v>
      </c>
      <c r="O203" s="47">
        <f t="shared" ref="O203:O206" si="44">N203</f>
        <v>3500</v>
      </c>
      <c r="P203" s="89"/>
    </row>
    <row r="204" spans="1:16" s="12" customFormat="1" ht="30">
      <c r="A204" s="58">
        <v>136</v>
      </c>
      <c r="B204" s="105"/>
      <c r="C204" s="42" t="s">
        <v>464</v>
      </c>
      <c r="D204" s="9" t="s">
        <v>263</v>
      </c>
      <c r="E204" s="42">
        <v>1</v>
      </c>
      <c r="F204" s="11">
        <v>3500</v>
      </c>
      <c r="G204" s="11">
        <v>3500</v>
      </c>
      <c r="H204" s="78"/>
      <c r="I204" s="79"/>
      <c r="J204" s="79"/>
      <c r="K204" s="78"/>
      <c r="L204" s="79"/>
      <c r="M204" s="79"/>
      <c r="N204" s="11">
        <f t="shared" si="43"/>
        <v>3500</v>
      </c>
      <c r="O204" s="47">
        <f t="shared" si="44"/>
        <v>3500</v>
      </c>
      <c r="P204" s="89"/>
    </row>
    <row r="205" spans="1:16" s="12" customFormat="1" ht="30">
      <c r="A205" s="58">
        <v>137</v>
      </c>
      <c r="B205" s="105"/>
      <c r="C205" s="42" t="s">
        <v>465</v>
      </c>
      <c r="D205" s="9" t="s">
        <v>264</v>
      </c>
      <c r="E205" s="42">
        <v>1</v>
      </c>
      <c r="F205" s="11">
        <v>3500</v>
      </c>
      <c r="G205" s="11">
        <v>3500</v>
      </c>
      <c r="H205" s="78"/>
      <c r="I205" s="79"/>
      <c r="J205" s="79"/>
      <c r="K205" s="78"/>
      <c r="L205" s="79"/>
      <c r="M205" s="79"/>
      <c r="N205" s="11">
        <f t="shared" si="43"/>
        <v>3500</v>
      </c>
      <c r="O205" s="47">
        <f t="shared" si="44"/>
        <v>3500</v>
      </c>
      <c r="P205" s="89"/>
    </row>
    <row r="206" spans="1:16" s="12" customFormat="1" ht="30">
      <c r="A206" s="58">
        <v>138</v>
      </c>
      <c r="B206" s="105"/>
      <c r="C206" s="42" t="s">
        <v>466</v>
      </c>
      <c r="D206" s="9" t="s">
        <v>265</v>
      </c>
      <c r="E206" s="42">
        <v>1</v>
      </c>
      <c r="F206" s="11">
        <v>3500</v>
      </c>
      <c r="G206" s="11">
        <v>3500</v>
      </c>
      <c r="H206" s="78"/>
      <c r="I206" s="79"/>
      <c r="J206" s="79"/>
      <c r="K206" s="78"/>
      <c r="L206" s="79"/>
      <c r="M206" s="79"/>
      <c r="N206" s="11">
        <f t="shared" si="43"/>
        <v>3500</v>
      </c>
      <c r="O206" s="47">
        <f t="shared" si="44"/>
        <v>3500</v>
      </c>
      <c r="P206" s="89"/>
    </row>
    <row r="207" spans="1:16" ht="30">
      <c r="A207" s="103">
        <v>139</v>
      </c>
      <c r="B207" s="103" t="s">
        <v>100</v>
      </c>
      <c r="C207" s="101" t="s">
        <v>325</v>
      </c>
      <c r="D207" s="3" t="s">
        <v>101</v>
      </c>
      <c r="E207" s="24">
        <v>1</v>
      </c>
      <c r="F207" s="8">
        <v>3500</v>
      </c>
      <c r="G207" s="8">
        <f t="shared" si="32"/>
        <v>3500</v>
      </c>
      <c r="H207" s="78"/>
      <c r="I207" s="79"/>
      <c r="J207" s="79"/>
      <c r="K207" s="78"/>
      <c r="L207" s="79"/>
      <c r="M207" s="79"/>
      <c r="N207" s="8">
        <f t="shared" ref="N207:N215" si="45">G207+J207+M207</f>
        <v>3500</v>
      </c>
      <c r="O207" s="94">
        <f>SUM(N207:N215)</f>
        <v>103300</v>
      </c>
      <c r="P207" s="90">
        <f>O207+O216+O217+O218+O219+O220+O221+O222+O223+O224+O225+O226+O227+O228</f>
        <v>148800</v>
      </c>
    </row>
    <row r="208" spans="1:16" ht="29.25" customHeight="1">
      <c r="A208" s="103"/>
      <c r="B208" s="103"/>
      <c r="C208" s="95"/>
      <c r="D208" s="23" t="s">
        <v>110</v>
      </c>
      <c r="E208" s="24">
        <v>2</v>
      </c>
      <c r="F208" s="25">
        <v>3500</v>
      </c>
      <c r="G208" s="25">
        <f t="shared" si="32"/>
        <v>7000</v>
      </c>
      <c r="H208" s="24">
        <v>2</v>
      </c>
      <c r="I208" s="25">
        <v>3500</v>
      </c>
      <c r="J208" s="25">
        <f t="shared" si="35"/>
        <v>7000</v>
      </c>
      <c r="K208" s="24">
        <v>4</v>
      </c>
      <c r="L208" s="25">
        <v>2300</v>
      </c>
      <c r="M208" s="25">
        <f t="shared" si="36"/>
        <v>9200</v>
      </c>
      <c r="N208" s="25">
        <f t="shared" si="45"/>
        <v>23200</v>
      </c>
      <c r="O208" s="95"/>
      <c r="P208" s="90"/>
    </row>
    <row r="209" spans="1:16" ht="17.25" customHeight="1">
      <c r="A209" s="103"/>
      <c r="B209" s="103"/>
      <c r="C209" s="95"/>
      <c r="D209" s="23" t="s">
        <v>111</v>
      </c>
      <c r="E209" s="24">
        <v>2</v>
      </c>
      <c r="F209" s="25">
        <v>3500</v>
      </c>
      <c r="G209" s="25">
        <f t="shared" si="32"/>
        <v>7000</v>
      </c>
      <c r="H209" s="24">
        <v>2</v>
      </c>
      <c r="I209" s="25">
        <v>3500</v>
      </c>
      <c r="J209" s="25">
        <f t="shared" si="35"/>
        <v>7000</v>
      </c>
      <c r="K209" s="24">
        <v>4</v>
      </c>
      <c r="L209" s="25">
        <v>2300</v>
      </c>
      <c r="M209" s="25">
        <f t="shared" si="36"/>
        <v>9200</v>
      </c>
      <c r="N209" s="25">
        <f t="shared" si="45"/>
        <v>23200</v>
      </c>
      <c r="O209" s="95"/>
      <c r="P209" s="90"/>
    </row>
    <row r="210" spans="1:16" ht="17.25" customHeight="1">
      <c r="A210" s="103"/>
      <c r="B210" s="103"/>
      <c r="C210" s="95"/>
      <c r="D210" s="23" t="s">
        <v>112</v>
      </c>
      <c r="E210" s="24">
        <v>2</v>
      </c>
      <c r="F210" s="25">
        <v>3500</v>
      </c>
      <c r="G210" s="25">
        <f t="shared" si="32"/>
        <v>7000</v>
      </c>
      <c r="H210" s="24">
        <v>2</v>
      </c>
      <c r="I210" s="25">
        <v>3500</v>
      </c>
      <c r="J210" s="25">
        <f t="shared" si="35"/>
        <v>7000</v>
      </c>
      <c r="K210" s="24">
        <v>4</v>
      </c>
      <c r="L210" s="25">
        <v>2300</v>
      </c>
      <c r="M210" s="25">
        <f t="shared" si="36"/>
        <v>9200</v>
      </c>
      <c r="N210" s="25">
        <f t="shared" si="45"/>
        <v>23200</v>
      </c>
      <c r="O210" s="95"/>
      <c r="P210" s="90"/>
    </row>
    <row r="211" spans="1:16" ht="18" customHeight="1">
      <c r="A211" s="103"/>
      <c r="B211" s="103"/>
      <c r="C211" s="95"/>
      <c r="D211" s="23" t="s">
        <v>113</v>
      </c>
      <c r="E211" s="24">
        <v>1</v>
      </c>
      <c r="F211" s="25">
        <v>3500</v>
      </c>
      <c r="G211" s="25">
        <f t="shared" si="32"/>
        <v>3500</v>
      </c>
      <c r="H211" s="24">
        <v>1</v>
      </c>
      <c r="I211" s="25">
        <v>3500</v>
      </c>
      <c r="J211" s="25">
        <f t="shared" si="35"/>
        <v>3500</v>
      </c>
      <c r="K211" s="24">
        <v>4</v>
      </c>
      <c r="L211" s="25">
        <v>2300</v>
      </c>
      <c r="M211" s="25">
        <f t="shared" si="36"/>
        <v>9200</v>
      </c>
      <c r="N211" s="25">
        <f t="shared" si="45"/>
        <v>16200</v>
      </c>
      <c r="O211" s="95"/>
      <c r="P211" s="90"/>
    </row>
    <row r="212" spans="1:16" ht="30">
      <c r="A212" s="103"/>
      <c r="B212" s="103"/>
      <c r="C212" s="95"/>
      <c r="D212" s="3" t="s">
        <v>102</v>
      </c>
      <c r="E212" s="24">
        <v>1</v>
      </c>
      <c r="F212" s="8">
        <v>3500</v>
      </c>
      <c r="G212" s="8">
        <f t="shared" si="32"/>
        <v>3500</v>
      </c>
      <c r="H212" s="78"/>
      <c r="I212" s="79"/>
      <c r="J212" s="79"/>
      <c r="K212" s="78"/>
      <c r="L212" s="79"/>
      <c r="M212" s="79"/>
      <c r="N212" s="8">
        <f t="shared" si="45"/>
        <v>3500</v>
      </c>
      <c r="O212" s="95"/>
      <c r="P212" s="90"/>
    </row>
    <row r="213" spans="1:16" ht="35.450000000000003" customHeight="1">
      <c r="A213" s="103"/>
      <c r="B213" s="103"/>
      <c r="C213" s="95"/>
      <c r="D213" s="3" t="s">
        <v>103</v>
      </c>
      <c r="E213" s="24">
        <v>1</v>
      </c>
      <c r="F213" s="8">
        <v>3500</v>
      </c>
      <c r="G213" s="8">
        <f t="shared" si="32"/>
        <v>3500</v>
      </c>
      <c r="H213" s="78"/>
      <c r="I213" s="79"/>
      <c r="J213" s="79"/>
      <c r="K213" s="78"/>
      <c r="L213" s="79"/>
      <c r="M213" s="79"/>
      <c r="N213" s="8">
        <f t="shared" si="45"/>
        <v>3500</v>
      </c>
      <c r="O213" s="95"/>
      <c r="P213" s="90"/>
    </row>
    <row r="214" spans="1:16" ht="28.5" customHeight="1">
      <c r="A214" s="103"/>
      <c r="B214" s="103"/>
      <c r="C214" s="95"/>
      <c r="D214" s="3" t="s">
        <v>104</v>
      </c>
      <c r="E214" s="24">
        <v>1</v>
      </c>
      <c r="F214" s="8">
        <v>3500</v>
      </c>
      <c r="G214" s="8">
        <f t="shared" si="32"/>
        <v>3500</v>
      </c>
      <c r="H214" s="78"/>
      <c r="I214" s="79"/>
      <c r="J214" s="79"/>
      <c r="K214" s="78"/>
      <c r="L214" s="79"/>
      <c r="M214" s="79"/>
      <c r="N214" s="8">
        <f t="shared" si="45"/>
        <v>3500</v>
      </c>
      <c r="O214" s="95"/>
      <c r="P214" s="90"/>
    </row>
    <row r="215" spans="1:16" ht="27" customHeight="1">
      <c r="A215" s="103"/>
      <c r="B215" s="103"/>
      <c r="C215" s="95"/>
      <c r="D215" s="3" t="s">
        <v>105</v>
      </c>
      <c r="E215" s="24">
        <v>1</v>
      </c>
      <c r="F215" s="8">
        <v>3500</v>
      </c>
      <c r="G215" s="8">
        <f t="shared" si="32"/>
        <v>3500</v>
      </c>
      <c r="H215" s="78"/>
      <c r="I215" s="79"/>
      <c r="J215" s="79"/>
      <c r="K215" s="78"/>
      <c r="L215" s="79"/>
      <c r="M215" s="79"/>
      <c r="N215" s="8">
        <f t="shared" si="45"/>
        <v>3500</v>
      </c>
      <c r="O215" s="96"/>
      <c r="P215" s="90"/>
    </row>
    <row r="216" spans="1:16" ht="27" customHeight="1">
      <c r="A216" s="57">
        <v>140</v>
      </c>
      <c r="B216" s="103"/>
      <c r="C216" s="40" t="s">
        <v>467</v>
      </c>
      <c r="D216" s="3" t="s">
        <v>273</v>
      </c>
      <c r="E216" s="24">
        <v>1</v>
      </c>
      <c r="F216" s="8">
        <v>3500</v>
      </c>
      <c r="G216" s="8">
        <v>3500</v>
      </c>
      <c r="H216" s="78"/>
      <c r="I216" s="79"/>
      <c r="J216" s="79"/>
      <c r="K216" s="78"/>
      <c r="L216" s="79"/>
      <c r="M216" s="79"/>
      <c r="N216" s="8">
        <f>G216</f>
        <v>3500</v>
      </c>
      <c r="O216" s="48">
        <f>N216</f>
        <v>3500</v>
      </c>
      <c r="P216" s="90"/>
    </row>
    <row r="217" spans="1:16" ht="27" customHeight="1">
      <c r="A217" s="57">
        <v>141</v>
      </c>
      <c r="B217" s="103"/>
      <c r="C217" s="40" t="s">
        <v>468</v>
      </c>
      <c r="D217" s="3" t="s">
        <v>274</v>
      </c>
      <c r="E217" s="24">
        <v>1</v>
      </c>
      <c r="F217" s="8">
        <v>3500</v>
      </c>
      <c r="G217" s="8">
        <v>3500</v>
      </c>
      <c r="H217" s="78"/>
      <c r="I217" s="79"/>
      <c r="J217" s="79"/>
      <c r="K217" s="78"/>
      <c r="L217" s="79"/>
      <c r="M217" s="79"/>
      <c r="N217" s="8">
        <f t="shared" ref="N217:N228" si="46">G217</f>
        <v>3500</v>
      </c>
      <c r="O217" s="48">
        <f t="shared" ref="O217:O228" si="47">N217</f>
        <v>3500</v>
      </c>
      <c r="P217" s="90"/>
    </row>
    <row r="218" spans="1:16" ht="27" customHeight="1">
      <c r="A218" s="57">
        <v>142</v>
      </c>
      <c r="B218" s="103"/>
      <c r="C218" s="40" t="s">
        <v>559</v>
      </c>
      <c r="D218" s="3" t="s">
        <v>267</v>
      </c>
      <c r="E218" s="24">
        <v>1</v>
      </c>
      <c r="F218" s="8">
        <v>3500</v>
      </c>
      <c r="G218" s="8">
        <v>3500</v>
      </c>
      <c r="H218" s="78"/>
      <c r="I218" s="79"/>
      <c r="J218" s="79"/>
      <c r="K218" s="78"/>
      <c r="L218" s="79"/>
      <c r="M218" s="79"/>
      <c r="N218" s="8">
        <f t="shared" si="46"/>
        <v>3500</v>
      </c>
      <c r="O218" s="48">
        <f t="shared" si="47"/>
        <v>3500</v>
      </c>
      <c r="P218" s="90"/>
    </row>
    <row r="219" spans="1:16" ht="27" customHeight="1">
      <c r="A219" s="57">
        <v>143</v>
      </c>
      <c r="B219" s="103"/>
      <c r="C219" s="40" t="s">
        <v>556</v>
      </c>
      <c r="D219" s="3" t="s">
        <v>268</v>
      </c>
      <c r="E219" s="24">
        <v>1</v>
      </c>
      <c r="F219" s="8">
        <v>3500</v>
      </c>
      <c r="G219" s="8">
        <v>3500</v>
      </c>
      <c r="H219" s="78"/>
      <c r="I219" s="79"/>
      <c r="J219" s="79"/>
      <c r="K219" s="78"/>
      <c r="L219" s="79"/>
      <c r="M219" s="79"/>
      <c r="N219" s="8">
        <f t="shared" si="46"/>
        <v>3500</v>
      </c>
      <c r="O219" s="48">
        <f t="shared" si="47"/>
        <v>3500</v>
      </c>
      <c r="P219" s="90"/>
    </row>
    <row r="220" spans="1:16" ht="27" customHeight="1">
      <c r="A220" s="57">
        <v>144</v>
      </c>
      <c r="B220" s="103"/>
      <c r="C220" s="40" t="s">
        <v>471</v>
      </c>
      <c r="D220" s="3" t="s">
        <v>275</v>
      </c>
      <c r="E220" s="24">
        <v>1</v>
      </c>
      <c r="F220" s="8">
        <v>3500</v>
      </c>
      <c r="G220" s="8">
        <v>3500</v>
      </c>
      <c r="H220" s="78"/>
      <c r="I220" s="79"/>
      <c r="J220" s="79"/>
      <c r="K220" s="78"/>
      <c r="L220" s="79"/>
      <c r="M220" s="79"/>
      <c r="N220" s="8">
        <f t="shared" si="46"/>
        <v>3500</v>
      </c>
      <c r="O220" s="48">
        <f t="shared" si="47"/>
        <v>3500</v>
      </c>
      <c r="P220" s="90"/>
    </row>
    <row r="221" spans="1:16" ht="27" customHeight="1">
      <c r="A221" s="57">
        <v>145</v>
      </c>
      <c r="B221" s="103"/>
      <c r="C221" s="40" t="s">
        <v>472</v>
      </c>
      <c r="D221" s="3" t="s">
        <v>276</v>
      </c>
      <c r="E221" s="24">
        <v>1</v>
      </c>
      <c r="F221" s="8">
        <v>3500</v>
      </c>
      <c r="G221" s="8">
        <v>3500</v>
      </c>
      <c r="H221" s="78"/>
      <c r="I221" s="79"/>
      <c r="J221" s="79"/>
      <c r="K221" s="78"/>
      <c r="L221" s="79"/>
      <c r="M221" s="79"/>
      <c r="N221" s="8">
        <f t="shared" si="46"/>
        <v>3500</v>
      </c>
      <c r="O221" s="48">
        <f t="shared" si="47"/>
        <v>3500</v>
      </c>
      <c r="P221" s="90"/>
    </row>
    <row r="222" spans="1:16" ht="27" customHeight="1">
      <c r="A222" s="57">
        <v>146</v>
      </c>
      <c r="B222" s="103"/>
      <c r="C222" s="40" t="s">
        <v>473</v>
      </c>
      <c r="D222" s="3" t="s">
        <v>277</v>
      </c>
      <c r="E222" s="24">
        <v>1</v>
      </c>
      <c r="F222" s="8">
        <v>3500</v>
      </c>
      <c r="G222" s="8">
        <v>3500</v>
      </c>
      <c r="H222" s="78"/>
      <c r="I222" s="79"/>
      <c r="J222" s="79"/>
      <c r="K222" s="78"/>
      <c r="L222" s="79"/>
      <c r="M222" s="79"/>
      <c r="N222" s="8">
        <f t="shared" si="46"/>
        <v>3500</v>
      </c>
      <c r="O222" s="48">
        <f t="shared" si="47"/>
        <v>3500</v>
      </c>
      <c r="P222" s="90"/>
    </row>
    <row r="223" spans="1:16" ht="27" customHeight="1">
      <c r="A223" s="57">
        <v>147</v>
      </c>
      <c r="B223" s="103"/>
      <c r="C223" s="40" t="s">
        <v>474</v>
      </c>
      <c r="D223" s="3" t="s">
        <v>269</v>
      </c>
      <c r="E223" s="24">
        <v>1</v>
      </c>
      <c r="F223" s="8">
        <v>3500</v>
      </c>
      <c r="G223" s="8">
        <v>3500</v>
      </c>
      <c r="H223" s="78"/>
      <c r="I223" s="79"/>
      <c r="J223" s="79"/>
      <c r="K223" s="78"/>
      <c r="L223" s="79"/>
      <c r="M223" s="79"/>
      <c r="N223" s="8">
        <f t="shared" si="46"/>
        <v>3500</v>
      </c>
      <c r="O223" s="48">
        <f t="shared" si="47"/>
        <v>3500</v>
      </c>
      <c r="P223" s="90"/>
    </row>
    <row r="224" spans="1:16" ht="27" customHeight="1">
      <c r="A224" s="57">
        <v>148</v>
      </c>
      <c r="B224" s="103"/>
      <c r="C224" s="40" t="s">
        <v>475</v>
      </c>
      <c r="D224" s="3" t="s">
        <v>270</v>
      </c>
      <c r="E224" s="24">
        <v>1</v>
      </c>
      <c r="F224" s="8">
        <v>3500</v>
      </c>
      <c r="G224" s="8">
        <v>3500</v>
      </c>
      <c r="H224" s="78"/>
      <c r="I224" s="79"/>
      <c r="J224" s="79"/>
      <c r="K224" s="78"/>
      <c r="L224" s="79"/>
      <c r="M224" s="79"/>
      <c r="N224" s="8">
        <f t="shared" si="46"/>
        <v>3500</v>
      </c>
      <c r="O224" s="48">
        <f t="shared" si="47"/>
        <v>3500</v>
      </c>
      <c r="P224" s="90"/>
    </row>
    <row r="225" spans="1:16" ht="27" customHeight="1">
      <c r="A225" s="57">
        <v>149</v>
      </c>
      <c r="B225" s="103"/>
      <c r="C225" s="40" t="s">
        <v>476</v>
      </c>
      <c r="D225" s="3" t="s">
        <v>278</v>
      </c>
      <c r="E225" s="24">
        <v>1</v>
      </c>
      <c r="F225" s="8">
        <v>3500</v>
      </c>
      <c r="G225" s="8">
        <v>3500</v>
      </c>
      <c r="H225" s="78"/>
      <c r="I225" s="79"/>
      <c r="J225" s="79"/>
      <c r="K225" s="78"/>
      <c r="L225" s="79"/>
      <c r="M225" s="79"/>
      <c r="N225" s="8">
        <f t="shared" si="46"/>
        <v>3500</v>
      </c>
      <c r="O225" s="48">
        <f t="shared" si="47"/>
        <v>3500</v>
      </c>
      <c r="P225" s="90"/>
    </row>
    <row r="226" spans="1:16" ht="27" customHeight="1">
      <c r="A226" s="57">
        <v>150</v>
      </c>
      <c r="B226" s="103"/>
      <c r="C226" s="40" t="s">
        <v>477</v>
      </c>
      <c r="D226" s="3" t="s">
        <v>271</v>
      </c>
      <c r="E226" s="24">
        <v>1</v>
      </c>
      <c r="F226" s="8">
        <v>3500</v>
      </c>
      <c r="G226" s="8">
        <v>3500</v>
      </c>
      <c r="H226" s="78"/>
      <c r="I226" s="79"/>
      <c r="J226" s="79"/>
      <c r="K226" s="78"/>
      <c r="L226" s="79"/>
      <c r="M226" s="79"/>
      <c r="N226" s="8">
        <f t="shared" si="46"/>
        <v>3500</v>
      </c>
      <c r="O226" s="48">
        <f t="shared" si="47"/>
        <v>3500</v>
      </c>
      <c r="P226" s="90"/>
    </row>
    <row r="227" spans="1:16" ht="27" customHeight="1">
      <c r="A227" s="57">
        <v>151</v>
      </c>
      <c r="B227" s="103"/>
      <c r="C227" s="40" t="s">
        <v>478</v>
      </c>
      <c r="D227" s="3" t="s">
        <v>279</v>
      </c>
      <c r="E227" s="24">
        <v>1</v>
      </c>
      <c r="F227" s="8">
        <v>3500</v>
      </c>
      <c r="G227" s="8">
        <v>3500</v>
      </c>
      <c r="H227" s="78"/>
      <c r="I227" s="79"/>
      <c r="J227" s="79"/>
      <c r="K227" s="78"/>
      <c r="L227" s="79"/>
      <c r="M227" s="79"/>
      <c r="N227" s="8">
        <f t="shared" si="46"/>
        <v>3500</v>
      </c>
      <c r="O227" s="48">
        <f t="shared" si="47"/>
        <v>3500</v>
      </c>
      <c r="P227" s="90"/>
    </row>
    <row r="228" spans="1:16" ht="27" customHeight="1">
      <c r="A228" s="57">
        <v>152</v>
      </c>
      <c r="B228" s="103"/>
      <c r="C228" s="40" t="s">
        <v>479</v>
      </c>
      <c r="D228" s="3" t="s">
        <v>272</v>
      </c>
      <c r="E228" s="24">
        <v>1</v>
      </c>
      <c r="F228" s="8">
        <v>3500</v>
      </c>
      <c r="G228" s="8">
        <v>3500</v>
      </c>
      <c r="H228" s="78"/>
      <c r="I228" s="79"/>
      <c r="J228" s="79"/>
      <c r="K228" s="78"/>
      <c r="L228" s="79"/>
      <c r="M228" s="79"/>
      <c r="N228" s="8">
        <f t="shared" si="46"/>
        <v>3500</v>
      </c>
      <c r="O228" s="48">
        <f t="shared" si="47"/>
        <v>3500</v>
      </c>
      <c r="P228" s="90"/>
    </row>
    <row r="229" spans="1:16" s="12" customFormat="1" ht="30">
      <c r="A229" s="100">
        <v>153</v>
      </c>
      <c r="B229" s="116" t="s">
        <v>106</v>
      </c>
      <c r="C229" s="100" t="s">
        <v>326</v>
      </c>
      <c r="D229" s="9" t="s">
        <v>107</v>
      </c>
      <c r="E229" s="10">
        <v>1</v>
      </c>
      <c r="F229" s="11">
        <v>3500</v>
      </c>
      <c r="G229" s="11">
        <f t="shared" si="32"/>
        <v>3500</v>
      </c>
      <c r="H229" s="78"/>
      <c r="I229" s="79"/>
      <c r="J229" s="79"/>
      <c r="K229" s="78"/>
      <c r="L229" s="79"/>
      <c r="M229" s="79"/>
      <c r="N229" s="11">
        <f>G229+J229+M229</f>
        <v>3500</v>
      </c>
      <c r="O229" s="91">
        <f>SUM(N229:N233)</f>
        <v>76600</v>
      </c>
      <c r="P229" s="89">
        <f>O229+O234+O235+O236+O237+O238+O239</f>
        <v>104600</v>
      </c>
    </row>
    <row r="230" spans="1:16" s="12" customFormat="1" ht="19.5" customHeight="1">
      <c r="A230" s="92"/>
      <c r="B230" s="117"/>
      <c r="C230" s="92"/>
      <c r="D230" s="9" t="s">
        <v>108</v>
      </c>
      <c r="E230" s="10">
        <v>2</v>
      </c>
      <c r="F230" s="11">
        <v>3500</v>
      </c>
      <c r="G230" s="11">
        <f t="shared" si="32"/>
        <v>7000</v>
      </c>
      <c r="H230" s="10">
        <v>2</v>
      </c>
      <c r="I230" s="11">
        <v>3500</v>
      </c>
      <c r="J230" s="11">
        <f t="shared" si="35"/>
        <v>7000</v>
      </c>
      <c r="K230" s="10">
        <v>4</v>
      </c>
      <c r="L230" s="11">
        <v>2300</v>
      </c>
      <c r="M230" s="11">
        <f t="shared" si="36"/>
        <v>9200</v>
      </c>
      <c r="N230" s="11">
        <f>G230+J230+M230</f>
        <v>23200</v>
      </c>
      <c r="O230" s="92"/>
      <c r="P230" s="89"/>
    </row>
    <row r="231" spans="1:16" s="12" customFormat="1" ht="15.75" customHeight="1">
      <c r="A231" s="92"/>
      <c r="B231" s="117"/>
      <c r="C231" s="92"/>
      <c r="D231" s="9" t="s">
        <v>114</v>
      </c>
      <c r="E231" s="10">
        <v>2</v>
      </c>
      <c r="F231" s="11">
        <v>3500</v>
      </c>
      <c r="G231" s="11">
        <f t="shared" si="32"/>
        <v>7000</v>
      </c>
      <c r="H231" s="10">
        <v>2</v>
      </c>
      <c r="I231" s="11">
        <v>3500</v>
      </c>
      <c r="J231" s="11">
        <f t="shared" si="35"/>
        <v>7000</v>
      </c>
      <c r="K231" s="10">
        <v>4</v>
      </c>
      <c r="L231" s="11">
        <v>2300</v>
      </c>
      <c r="M231" s="11">
        <f t="shared" si="36"/>
        <v>9200</v>
      </c>
      <c r="N231" s="11">
        <f>G231+J231+M231</f>
        <v>23200</v>
      </c>
      <c r="O231" s="92"/>
      <c r="P231" s="89"/>
    </row>
    <row r="232" spans="1:16" s="12" customFormat="1" ht="16.5" customHeight="1">
      <c r="A232" s="92"/>
      <c r="B232" s="117"/>
      <c r="C232" s="92"/>
      <c r="D232" s="9" t="s">
        <v>115</v>
      </c>
      <c r="E232" s="10">
        <v>2</v>
      </c>
      <c r="F232" s="11">
        <v>3500</v>
      </c>
      <c r="G232" s="11">
        <f t="shared" si="32"/>
        <v>7000</v>
      </c>
      <c r="H232" s="10">
        <v>2</v>
      </c>
      <c r="I232" s="11">
        <v>3500</v>
      </c>
      <c r="J232" s="11">
        <f t="shared" si="35"/>
        <v>7000</v>
      </c>
      <c r="K232" s="10">
        <v>4</v>
      </c>
      <c r="L232" s="11">
        <v>2300</v>
      </c>
      <c r="M232" s="11">
        <f t="shared" si="36"/>
        <v>9200</v>
      </c>
      <c r="N232" s="11">
        <f>G232+J232+M232</f>
        <v>23200</v>
      </c>
      <c r="O232" s="92"/>
      <c r="P232" s="89"/>
    </row>
    <row r="233" spans="1:16" s="12" customFormat="1" ht="28.5" customHeight="1">
      <c r="A233" s="93"/>
      <c r="B233" s="117"/>
      <c r="C233" s="92"/>
      <c r="D233" s="9" t="s">
        <v>116</v>
      </c>
      <c r="E233" s="10">
        <v>1</v>
      </c>
      <c r="F233" s="11">
        <v>3500</v>
      </c>
      <c r="G233" s="11">
        <f t="shared" si="32"/>
        <v>3500</v>
      </c>
      <c r="H233" s="78"/>
      <c r="I233" s="79"/>
      <c r="J233" s="79"/>
      <c r="K233" s="78"/>
      <c r="L233" s="79"/>
      <c r="M233" s="79"/>
      <c r="N233" s="11">
        <f>G233+J233+M233</f>
        <v>3500</v>
      </c>
      <c r="O233" s="92"/>
      <c r="P233" s="89"/>
    </row>
    <row r="234" spans="1:16" s="12" customFormat="1" ht="28.5" customHeight="1">
      <c r="A234" s="58">
        <v>154</v>
      </c>
      <c r="B234" s="117"/>
      <c r="C234" s="42" t="s">
        <v>480</v>
      </c>
      <c r="D234" s="9" t="s">
        <v>280</v>
      </c>
      <c r="E234" s="42">
        <v>2</v>
      </c>
      <c r="F234" s="11">
        <v>3500</v>
      </c>
      <c r="G234" s="11">
        <v>7000</v>
      </c>
      <c r="H234" s="78"/>
      <c r="I234" s="79"/>
      <c r="J234" s="79"/>
      <c r="K234" s="78"/>
      <c r="L234" s="79"/>
      <c r="M234" s="79"/>
      <c r="N234" s="11">
        <f>G234</f>
        <v>7000</v>
      </c>
      <c r="O234" s="47">
        <f>N234</f>
        <v>7000</v>
      </c>
      <c r="P234" s="89"/>
    </row>
    <row r="235" spans="1:16" s="12" customFormat="1" ht="28.5" customHeight="1">
      <c r="A235" s="58">
        <v>155</v>
      </c>
      <c r="B235" s="117"/>
      <c r="C235" s="42" t="s">
        <v>481</v>
      </c>
      <c r="D235" s="9" t="s">
        <v>282</v>
      </c>
      <c r="E235" s="42">
        <v>1</v>
      </c>
      <c r="F235" s="11">
        <v>3500</v>
      </c>
      <c r="G235" s="11">
        <v>3500</v>
      </c>
      <c r="H235" s="78"/>
      <c r="I235" s="79"/>
      <c r="J235" s="79"/>
      <c r="K235" s="78"/>
      <c r="L235" s="79"/>
      <c r="M235" s="79"/>
      <c r="N235" s="11">
        <f t="shared" ref="N235:N239" si="48">G235</f>
        <v>3500</v>
      </c>
      <c r="O235" s="47">
        <f t="shared" ref="O235:O239" si="49">N235</f>
        <v>3500</v>
      </c>
      <c r="P235" s="89"/>
    </row>
    <row r="236" spans="1:16" s="12" customFormat="1" ht="28.5" customHeight="1">
      <c r="A236" s="58">
        <v>156</v>
      </c>
      <c r="B236" s="117"/>
      <c r="C236" s="42" t="s">
        <v>482</v>
      </c>
      <c r="D236" s="9" t="s">
        <v>283</v>
      </c>
      <c r="E236" s="42">
        <v>1</v>
      </c>
      <c r="F236" s="11">
        <v>3500</v>
      </c>
      <c r="G236" s="11">
        <v>3500</v>
      </c>
      <c r="H236" s="78"/>
      <c r="I236" s="79"/>
      <c r="J236" s="79"/>
      <c r="K236" s="78"/>
      <c r="L236" s="79"/>
      <c r="M236" s="79"/>
      <c r="N236" s="11">
        <f t="shared" si="48"/>
        <v>3500</v>
      </c>
      <c r="O236" s="47">
        <f t="shared" si="49"/>
        <v>3500</v>
      </c>
      <c r="P236" s="89"/>
    </row>
    <row r="237" spans="1:16" s="12" customFormat="1" ht="28.5" customHeight="1">
      <c r="A237" s="58">
        <v>157</v>
      </c>
      <c r="B237" s="117"/>
      <c r="C237" s="42" t="s">
        <v>483</v>
      </c>
      <c r="D237" s="9" t="s">
        <v>281</v>
      </c>
      <c r="E237" s="42">
        <v>1</v>
      </c>
      <c r="F237" s="11">
        <v>3500</v>
      </c>
      <c r="G237" s="11">
        <v>3500</v>
      </c>
      <c r="H237" s="78"/>
      <c r="I237" s="79"/>
      <c r="J237" s="79"/>
      <c r="K237" s="78"/>
      <c r="L237" s="79"/>
      <c r="M237" s="79"/>
      <c r="N237" s="11">
        <f t="shared" si="48"/>
        <v>3500</v>
      </c>
      <c r="O237" s="47">
        <f t="shared" si="49"/>
        <v>3500</v>
      </c>
      <c r="P237" s="89"/>
    </row>
    <row r="238" spans="1:16" s="12" customFormat="1" ht="28.5" customHeight="1">
      <c r="A238" s="58">
        <v>158</v>
      </c>
      <c r="B238" s="117"/>
      <c r="C238" s="42" t="s">
        <v>427</v>
      </c>
      <c r="D238" s="9" t="s">
        <v>227</v>
      </c>
      <c r="E238" s="42">
        <v>1</v>
      </c>
      <c r="F238" s="11">
        <v>3500</v>
      </c>
      <c r="G238" s="11">
        <v>3500</v>
      </c>
      <c r="H238" s="78"/>
      <c r="I238" s="79"/>
      <c r="J238" s="79"/>
      <c r="K238" s="78"/>
      <c r="L238" s="79"/>
      <c r="M238" s="79"/>
      <c r="N238" s="11">
        <f t="shared" si="48"/>
        <v>3500</v>
      </c>
      <c r="O238" s="47">
        <f t="shared" si="49"/>
        <v>3500</v>
      </c>
      <c r="P238" s="89"/>
    </row>
    <row r="239" spans="1:16" s="12" customFormat="1" ht="28.5" customHeight="1">
      <c r="A239" s="58">
        <v>159</v>
      </c>
      <c r="B239" s="118"/>
      <c r="C239" s="42" t="s">
        <v>484</v>
      </c>
      <c r="D239" s="9" t="s">
        <v>284</v>
      </c>
      <c r="E239" s="42">
        <v>2</v>
      </c>
      <c r="F239" s="11">
        <v>3500</v>
      </c>
      <c r="G239" s="11">
        <v>7000</v>
      </c>
      <c r="H239" s="78"/>
      <c r="I239" s="79"/>
      <c r="J239" s="79"/>
      <c r="K239" s="78"/>
      <c r="L239" s="79"/>
      <c r="M239" s="79"/>
      <c r="N239" s="11">
        <f t="shared" si="48"/>
        <v>7000</v>
      </c>
      <c r="O239" s="47">
        <f t="shared" si="49"/>
        <v>7000</v>
      </c>
      <c r="P239" s="89"/>
    </row>
    <row r="240" spans="1:16" s="26" customFormat="1" ht="30">
      <c r="A240" s="104">
        <v>160</v>
      </c>
      <c r="B240" s="106"/>
      <c r="C240" s="101" t="s">
        <v>58</v>
      </c>
      <c r="D240" s="23" t="s">
        <v>117</v>
      </c>
      <c r="E240" s="24">
        <v>4</v>
      </c>
      <c r="F240" s="25">
        <v>3500</v>
      </c>
      <c r="G240" s="25">
        <f t="shared" si="32"/>
        <v>14000</v>
      </c>
      <c r="H240" s="78"/>
      <c r="I240" s="79"/>
      <c r="J240" s="79"/>
      <c r="K240" s="78"/>
      <c r="L240" s="79"/>
      <c r="M240" s="79"/>
      <c r="N240" s="25">
        <f t="shared" ref="N240:N286" si="50">G240+J240+M240</f>
        <v>14000</v>
      </c>
      <c r="O240" s="90">
        <f>SUM(N240:N256)</f>
        <v>136100</v>
      </c>
      <c r="P240" s="90"/>
    </row>
    <row r="241" spans="1:16" ht="30">
      <c r="A241" s="104"/>
      <c r="B241" s="107"/>
      <c r="C241" s="95"/>
      <c r="D241" s="23" t="s">
        <v>118</v>
      </c>
      <c r="E241" s="24">
        <v>2</v>
      </c>
      <c r="F241" s="25">
        <v>3500</v>
      </c>
      <c r="G241" s="25">
        <f t="shared" si="32"/>
        <v>7000</v>
      </c>
      <c r="H241" s="24">
        <v>2</v>
      </c>
      <c r="I241" s="25">
        <v>3500</v>
      </c>
      <c r="J241" s="25">
        <f t="shared" si="35"/>
        <v>7000</v>
      </c>
      <c r="K241" s="24">
        <v>4</v>
      </c>
      <c r="L241" s="25">
        <v>2300</v>
      </c>
      <c r="M241" s="25">
        <f t="shared" si="36"/>
        <v>9200</v>
      </c>
      <c r="N241" s="25">
        <f t="shared" si="50"/>
        <v>23200</v>
      </c>
      <c r="O241" s="90"/>
      <c r="P241" s="90"/>
    </row>
    <row r="242" spans="1:16" ht="30">
      <c r="A242" s="104"/>
      <c r="B242" s="107"/>
      <c r="C242" s="95"/>
      <c r="D242" s="23" t="s">
        <v>119</v>
      </c>
      <c r="E242" s="24">
        <v>3</v>
      </c>
      <c r="F242" s="25">
        <v>3500</v>
      </c>
      <c r="G242" s="25">
        <f t="shared" si="32"/>
        <v>10500</v>
      </c>
      <c r="H242" s="24">
        <v>3</v>
      </c>
      <c r="I242" s="25">
        <v>3500</v>
      </c>
      <c r="J242" s="25">
        <f t="shared" si="35"/>
        <v>10500</v>
      </c>
      <c r="K242" s="24">
        <v>4</v>
      </c>
      <c r="L242" s="25">
        <v>2300</v>
      </c>
      <c r="M242" s="25">
        <f t="shared" si="36"/>
        <v>9200</v>
      </c>
      <c r="N242" s="25">
        <f t="shared" si="50"/>
        <v>30200</v>
      </c>
      <c r="O242" s="90"/>
      <c r="P242" s="90"/>
    </row>
    <row r="243" spans="1:16" ht="30">
      <c r="A243" s="104"/>
      <c r="B243" s="107"/>
      <c r="C243" s="95"/>
      <c r="D243" s="23" t="s">
        <v>120</v>
      </c>
      <c r="E243" s="24">
        <v>2</v>
      </c>
      <c r="F243" s="25">
        <v>3500</v>
      </c>
      <c r="G243" s="25">
        <f t="shared" si="32"/>
        <v>7000</v>
      </c>
      <c r="H243" s="24">
        <v>2</v>
      </c>
      <c r="I243" s="25">
        <v>3500</v>
      </c>
      <c r="J243" s="25">
        <f t="shared" si="35"/>
        <v>7000</v>
      </c>
      <c r="K243" s="24">
        <v>4</v>
      </c>
      <c r="L243" s="25">
        <v>2300</v>
      </c>
      <c r="M243" s="25">
        <f t="shared" si="36"/>
        <v>9200</v>
      </c>
      <c r="N243" s="25">
        <f t="shared" si="50"/>
        <v>23200</v>
      </c>
      <c r="O243" s="90"/>
      <c r="P243" s="90"/>
    </row>
    <row r="244" spans="1:16" ht="27.75" customHeight="1">
      <c r="A244" s="104"/>
      <c r="B244" s="107"/>
      <c r="C244" s="95"/>
      <c r="D244" s="13" t="s">
        <v>134</v>
      </c>
      <c r="E244" s="24">
        <v>1</v>
      </c>
      <c r="F244" s="8">
        <v>3500</v>
      </c>
      <c r="G244" s="8">
        <f t="shared" si="32"/>
        <v>3500</v>
      </c>
      <c r="H244" s="78"/>
      <c r="I244" s="79"/>
      <c r="J244" s="79"/>
      <c r="K244" s="78"/>
      <c r="L244" s="79"/>
      <c r="M244" s="79"/>
      <c r="N244" s="8">
        <f t="shared" si="50"/>
        <v>3500</v>
      </c>
      <c r="O244" s="90"/>
      <c r="P244" s="90"/>
    </row>
    <row r="245" spans="1:16" ht="25.5">
      <c r="A245" s="104"/>
      <c r="B245" s="107"/>
      <c r="C245" s="95"/>
      <c r="D245" s="13" t="s">
        <v>135</v>
      </c>
      <c r="E245" s="24">
        <v>1</v>
      </c>
      <c r="F245" s="8">
        <v>3500</v>
      </c>
      <c r="G245" s="8">
        <f t="shared" si="32"/>
        <v>3500</v>
      </c>
      <c r="H245" s="78"/>
      <c r="I245" s="79"/>
      <c r="J245" s="79"/>
      <c r="K245" s="78"/>
      <c r="L245" s="79"/>
      <c r="M245" s="79"/>
      <c r="N245" s="8">
        <f t="shared" si="50"/>
        <v>3500</v>
      </c>
      <c r="O245" s="90"/>
      <c r="P245" s="90"/>
    </row>
    <row r="246" spans="1:16" ht="25.5">
      <c r="A246" s="104"/>
      <c r="B246" s="107"/>
      <c r="C246" s="95"/>
      <c r="D246" s="13" t="s">
        <v>136</v>
      </c>
      <c r="E246" s="24">
        <v>1</v>
      </c>
      <c r="F246" s="8">
        <v>3500</v>
      </c>
      <c r="G246" s="8">
        <f t="shared" si="32"/>
        <v>3500</v>
      </c>
      <c r="H246" s="78"/>
      <c r="I246" s="79"/>
      <c r="J246" s="79"/>
      <c r="K246" s="78"/>
      <c r="L246" s="79"/>
      <c r="M246" s="79"/>
      <c r="N246" s="8">
        <f t="shared" si="50"/>
        <v>3500</v>
      </c>
      <c r="O246" s="90"/>
      <c r="P246" s="90"/>
    </row>
    <row r="247" spans="1:16" ht="51">
      <c r="A247" s="104"/>
      <c r="B247" s="107"/>
      <c r="C247" s="95"/>
      <c r="D247" s="13" t="s">
        <v>137</v>
      </c>
      <c r="E247" s="24">
        <v>1</v>
      </c>
      <c r="F247" s="8">
        <v>3500</v>
      </c>
      <c r="G247" s="8">
        <f t="shared" si="32"/>
        <v>3500</v>
      </c>
      <c r="H247" s="78"/>
      <c r="I247" s="79"/>
      <c r="J247" s="79"/>
      <c r="K247" s="78"/>
      <c r="L247" s="79"/>
      <c r="M247" s="79"/>
      <c r="N247" s="8">
        <f t="shared" si="50"/>
        <v>3500</v>
      </c>
      <c r="O247" s="90"/>
      <c r="P247" s="90"/>
    </row>
    <row r="248" spans="1:16" ht="42" customHeight="1">
      <c r="A248" s="104"/>
      <c r="B248" s="107"/>
      <c r="C248" s="95"/>
      <c r="D248" s="13" t="s">
        <v>138</v>
      </c>
      <c r="E248" s="24">
        <v>1</v>
      </c>
      <c r="F248" s="8">
        <v>3500</v>
      </c>
      <c r="G248" s="8">
        <f t="shared" si="32"/>
        <v>3500</v>
      </c>
      <c r="H248" s="78"/>
      <c r="I248" s="79"/>
      <c r="J248" s="79"/>
      <c r="K248" s="78"/>
      <c r="L248" s="79"/>
      <c r="M248" s="79"/>
      <c r="N248" s="8">
        <f t="shared" si="50"/>
        <v>3500</v>
      </c>
      <c r="O248" s="90"/>
      <c r="P248" s="90"/>
    </row>
    <row r="249" spans="1:16" ht="38.25">
      <c r="A249" s="104"/>
      <c r="B249" s="107"/>
      <c r="C249" s="95"/>
      <c r="D249" s="13" t="s">
        <v>139</v>
      </c>
      <c r="E249" s="24">
        <v>1</v>
      </c>
      <c r="F249" s="8">
        <v>3500</v>
      </c>
      <c r="G249" s="8">
        <f t="shared" si="32"/>
        <v>3500</v>
      </c>
      <c r="H249" s="78"/>
      <c r="I249" s="79"/>
      <c r="J249" s="79"/>
      <c r="K249" s="78"/>
      <c r="L249" s="79"/>
      <c r="M249" s="79"/>
      <c r="N249" s="8">
        <f t="shared" si="50"/>
        <v>3500</v>
      </c>
      <c r="O249" s="90"/>
      <c r="P249" s="90"/>
    </row>
    <row r="250" spans="1:16" ht="38.25">
      <c r="A250" s="104"/>
      <c r="B250" s="107"/>
      <c r="C250" s="95"/>
      <c r="D250" s="13" t="s">
        <v>140</v>
      </c>
      <c r="E250" s="24">
        <v>1</v>
      </c>
      <c r="F250" s="8">
        <v>3500</v>
      </c>
      <c r="G250" s="8">
        <f t="shared" si="32"/>
        <v>3500</v>
      </c>
      <c r="H250" s="78"/>
      <c r="I250" s="79"/>
      <c r="J250" s="79"/>
      <c r="K250" s="78"/>
      <c r="L250" s="79"/>
      <c r="M250" s="79"/>
      <c r="N250" s="8">
        <f t="shared" si="50"/>
        <v>3500</v>
      </c>
      <c r="O250" s="90"/>
      <c r="P250" s="90"/>
    </row>
    <row r="251" spans="1:16" ht="38.25">
      <c r="A251" s="104"/>
      <c r="B251" s="107"/>
      <c r="C251" s="95"/>
      <c r="D251" s="13" t="s">
        <v>141</v>
      </c>
      <c r="E251" s="24">
        <v>1</v>
      </c>
      <c r="F251" s="8">
        <v>3500</v>
      </c>
      <c r="G251" s="8">
        <f t="shared" si="32"/>
        <v>3500</v>
      </c>
      <c r="H251" s="78"/>
      <c r="I251" s="79"/>
      <c r="J251" s="79"/>
      <c r="K251" s="78"/>
      <c r="L251" s="79"/>
      <c r="M251" s="79"/>
      <c r="N251" s="8">
        <f t="shared" si="50"/>
        <v>3500</v>
      </c>
      <c r="O251" s="90"/>
      <c r="P251" s="90"/>
    </row>
    <row r="252" spans="1:16" ht="43.5" customHeight="1">
      <c r="A252" s="104"/>
      <c r="B252" s="107"/>
      <c r="C252" s="95"/>
      <c r="D252" s="13" t="s">
        <v>142</v>
      </c>
      <c r="E252" s="24">
        <v>1</v>
      </c>
      <c r="F252" s="8">
        <v>3500</v>
      </c>
      <c r="G252" s="8">
        <f t="shared" si="32"/>
        <v>3500</v>
      </c>
      <c r="H252" s="78"/>
      <c r="I252" s="79"/>
      <c r="J252" s="79"/>
      <c r="K252" s="78"/>
      <c r="L252" s="79"/>
      <c r="M252" s="79"/>
      <c r="N252" s="8">
        <f t="shared" si="50"/>
        <v>3500</v>
      </c>
      <c r="O252" s="90"/>
      <c r="P252" s="90"/>
    </row>
    <row r="253" spans="1:16" ht="54.75" customHeight="1">
      <c r="A253" s="104"/>
      <c r="B253" s="107"/>
      <c r="C253" s="95"/>
      <c r="D253" s="13" t="s">
        <v>143</v>
      </c>
      <c r="E253" s="24">
        <v>1</v>
      </c>
      <c r="F253" s="8">
        <v>3500</v>
      </c>
      <c r="G253" s="8">
        <f t="shared" si="32"/>
        <v>3500</v>
      </c>
      <c r="H253" s="78"/>
      <c r="I253" s="79"/>
      <c r="J253" s="79"/>
      <c r="K253" s="78"/>
      <c r="L253" s="79"/>
      <c r="M253" s="79"/>
      <c r="N253" s="8">
        <f t="shared" si="50"/>
        <v>3500</v>
      </c>
      <c r="O253" s="90"/>
      <c r="P253" s="90"/>
    </row>
    <row r="254" spans="1:16" ht="56.25" customHeight="1">
      <c r="A254" s="104"/>
      <c r="B254" s="107"/>
      <c r="C254" s="95"/>
      <c r="D254" s="13" t="s">
        <v>144</v>
      </c>
      <c r="E254" s="24">
        <v>1</v>
      </c>
      <c r="F254" s="8">
        <v>3500</v>
      </c>
      <c r="G254" s="8">
        <f t="shared" si="32"/>
        <v>3500</v>
      </c>
      <c r="H254" s="78"/>
      <c r="I254" s="79"/>
      <c r="J254" s="79"/>
      <c r="K254" s="78"/>
      <c r="L254" s="79"/>
      <c r="M254" s="79"/>
      <c r="N254" s="8">
        <f t="shared" si="50"/>
        <v>3500</v>
      </c>
      <c r="O254" s="90"/>
      <c r="P254" s="90"/>
    </row>
    <row r="255" spans="1:16" ht="33" customHeight="1">
      <c r="A255" s="104"/>
      <c r="B255" s="107"/>
      <c r="C255" s="95"/>
      <c r="D255" s="13" t="s">
        <v>289</v>
      </c>
      <c r="E255" s="24">
        <v>1</v>
      </c>
      <c r="F255" s="8">
        <v>3500</v>
      </c>
      <c r="G255" s="8">
        <f t="shared" si="32"/>
        <v>3500</v>
      </c>
      <c r="H255" s="78"/>
      <c r="I255" s="79"/>
      <c r="J255" s="79"/>
      <c r="K255" s="78"/>
      <c r="L255" s="79"/>
      <c r="M255" s="79"/>
      <c r="N255" s="8">
        <f t="shared" si="50"/>
        <v>3500</v>
      </c>
      <c r="O255" s="90"/>
      <c r="P255" s="90"/>
    </row>
    <row r="256" spans="1:16" ht="38.25">
      <c r="A256" s="104"/>
      <c r="B256" s="108"/>
      <c r="C256" s="96"/>
      <c r="D256" s="13" t="s">
        <v>145</v>
      </c>
      <c r="E256" s="24">
        <v>1</v>
      </c>
      <c r="F256" s="8">
        <v>3500</v>
      </c>
      <c r="G256" s="8">
        <f t="shared" si="32"/>
        <v>3500</v>
      </c>
      <c r="H256" s="78"/>
      <c r="I256" s="79"/>
      <c r="J256" s="79"/>
      <c r="K256" s="78"/>
      <c r="L256" s="79"/>
      <c r="M256" s="79"/>
      <c r="N256" s="8">
        <f t="shared" si="50"/>
        <v>3500</v>
      </c>
      <c r="O256" s="90"/>
      <c r="P256" s="90"/>
    </row>
    <row r="257" spans="1:16" s="26" customFormat="1" ht="30">
      <c r="A257" s="104">
        <v>161</v>
      </c>
      <c r="B257" s="116"/>
      <c r="C257" s="100" t="s">
        <v>121</v>
      </c>
      <c r="D257" s="9" t="s">
        <v>122</v>
      </c>
      <c r="E257" s="10">
        <v>3</v>
      </c>
      <c r="F257" s="11">
        <v>3500</v>
      </c>
      <c r="G257" s="11">
        <f t="shared" si="32"/>
        <v>10500</v>
      </c>
      <c r="H257" s="78"/>
      <c r="I257" s="79"/>
      <c r="J257" s="79"/>
      <c r="K257" s="78"/>
      <c r="L257" s="79"/>
      <c r="M257" s="79"/>
      <c r="N257" s="11">
        <f t="shared" si="50"/>
        <v>10500</v>
      </c>
      <c r="O257" s="89">
        <f>SUM(N257:N267)</f>
        <v>105900</v>
      </c>
      <c r="P257" s="89"/>
    </row>
    <row r="258" spans="1:16" s="12" customFormat="1" ht="31.5" customHeight="1">
      <c r="A258" s="104"/>
      <c r="B258" s="117"/>
      <c r="C258" s="92"/>
      <c r="D258" s="9" t="s">
        <v>123</v>
      </c>
      <c r="E258" s="10">
        <v>6</v>
      </c>
      <c r="F258" s="11">
        <v>3500</v>
      </c>
      <c r="G258" s="11">
        <f t="shared" si="32"/>
        <v>21000</v>
      </c>
      <c r="H258" s="10">
        <v>7</v>
      </c>
      <c r="I258" s="11">
        <v>3500</v>
      </c>
      <c r="J258" s="11">
        <f t="shared" ref="J258:J280" si="51">H258*I258</f>
        <v>24500</v>
      </c>
      <c r="K258" s="10">
        <v>8</v>
      </c>
      <c r="L258" s="11">
        <v>2300</v>
      </c>
      <c r="M258" s="11">
        <f t="shared" si="36"/>
        <v>18400</v>
      </c>
      <c r="N258" s="11">
        <f t="shared" si="50"/>
        <v>63900</v>
      </c>
      <c r="O258" s="89"/>
      <c r="P258" s="89"/>
    </row>
    <row r="259" spans="1:16" s="12" customFormat="1" ht="30">
      <c r="A259" s="104"/>
      <c r="B259" s="117"/>
      <c r="C259" s="92"/>
      <c r="D259" s="9" t="s">
        <v>351</v>
      </c>
      <c r="E259" s="10">
        <v>1</v>
      </c>
      <c r="F259" s="11">
        <v>3500</v>
      </c>
      <c r="G259" s="11">
        <f t="shared" si="32"/>
        <v>3500</v>
      </c>
      <c r="H259" s="78"/>
      <c r="I259" s="79"/>
      <c r="J259" s="79"/>
      <c r="K259" s="78"/>
      <c r="L259" s="79"/>
      <c r="M259" s="79"/>
      <c r="N259" s="11">
        <f t="shared" si="50"/>
        <v>3500</v>
      </c>
      <c r="O259" s="89"/>
      <c r="P259" s="89"/>
    </row>
    <row r="260" spans="1:16" s="12" customFormat="1" ht="30">
      <c r="A260" s="104"/>
      <c r="B260" s="117"/>
      <c r="C260" s="92"/>
      <c r="D260" s="9" t="s">
        <v>352</v>
      </c>
      <c r="E260" s="10">
        <v>1</v>
      </c>
      <c r="F260" s="11">
        <v>3500</v>
      </c>
      <c r="G260" s="11">
        <f t="shared" si="32"/>
        <v>3500</v>
      </c>
      <c r="H260" s="78"/>
      <c r="I260" s="79"/>
      <c r="J260" s="79"/>
      <c r="K260" s="78"/>
      <c r="L260" s="79"/>
      <c r="M260" s="79"/>
      <c r="N260" s="11">
        <f t="shared" si="50"/>
        <v>3500</v>
      </c>
      <c r="O260" s="89"/>
      <c r="P260" s="89"/>
    </row>
    <row r="261" spans="1:16" s="12" customFormat="1" ht="45">
      <c r="A261" s="104"/>
      <c r="B261" s="117"/>
      <c r="C261" s="92"/>
      <c r="D261" s="9" t="s">
        <v>290</v>
      </c>
      <c r="E261" s="10">
        <v>1</v>
      </c>
      <c r="F261" s="11">
        <v>3500</v>
      </c>
      <c r="G261" s="11">
        <f t="shared" si="32"/>
        <v>3500</v>
      </c>
      <c r="H261" s="78"/>
      <c r="I261" s="79"/>
      <c r="J261" s="79"/>
      <c r="K261" s="78"/>
      <c r="L261" s="79"/>
      <c r="M261" s="79"/>
      <c r="N261" s="11">
        <f t="shared" si="50"/>
        <v>3500</v>
      </c>
      <c r="O261" s="89"/>
      <c r="P261" s="89"/>
    </row>
    <row r="262" spans="1:16" s="12" customFormat="1" ht="30">
      <c r="A262" s="104"/>
      <c r="B262" s="117"/>
      <c r="C262" s="92"/>
      <c r="D262" s="9" t="s">
        <v>292</v>
      </c>
      <c r="E262" s="10">
        <v>1</v>
      </c>
      <c r="F262" s="11">
        <v>3500</v>
      </c>
      <c r="G262" s="11">
        <f t="shared" si="32"/>
        <v>3500</v>
      </c>
      <c r="H262" s="78"/>
      <c r="I262" s="79"/>
      <c r="J262" s="79"/>
      <c r="K262" s="78"/>
      <c r="L262" s="79"/>
      <c r="M262" s="79"/>
      <c r="N262" s="11">
        <f t="shared" si="50"/>
        <v>3500</v>
      </c>
      <c r="O262" s="89"/>
      <c r="P262" s="89"/>
    </row>
    <row r="263" spans="1:16" s="12" customFormat="1" ht="30">
      <c r="A263" s="104"/>
      <c r="B263" s="117"/>
      <c r="C263" s="92"/>
      <c r="D263" s="9" t="s">
        <v>291</v>
      </c>
      <c r="E263" s="10">
        <v>1</v>
      </c>
      <c r="F263" s="11">
        <v>3500</v>
      </c>
      <c r="G263" s="11">
        <f t="shared" si="32"/>
        <v>3500</v>
      </c>
      <c r="H263" s="78"/>
      <c r="I263" s="79"/>
      <c r="J263" s="79"/>
      <c r="K263" s="78"/>
      <c r="L263" s="79"/>
      <c r="M263" s="79"/>
      <c r="N263" s="11">
        <f t="shared" si="50"/>
        <v>3500</v>
      </c>
      <c r="O263" s="89"/>
      <c r="P263" s="89"/>
    </row>
    <row r="264" spans="1:16" s="12" customFormat="1" ht="30">
      <c r="A264" s="104"/>
      <c r="B264" s="117"/>
      <c r="C264" s="92"/>
      <c r="D264" s="9" t="s">
        <v>353</v>
      </c>
      <c r="E264" s="38">
        <v>1</v>
      </c>
      <c r="F264" s="11">
        <v>3500</v>
      </c>
      <c r="G264" s="11">
        <f t="shared" si="32"/>
        <v>3500</v>
      </c>
      <c r="H264" s="78"/>
      <c r="I264" s="79"/>
      <c r="J264" s="79"/>
      <c r="K264" s="78"/>
      <c r="L264" s="79"/>
      <c r="M264" s="79"/>
      <c r="N264" s="11">
        <f t="shared" si="50"/>
        <v>3500</v>
      </c>
      <c r="O264" s="89"/>
      <c r="P264" s="89"/>
    </row>
    <row r="265" spans="1:16" s="12" customFormat="1" ht="30">
      <c r="A265" s="104"/>
      <c r="B265" s="117"/>
      <c r="C265" s="92"/>
      <c r="D265" s="9" t="s">
        <v>354</v>
      </c>
      <c r="E265" s="38">
        <v>1</v>
      </c>
      <c r="F265" s="11">
        <v>3500</v>
      </c>
      <c r="G265" s="11">
        <f t="shared" si="32"/>
        <v>3500</v>
      </c>
      <c r="H265" s="78"/>
      <c r="I265" s="79"/>
      <c r="J265" s="79"/>
      <c r="K265" s="78"/>
      <c r="L265" s="79"/>
      <c r="M265" s="79"/>
      <c r="N265" s="11">
        <f t="shared" si="50"/>
        <v>3500</v>
      </c>
      <c r="O265" s="89"/>
      <c r="P265" s="89"/>
    </row>
    <row r="266" spans="1:16" s="12" customFormat="1" ht="30">
      <c r="A266" s="104"/>
      <c r="B266" s="117"/>
      <c r="C266" s="92"/>
      <c r="D266" s="9" t="s">
        <v>355</v>
      </c>
      <c r="E266" s="38">
        <v>1</v>
      </c>
      <c r="F266" s="11">
        <v>3500</v>
      </c>
      <c r="G266" s="11">
        <f t="shared" si="32"/>
        <v>3500</v>
      </c>
      <c r="H266" s="78"/>
      <c r="I266" s="79"/>
      <c r="J266" s="79"/>
      <c r="K266" s="78"/>
      <c r="L266" s="79"/>
      <c r="M266" s="79"/>
      <c r="N266" s="11">
        <f t="shared" si="50"/>
        <v>3500</v>
      </c>
      <c r="O266" s="89"/>
      <c r="P266" s="89"/>
    </row>
    <row r="267" spans="1:16" s="12" customFormat="1" ht="30">
      <c r="A267" s="104"/>
      <c r="B267" s="117"/>
      <c r="C267" s="93"/>
      <c r="D267" s="9" t="s">
        <v>356</v>
      </c>
      <c r="E267" s="10">
        <v>1</v>
      </c>
      <c r="F267" s="11">
        <v>3500</v>
      </c>
      <c r="G267" s="11">
        <f t="shared" si="32"/>
        <v>3500</v>
      </c>
      <c r="H267" s="78"/>
      <c r="I267" s="79"/>
      <c r="J267" s="79"/>
      <c r="K267" s="78"/>
      <c r="L267" s="79"/>
      <c r="M267" s="79"/>
      <c r="N267" s="11">
        <f t="shared" si="50"/>
        <v>3500</v>
      </c>
      <c r="O267" s="89"/>
      <c r="P267" s="89"/>
    </row>
    <row r="268" spans="1:16" s="26" customFormat="1" ht="30">
      <c r="A268" s="104">
        <v>162</v>
      </c>
      <c r="B268" s="104"/>
      <c r="C268" s="101" t="s">
        <v>124</v>
      </c>
      <c r="D268" s="23" t="s">
        <v>125</v>
      </c>
      <c r="E268" s="24">
        <v>3</v>
      </c>
      <c r="F268" s="25">
        <v>3500</v>
      </c>
      <c r="G268" s="25">
        <f t="shared" si="32"/>
        <v>10500</v>
      </c>
      <c r="H268" s="78"/>
      <c r="I268" s="79"/>
      <c r="J268" s="79"/>
      <c r="K268" s="78"/>
      <c r="L268" s="79"/>
      <c r="M268" s="79"/>
      <c r="N268" s="25">
        <f t="shared" si="50"/>
        <v>10500</v>
      </c>
      <c r="O268" s="90">
        <f>SUM(N268:N276)</f>
        <v>65200</v>
      </c>
      <c r="P268" s="90"/>
    </row>
    <row r="269" spans="1:16" ht="21" customHeight="1">
      <c r="A269" s="104"/>
      <c r="B269" s="104"/>
      <c r="C269" s="95"/>
      <c r="D269" s="23" t="s">
        <v>126</v>
      </c>
      <c r="E269" s="24">
        <v>3</v>
      </c>
      <c r="F269" s="25">
        <v>3500</v>
      </c>
      <c r="G269" s="25">
        <f t="shared" si="32"/>
        <v>10500</v>
      </c>
      <c r="H269" s="24">
        <v>3</v>
      </c>
      <c r="I269" s="25">
        <v>3500</v>
      </c>
      <c r="J269" s="25">
        <f t="shared" si="51"/>
        <v>10500</v>
      </c>
      <c r="K269" s="24">
        <v>4</v>
      </c>
      <c r="L269" s="25">
        <v>2300</v>
      </c>
      <c r="M269" s="25">
        <f t="shared" si="36"/>
        <v>9200</v>
      </c>
      <c r="N269" s="25">
        <f t="shared" si="50"/>
        <v>30200</v>
      </c>
      <c r="O269" s="90"/>
      <c r="P269" s="90"/>
    </row>
    <row r="270" spans="1:16" ht="30">
      <c r="A270" s="104"/>
      <c r="B270" s="104"/>
      <c r="C270" s="95"/>
      <c r="D270" s="3" t="s">
        <v>294</v>
      </c>
      <c r="E270" s="24">
        <v>1</v>
      </c>
      <c r="F270" s="8">
        <v>3500</v>
      </c>
      <c r="G270" s="8">
        <f t="shared" si="32"/>
        <v>3500</v>
      </c>
      <c r="H270" s="78"/>
      <c r="I270" s="79"/>
      <c r="J270" s="79"/>
      <c r="K270" s="78"/>
      <c r="L270" s="79"/>
      <c r="M270" s="79"/>
      <c r="N270" s="8">
        <f t="shared" si="50"/>
        <v>3500</v>
      </c>
      <c r="O270" s="90"/>
      <c r="P270" s="90"/>
    </row>
    <row r="271" spans="1:16" ht="30">
      <c r="A271" s="104"/>
      <c r="B271" s="104"/>
      <c r="C271" s="95"/>
      <c r="D271" s="3" t="s">
        <v>293</v>
      </c>
      <c r="E271" s="24">
        <v>1</v>
      </c>
      <c r="F271" s="8">
        <v>3500</v>
      </c>
      <c r="G271" s="8">
        <f t="shared" si="32"/>
        <v>3500</v>
      </c>
      <c r="H271" s="78"/>
      <c r="I271" s="79"/>
      <c r="J271" s="79"/>
      <c r="K271" s="78"/>
      <c r="L271" s="79"/>
      <c r="M271" s="79"/>
      <c r="N271" s="8">
        <f t="shared" si="50"/>
        <v>3500</v>
      </c>
      <c r="O271" s="90"/>
      <c r="P271" s="90"/>
    </row>
    <row r="272" spans="1:16" ht="30">
      <c r="A272" s="104"/>
      <c r="B272" s="104"/>
      <c r="C272" s="95"/>
      <c r="D272" s="3" t="s">
        <v>295</v>
      </c>
      <c r="E272" s="24">
        <v>1</v>
      </c>
      <c r="F272" s="8">
        <v>3500</v>
      </c>
      <c r="G272" s="8">
        <f t="shared" ref="G272:G286" si="52">E272*F272</f>
        <v>3500</v>
      </c>
      <c r="H272" s="78"/>
      <c r="I272" s="79"/>
      <c r="J272" s="79"/>
      <c r="K272" s="78"/>
      <c r="L272" s="79"/>
      <c r="M272" s="79"/>
      <c r="N272" s="8">
        <f t="shared" si="50"/>
        <v>3500</v>
      </c>
      <c r="O272" s="90"/>
      <c r="P272" s="90"/>
    </row>
    <row r="273" spans="1:16" ht="30">
      <c r="A273" s="104"/>
      <c r="B273" s="104"/>
      <c r="C273" s="95"/>
      <c r="D273" s="3" t="s">
        <v>297</v>
      </c>
      <c r="E273" s="24">
        <v>1</v>
      </c>
      <c r="F273" s="8">
        <v>3500</v>
      </c>
      <c r="G273" s="8">
        <f t="shared" si="52"/>
        <v>3500</v>
      </c>
      <c r="H273" s="78"/>
      <c r="I273" s="79"/>
      <c r="J273" s="79"/>
      <c r="K273" s="78"/>
      <c r="L273" s="79"/>
      <c r="M273" s="79"/>
      <c r="N273" s="8">
        <f t="shared" si="50"/>
        <v>3500</v>
      </c>
      <c r="O273" s="90"/>
      <c r="P273" s="90"/>
    </row>
    <row r="274" spans="1:16" ht="30">
      <c r="A274" s="104"/>
      <c r="B274" s="104"/>
      <c r="C274" s="95"/>
      <c r="D274" s="3" t="s">
        <v>296</v>
      </c>
      <c r="E274" s="24">
        <v>1</v>
      </c>
      <c r="F274" s="8">
        <v>3500</v>
      </c>
      <c r="G274" s="8">
        <f t="shared" si="52"/>
        <v>3500</v>
      </c>
      <c r="H274" s="78"/>
      <c r="I274" s="79"/>
      <c r="J274" s="79"/>
      <c r="K274" s="78"/>
      <c r="L274" s="79"/>
      <c r="M274" s="79"/>
      <c r="N274" s="8">
        <f t="shared" si="50"/>
        <v>3500</v>
      </c>
      <c r="O274" s="90"/>
      <c r="P274" s="90"/>
    </row>
    <row r="275" spans="1:16" ht="34.5" customHeight="1">
      <c r="A275" s="104"/>
      <c r="B275" s="104"/>
      <c r="C275" s="95"/>
      <c r="D275" s="3" t="s">
        <v>298</v>
      </c>
      <c r="E275" s="24">
        <v>1</v>
      </c>
      <c r="F275" s="8">
        <v>3500</v>
      </c>
      <c r="G275" s="8">
        <f t="shared" si="52"/>
        <v>3500</v>
      </c>
      <c r="H275" s="78"/>
      <c r="I275" s="79"/>
      <c r="J275" s="79"/>
      <c r="K275" s="78"/>
      <c r="L275" s="79"/>
      <c r="M275" s="79"/>
      <c r="N275" s="8">
        <f t="shared" si="50"/>
        <v>3500</v>
      </c>
      <c r="O275" s="90"/>
      <c r="P275" s="90"/>
    </row>
    <row r="276" spans="1:16" ht="23.25" customHeight="1">
      <c r="A276" s="104"/>
      <c r="B276" s="104"/>
      <c r="C276" s="96"/>
      <c r="D276" s="3" t="s">
        <v>299</v>
      </c>
      <c r="E276" s="24">
        <v>1</v>
      </c>
      <c r="F276" s="8">
        <v>3500</v>
      </c>
      <c r="G276" s="8">
        <f t="shared" si="52"/>
        <v>3500</v>
      </c>
      <c r="H276" s="78"/>
      <c r="I276" s="79"/>
      <c r="J276" s="79"/>
      <c r="K276" s="78"/>
      <c r="L276" s="79"/>
      <c r="M276" s="79"/>
      <c r="N276" s="8">
        <f t="shared" si="50"/>
        <v>3500</v>
      </c>
      <c r="O276" s="90"/>
      <c r="P276" s="90"/>
    </row>
    <row r="277" spans="1:16" s="26" customFormat="1" ht="30">
      <c r="A277" s="105">
        <v>163</v>
      </c>
      <c r="B277" s="105"/>
      <c r="C277" s="100" t="s">
        <v>127</v>
      </c>
      <c r="D277" s="9" t="s">
        <v>128</v>
      </c>
      <c r="E277" s="10">
        <v>3</v>
      </c>
      <c r="F277" s="11">
        <v>3500</v>
      </c>
      <c r="G277" s="11">
        <f t="shared" si="52"/>
        <v>10500</v>
      </c>
      <c r="H277" s="78"/>
      <c r="I277" s="79"/>
      <c r="J277" s="79"/>
      <c r="K277" s="78"/>
      <c r="L277" s="79"/>
      <c r="M277" s="79"/>
      <c r="N277" s="11">
        <f t="shared" si="50"/>
        <v>10500</v>
      </c>
      <c r="O277" s="89">
        <f>SUM(N277:N285)</f>
        <v>97600</v>
      </c>
      <c r="P277" s="89"/>
    </row>
    <row r="278" spans="1:16" s="12" customFormat="1" ht="30">
      <c r="A278" s="105"/>
      <c r="B278" s="105"/>
      <c r="C278" s="92"/>
      <c r="D278" s="9" t="s">
        <v>129</v>
      </c>
      <c r="E278" s="10">
        <v>2</v>
      </c>
      <c r="F278" s="11">
        <v>3500</v>
      </c>
      <c r="G278" s="11">
        <f t="shared" si="52"/>
        <v>7000</v>
      </c>
      <c r="H278" s="10">
        <v>2</v>
      </c>
      <c r="I278" s="11">
        <v>3500</v>
      </c>
      <c r="J278" s="11">
        <f t="shared" si="51"/>
        <v>7000</v>
      </c>
      <c r="K278" s="10">
        <v>4</v>
      </c>
      <c r="L278" s="11">
        <v>2300</v>
      </c>
      <c r="M278" s="11">
        <f t="shared" ref="M278:M280" si="53">K278*L278</f>
        <v>9200</v>
      </c>
      <c r="N278" s="11">
        <f t="shared" si="50"/>
        <v>23200</v>
      </c>
      <c r="O278" s="89"/>
      <c r="P278" s="89"/>
    </row>
    <row r="279" spans="1:16" s="12" customFormat="1" ht="30">
      <c r="A279" s="105"/>
      <c r="B279" s="105"/>
      <c r="C279" s="92"/>
      <c r="D279" s="9" t="s">
        <v>130</v>
      </c>
      <c r="E279" s="10">
        <v>2</v>
      </c>
      <c r="F279" s="11">
        <v>3500</v>
      </c>
      <c r="G279" s="11">
        <f t="shared" si="52"/>
        <v>7000</v>
      </c>
      <c r="H279" s="10">
        <v>2</v>
      </c>
      <c r="I279" s="11">
        <v>3500</v>
      </c>
      <c r="J279" s="11">
        <f t="shared" si="51"/>
        <v>7000</v>
      </c>
      <c r="K279" s="10">
        <v>4</v>
      </c>
      <c r="L279" s="11">
        <v>2300</v>
      </c>
      <c r="M279" s="11">
        <f t="shared" si="53"/>
        <v>9200</v>
      </c>
      <c r="N279" s="11">
        <f t="shared" si="50"/>
        <v>23200</v>
      </c>
      <c r="O279" s="89"/>
      <c r="P279" s="89"/>
    </row>
    <row r="280" spans="1:16" s="12" customFormat="1" ht="30">
      <c r="A280" s="105"/>
      <c r="B280" s="105"/>
      <c r="C280" s="92"/>
      <c r="D280" s="9" t="s">
        <v>549</v>
      </c>
      <c r="E280" s="81">
        <v>2</v>
      </c>
      <c r="F280" s="11">
        <v>3500</v>
      </c>
      <c r="G280" s="11">
        <f t="shared" si="52"/>
        <v>7000</v>
      </c>
      <c r="H280" s="81">
        <v>2</v>
      </c>
      <c r="I280" s="11">
        <v>3500</v>
      </c>
      <c r="J280" s="11">
        <f t="shared" si="51"/>
        <v>7000</v>
      </c>
      <c r="K280" s="81">
        <v>4</v>
      </c>
      <c r="L280" s="11">
        <v>2300</v>
      </c>
      <c r="M280" s="11">
        <f t="shared" si="53"/>
        <v>9200</v>
      </c>
      <c r="N280" s="11">
        <f>G280+J280+M280</f>
        <v>23200</v>
      </c>
      <c r="O280" s="89"/>
      <c r="P280" s="89"/>
    </row>
    <row r="281" spans="1:16" s="12" customFormat="1" ht="30">
      <c r="A281" s="105"/>
      <c r="B281" s="105"/>
      <c r="C281" s="92"/>
      <c r="D281" s="9" t="s">
        <v>485</v>
      </c>
      <c r="E281" s="10">
        <v>1</v>
      </c>
      <c r="F281" s="11">
        <v>3500</v>
      </c>
      <c r="G281" s="11">
        <f t="shared" si="52"/>
        <v>3500</v>
      </c>
      <c r="H281" s="78"/>
      <c r="I281" s="79"/>
      <c r="J281" s="79"/>
      <c r="K281" s="78"/>
      <c r="L281" s="79"/>
      <c r="M281" s="79"/>
      <c r="N281" s="11">
        <f t="shared" si="50"/>
        <v>3500</v>
      </c>
      <c r="O281" s="89"/>
      <c r="P281" s="89"/>
    </row>
    <row r="282" spans="1:16" s="12" customFormat="1" ht="30">
      <c r="A282" s="105"/>
      <c r="B282" s="105"/>
      <c r="C282" s="92"/>
      <c r="D282" s="9" t="s">
        <v>300</v>
      </c>
      <c r="E282" s="10">
        <v>1</v>
      </c>
      <c r="F282" s="11">
        <v>3500</v>
      </c>
      <c r="G282" s="11">
        <f t="shared" si="52"/>
        <v>3500</v>
      </c>
      <c r="H282" s="78"/>
      <c r="I282" s="79"/>
      <c r="J282" s="79"/>
      <c r="K282" s="78"/>
      <c r="L282" s="79"/>
      <c r="M282" s="79"/>
      <c r="N282" s="11">
        <f t="shared" si="50"/>
        <v>3500</v>
      </c>
      <c r="O282" s="89"/>
      <c r="P282" s="89"/>
    </row>
    <row r="283" spans="1:16" s="12" customFormat="1" ht="30">
      <c r="A283" s="105"/>
      <c r="B283" s="105"/>
      <c r="C283" s="92"/>
      <c r="D283" s="9" t="s">
        <v>131</v>
      </c>
      <c r="E283" s="10">
        <v>1</v>
      </c>
      <c r="F283" s="11">
        <v>3500</v>
      </c>
      <c r="G283" s="11">
        <f t="shared" si="52"/>
        <v>3500</v>
      </c>
      <c r="H283" s="78"/>
      <c r="I283" s="79"/>
      <c r="J283" s="79"/>
      <c r="K283" s="78"/>
      <c r="L283" s="79"/>
      <c r="M283" s="79"/>
      <c r="N283" s="11">
        <f t="shared" si="50"/>
        <v>3500</v>
      </c>
      <c r="O283" s="89"/>
      <c r="P283" s="89"/>
    </row>
    <row r="284" spans="1:16" s="12" customFormat="1" ht="30">
      <c r="A284" s="105"/>
      <c r="B284" s="105"/>
      <c r="C284" s="92"/>
      <c r="D284" s="9" t="s">
        <v>132</v>
      </c>
      <c r="E284" s="10">
        <v>1</v>
      </c>
      <c r="F284" s="11">
        <v>3500</v>
      </c>
      <c r="G284" s="11">
        <f t="shared" si="52"/>
        <v>3500</v>
      </c>
      <c r="H284" s="78"/>
      <c r="I284" s="79"/>
      <c r="J284" s="79"/>
      <c r="K284" s="78"/>
      <c r="L284" s="79"/>
      <c r="M284" s="79"/>
      <c r="N284" s="11">
        <f t="shared" si="50"/>
        <v>3500</v>
      </c>
      <c r="O284" s="89"/>
      <c r="P284" s="89"/>
    </row>
    <row r="285" spans="1:16" s="12" customFormat="1" ht="30">
      <c r="A285" s="105"/>
      <c r="B285" s="105"/>
      <c r="C285" s="92"/>
      <c r="D285" s="9" t="s">
        <v>133</v>
      </c>
      <c r="E285" s="10">
        <v>1</v>
      </c>
      <c r="F285" s="11">
        <v>3500</v>
      </c>
      <c r="G285" s="11">
        <f t="shared" si="52"/>
        <v>3500</v>
      </c>
      <c r="H285" s="78"/>
      <c r="I285" s="79"/>
      <c r="J285" s="79"/>
      <c r="K285" s="78"/>
      <c r="L285" s="79"/>
      <c r="M285" s="79"/>
      <c r="N285" s="11">
        <f t="shared" si="50"/>
        <v>3500</v>
      </c>
      <c r="O285" s="89"/>
      <c r="P285" s="89"/>
    </row>
    <row r="286" spans="1:16" s="12" customFormat="1" ht="30">
      <c r="A286" s="86">
        <v>164</v>
      </c>
      <c r="B286" s="87" t="s">
        <v>542</v>
      </c>
      <c r="C286" s="88"/>
      <c r="D286" s="23" t="s">
        <v>550</v>
      </c>
      <c r="E286" s="86">
        <v>1</v>
      </c>
      <c r="F286" s="25">
        <v>3500</v>
      </c>
      <c r="G286" s="25">
        <f t="shared" si="52"/>
        <v>3500</v>
      </c>
      <c r="H286" s="80">
        <v>1</v>
      </c>
      <c r="I286" s="25">
        <v>3500</v>
      </c>
      <c r="J286" s="25">
        <f>H286*I286</f>
        <v>3500</v>
      </c>
      <c r="K286" s="80">
        <v>4</v>
      </c>
      <c r="L286" s="25">
        <v>2300</v>
      </c>
      <c r="M286" s="25">
        <f>K286*L286</f>
        <v>9200</v>
      </c>
      <c r="N286" s="11">
        <f t="shared" si="50"/>
        <v>16200</v>
      </c>
      <c r="O286" s="82">
        <f>N286</f>
        <v>16200</v>
      </c>
      <c r="P286" s="83"/>
    </row>
    <row r="287" spans="1:16" ht="30" customHeight="1">
      <c r="B287" s="102" t="s">
        <v>535</v>
      </c>
      <c r="C287" s="102"/>
      <c r="D287" s="3"/>
      <c r="E287" s="6">
        <f>SUM(E3:E286)</f>
        <v>351</v>
      </c>
      <c r="F287" s="2"/>
      <c r="G287" s="8"/>
      <c r="H287" s="6">
        <f>SUM(H3:H286)</f>
        <v>86</v>
      </c>
      <c r="I287" s="2"/>
      <c r="J287" s="8"/>
      <c r="K287" s="6">
        <f>SUM(K3:K286)</f>
        <v>171</v>
      </c>
      <c r="L287" s="2"/>
      <c r="M287" s="2"/>
      <c r="N287" s="2"/>
      <c r="O287" s="77">
        <f>SUM(O3:O286)</f>
        <v>1922800</v>
      </c>
      <c r="P287" s="50">
        <f>P3+P15+P31+P46+P58+P68+P77+P100+P114+P121+P129+P138+P147+P158+P174+P188+P199+P207+P229+O240+O257+O268+O277+O286</f>
        <v>1922800</v>
      </c>
    </row>
    <row r="288" spans="1:16">
      <c r="P288" s="71"/>
    </row>
    <row r="294" spans="4:15">
      <c r="O294" s="50"/>
    </row>
    <row r="298" spans="4:15">
      <c r="D298" s="27"/>
    </row>
    <row r="301" spans="4:15">
      <c r="D301" s="27"/>
      <c r="E301" s="29"/>
      <c r="H301" s="29"/>
      <c r="K301" s="28"/>
    </row>
  </sheetData>
  <autoFilter ref="C2:O287"/>
  <mergeCells count="115">
    <mergeCell ref="O1:P1"/>
    <mergeCell ref="D1:L1"/>
    <mergeCell ref="A268:A276"/>
    <mergeCell ref="A277:A285"/>
    <mergeCell ref="A174:A178"/>
    <mergeCell ref="A188:A192"/>
    <mergeCell ref="A199:A201"/>
    <mergeCell ref="A207:A215"/>
    <mergeCell ref="A229:A233"/>
    <mergeCell ref="A129:A130"/>
    <mergeCell ref="A138:A140"/>
    <mergeCell ref="A147:A153"/>
    <mergeCell ref="A158:A162"/>
    <mergeCell ref="A68:A70"/>
    <mergeCell ref="A77:A90"/>
    <mergeCell ref="A100:A104"/>
    <mergeCell ref="A114:A116"/>
    <mergeCell ref="A121:A123"/>
    <mergeCell ref="A3:A5"/>
    <mergeCell ref="A15:A20"/>
    <mergeCell ref="A31:A37"/>
    <mergeCell ref="A46:A50"/>
    <mergeCell ref="A58:A61"/>
    <mergeCell ref="B147:B157"/>
    <mergeCell ref="B158:B173"/>
    <mergeCell ref="B257:B267"/>
    <mergeCell ref="B229:B239"/>
    <mergeCell ref="A240:A256"/>
    <mergeCell ref="A257:A267"/>
    <mergeCell ref="O158:O162"/>
    <mergeCell ref="O129:O130"/>
    <mergeCell ref="B100:B113"/>
    <mergeCell ref="B114:B120"/>
    <mergeCell ref="B121:B128"/>
    <mergeCell ref="O114:O116"/>
    <mergeCell ref="C114:C116"/>
    <mergeCell ref="O147:O153"/>
    <mergeCell ref="B3:B14"/>
    <mergeCell ref="B15:B30"/>
    <mergeCell ref="B31:B45"/>
    <mergeCell ref="B46:B57"/>
    <mergeCell ref="B58:B67"/>
    <mergeCell ref="O58:O61"/>
    <mergeCell ref="O68:O70"/>
    <mergeCell ref="O77:O90"/>
    <mergeCell ref="O100:O104"/>
    <mergeCell ref="O3:O5"/>
    <mergeCell ref="O15:O20"/>
    <mergeCell ref="O31:O37"/>
    <mergeCell ref="O46:O50"/>
    <mergeCell ref="C3:C5"/>
    <mergeCell ref="C15:C20"/>
    <mergeCell ref="C31:C37"/>
    <mergeCell ref="C46:C50"/>
    <mergeCell ref="C58:C61"/>
    <mergeCell ref="B68:B76"/>
    <mergeCell ref="B77:B99"/>
    <mergeCell ref="B287:C287"/>
    <mergeCell ref="C121:C123"/>
    <mergeCell ref="C257:C267"/>
    <mergeCell ref="C268:C276"/>
    <mergeCell ref="C277:C285"/>
    <mergeCell ref="C138:C140"/>
    <mergeCell ref="C147:C153"/>
    <mergeCell ref="C158:C162"/>
    <mergeCell ref="C240:C256"/>
    <mergeCell ref="C174:C178"/>
    <mergeCell ref="C188:C192"/>
    <mergeCell ref="C199:C201"/>
    <mergeCell ref="C207:C215"/>
    <mergeCell ref="C229:C233"/>
    <mergeCell ref="C129:C130"/>
    <mergeCell ref="B188:B198"/>
    <mergeCell ref="B268:B276"/>
    <mergeCell ref="B277:B285"/>
    <mergeCell ref="B199:B206"/>
    <mergeCell ref="B207:B228"/>
    <mergeCell ref="B240:B256"/>
    <mergeCell ref="B129:B137"/>
    <mergeCell ref="B138:B146"/>
    <mergeCell ref="B174:B187"/>
    <mergeCell ref="P3:P14"/>
    <mergeCell ref="P15:P30"/>
    <mergeCell ref="P31:P45"/>
    <mergeCell ref="P46:P57"/>
    <mergeCell ref="P58:P67"/>
    <mergeCell ref="P68:P76"/>
    <mergeCell ref="P77:P99"/>
    <mergeCell ref="C77:C90"/>
    <mergeCell ref="C100:C104"/>
    <mergeCell ref="C68:C70"/>
    <mergeCell ref="B286:C286"/>
    <mergeCell ref="P199:P206"/>
    <mergeCell ref="P207:P228"/>
    <mergeCell ref="P229:P239"/>
    <mergeCell ref="O240:P256"/>
    <mergeCell ref="O257:P267"/>
    <mergeCell ref="O268:P276"/>
    <mergeCell ref="O277:P285"/>
    <mergeCell ref="P100:P113"/>
    <mergeCell ref="P114:P120"/>
    <mergeCell ref="P121:P128"/>
    <mergeCell ref="P129:P137"/>
    <mergeCell ref="P138:P146"/>
    <mergeCell ref="P147:P157"/>
    <mergeCell ref="P158:P173"/>
    <mergeCell ref="P174:P187"/>
    <mergeCell ref="P188:P198"/>
    <mergeCell ref="O174:O178"/>
    <mergeCell ref="O188:O192"/>
    <mergeCell ref="O199:O201"/>
    <mergeCell ref="O207:O215"/>
    <mergeCell ref="O229:O233"/>
    <mergeCell ref="O121:O123"/>
    <mergeCell ref="O138:O140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27" sqref="B27"/>
    </sheetView>
  </sheetViews>
  <sheetFormatPr defaultColWidth="8.85546875" defaultRowHeight="15"/>
  <cols>
    <col min="1" max="1" width="18.28515625" style="1" bestFit="1" customWidth="1"/>
    <col min="2" max="2" width="28" style="1" customWidth="1"/>
    <col min="3" max="3" width="52.5703125" style="1" customWidth="1"/>
    <col min="4" max="4" width="16" style="17" customWidth="1"/>
    <col min="5" max="5" width="15.85546875" style="1" bestFit="1" customWidth="1"/>
    <col min="6" max="6" width="12.5703125" style="20" customWidth="1"/>
    <col min="7" max="7" width="26.5703125" style="1" customWidth="1"/>
    <col min="8" max="16384" width="8.85546875" style="1"/>
  </cols>
  <sheetData>
    <row r="1" spans="1:7" s="15" customFormat="1" ht="75">
      <c r="A1" s="4" t="s">
        <v>336</v>
      </c>
      <c r="B1" s="4" t="s">
        <v>335</v>
      </c>
      <c r="C1" s="4" t="s">
        <v>307</v>
      </c>
      <c r="D1" s="4" t="s">
        <v>1</v>
      </c>
      <c r="E1" s="4" t="s">
        <v>341</v>
      </c>
      <c r="F1" s="18" t="s">
        <v>4</v>
      </c>
    </row>
    <row r="2" spans="1:7" ht="28.9" customHeight="1">
      <c r="A2" s="124" t="s">
        <v>7</v>
      </c>
      <c r="B2" s="22" t="s">
        <v>357</v>
      </c>
      <c r="C2" s="3" t="s">
        <v>146</v>
      </c>
      <c r="D2" s="14">
        <v>1</v>
      </c>
      <c r="E2" s="43">
        <v>3500</v>
      </c>
      <c r="F2" s="19">
        <f>D2*E2</f>
        <v>3500</v>
      </c>
      <c r="G2" s="128">
        <f>SUM(F2:F10)</f>
        <v>31500</v>
      </c>
    </row>
    <row r="3" spans="1:7" ht="27.75" customHeight="1">
      <c r="A3" s="124"/>
      <c r="B3" s="22" t="s">
        <v>337</v>
      </c>
      <c r="C3" s="3" t="s">
        <v>148</v>
      </c>
      <c r="D3" s="14">
        <v>1</v>
      </c>
      <c r="E3" s="43">
        <v>3500</v>
      </c>
      <c r="F3" s="19">
        <f t="shared" ref="F3:F66" si="0">D3*E3</f>
        <v>3500</v>
      </c>
      <c r="G3" s="124"/>
    </row>
    <row r="4" spans="1:7" ht="22.5" customHeight="1">
      <c r="A4" s="124"/>
      <c r="B4" s="22" t="s">
        <v>338</v>
      </c>
      <c r="C4" s="3" t="s">
        <v>149</v>
      </c>
      <c r="D4" s="14">
        <v>1</v>
      </c>
      <c r="E4" s="43">
        <v>3500</v>
      </c>
      <c r="F4" s="19">
        <f t="shared" si="0"/>
        <v>3500</v>
      </c>
      <c r="G4" s="124"/>
    </row>
    <row r="5" spans="1:7">
      <c r="A5" s="124"/>
      <c r="B5" s="22" t="s">
        <v>358</v>
      </c>
      <c r="C5" s="3" t="s">
        <v>150</v>
      </c>
      <c r="D5" s="14">
        <v>1</v>
      </c>
      <c r="E5" s="43">
        <v>3500</v>
      </c>
      <c r="F5" s="19">
        <f t="shared" si="0"/>
        <v>3500</v>
      </c>
      <c r="G5" s="124"/>
    </row>
    <row r="6" spans="1:7">
      <c r="A6" s="124"/>
      <c r="B6" s="22" t="s">
        <v>339</v>
      </c>
      <c r="C6" s="3" t="s">
        <v>147</v>
      </c>
      <c r="D6" s="14">
        <v>1</v>
      </c>
      <c r="E6" s="43">
        <v>3500</v>
      </c>
      <c r="F6" s="19">
        <f t="shared" si="0"/>
        <v>3500</v>
      </c>
      <c r="G6" s="124"/>
    </row>
    <row r="7" spans="1:7">
      <c r="A7" s="124"/>
      <c r="B7" s="22" t="s">
        <v>359</v>
      </c>
      <c r="C7" s="3" t="s">
        <v>151</v>
      </c>
      <c r="D7" s="14">
        <v>1</v>
      </c>
      <c r="E7" s="43">
        <v>3500</v>
      </c>
      <c r="F7" s="19">
        <f t="shared" si="0"/>
        <v>3500</v>
      </c>
      <c r="G7" s="124"/>
    </row>
    <row r="8" spans="1:7">
      <c r="A8" s="124"/>
      <c r="B8" s="22" t="s">
        <v>343</v>
      </c>
      <c r="C8" s="3" t="s">
        <v>152</v>
      </c>
      <c r="D8" s="14">
        <v>1</v>
      </c>
      <c r="E8" s="43">
        <v>3500</v>
      </c>
      <c r="F8" s="19">
        <f t="shared" si="0"/>
        <v>3500</v>
      </c>
      <c r="G8" s="124"/>
    </row>
    <row r="9" spans="1:7">
      <c r="A9" s="124"/>
      <c r="B9" s="22" t="s">
        <v>344</v>
      </c>
      <c r="C9" s="3" t="s">
        <v>153</v>
      </c>
      <c r="D9" s="14">
        <v>1</v>
      </c>
      <c r="E9" s="43">
        <v>3500</v>
      </c>
      <c r="F9" s="19">
        <f t="shared" si="0"/>
        <v>3500</v>
      </c>
      <c r="G9" s="124"/>
    </row>
    <row r="10" spans="1:7">
      <c r="A10" s="124"/>
      <c r="B10" s="22" t="s">
        <v>345</v>
      </c>
      <c r="C10" s="3" t="s">
        <v>154</v>
      </c>
      <c r="D10" s="14">
        <v>1</v>
      </c>
      <c r="E10" s="43">
        <v>3500</v>
      </c>
      <c r="F10" s="19">
        <f t="shared" si="0"/>
        <v>3500</v>
      </c>
      <c r="G10" s="124"/>
    </row>
    <row r="11" spans="1:7">
      <c r="A11" s="113" t="s">
        <v>10</v>
      </c>
      <c r="B11" s="37" t="s">
        <v>346</v>
      </c>
      <c r="C11" s="9" t="s">
        <v>155</v>
      </c>
      <c r="D11" s="37">
        <v>1</v>
      </c>
      <c r="E11" s="44">
        <v>3500</v>
      </c>
      <c r="F11" s="45">
        <f t="shared" si="0"/>
        <v>3500</v>
      </c>
      <c r="G11" s="128">
        <f>SUM(F11:F20)</f>
        <v>38500</v>
      </c>
    </row>
    <row r="12" spans="1:7">
      <c r="A12" s="114"/>
      <c r="B12" s="37" t="s">
        <v>360</v>
      </c>
      <c r="C12" s="9" t="s">
        <v>157</v>
      </c>
      <c r="D12" s="37">
        <v>2</v>
      </c>
      <c r="E12" s="44">
        <v>3500</v>
      </c>
      <c r="F12" s="45">
        <f t="shared" si="0"/>
        <v>7000</v>
      </c>
      <c r="G12" s="124"/>
    </row>
    <row r="13" spans="1:7">
      <c r="A13" s="114"/>
      <c r="B13" s="37" t="s">
        <v>347</v>
      </c>
      <c r="C13" s="9" t="s">
        <v>158</v>
      </c>
      <c r="D13" s="37">
        <v>1</v>
      </c>
      <c r="E13" s="44">
        <v>3500</v>
      </c>
      <c r="F13" s="45">
        <f t="shared" si="0"/>
        <v>3500</v>
      </c>
      <c r="G13" s="124"/>
    </row>
    <row r="14" spans="1:7">
      <c r="A14" s="114"/>
      <c r="B14" s="37" t="s">
        <v>348</v>
      </c>
      <c r="C14" s="9" t="s">
        <v>159</v>
      </c>
      <c r="D14" s="37">
        <v>1</v>
      </c>
      <c r="E14" s="44">
        <v>3500</v>
      </c>
      <c r="F14" s="45">
        <f t="shared" si="0"/>
        <v>3500</v>
      </c>
      <c r="G14" s="124"/>
    </row>
    <row r="15" spans="1:7">
      <c r="A15" s="114"/>
      <c r="B15" s="37" t="s">
        <v>349</v>
      </c>
      <c r="C15" s="9" t="s">
        <v>156</v>
      </c>
      <c r="D15" s="37">
        <v>1</v>
      </c>
      <c r="E15" s="44">
        <v>3500</v>
      </c>
      <c r="F15" s="45">
        <f t="shared" si="0"/>
        <v>3500</v>
      </c>
      <c r="G15" s="124"/>
    </row>
    <row r="16" spans="1:7">
      <c r="A16" s="114"/>
      <c r="B16" s="37" t="s">
        <v>350</v>
      </c>
      <c r="C16" s="9" t="s">
        <v>160</v>
      </c>
      <c r="D16" s="37">
        <v>1</v>
      </c>
      <c r="E16" s="44">
        <v>3500</v>
      </c>
      <c r="F16" s="45">
        <f t="shared" si="0"/>
        <v>3500</v>
      </c>
      <c r="G16" s="124"/>
    </row>
    <row r="17" spans="1:7" ht="30">
      <c r="A17" s="114"/>
      <c r="B17" s="37" t="s">
        <v>361</v>
      </c>
      <c r="C17" s="9" t="s">
        <v>161</v>
      </c>
      <c r="D17" s="37">
        <v>1</v>
      </c>
      <c r="E17" s="44">
        <v>3500</v>
      </c>
      <c r="F17" s="45">
        <f t="shared" si="0"/>
        <v>3500</v>
      </c>
      <c r="G17" s="124"/>
    </row>
    <row r="18" spans="1:7">
      <c r="A18" s="114"/>
      <c r="B18" s="37" t="s">
        <v>362</v>
      </c>
      <c r="C18" s="9" t="s">
        <v>162</v>
      </c>
      <c r="D18" s="37">
        <v>1</v>
      </c>
      <c r="E18" s="44">
        <v>3500</v>
      </c>
      <c r="F18" s="45">
        <f t="shared" si="0"/>
        <v>3500</v>
      </c>
      <c r="G18" s="124"/>
    </row>
    <row r="19" spans="1:7">
      <c r="A19" s="114"/>
      <c r="B19" s="37" t="s">
        <v>363</v>
      </c>
      <c r="C19" s="9" t="s">
        <v>163</v>
      </c>
      <c r="D19" s="37">
        <v>1</v>
      </c>
      <c r="E19" s="44">
        <v>3500</v>
      </c>
      <c r="F19" s="45">
        <f t="shared" si="0"/>
        <v>3500</v>
      </c>
      <c r="G19" s="124"/>
    </row>
    <row r="20" spans="1:7">
      <c r="A20" s="115"/>
      <c r="B20" s="37" t="s">
        <v>364</v>
      </c>
      <c r="C20" s="9" t="s">
        <v>169</v>
      </c>
      <c r="D20" s="37">
        <v>1</v>
      </c>
      <c r="E20" s="44">
        <v>3500</v>
      </c>
      <c r="F20" s="45">
        <f t="shared" si="0"/>
        <v>3500</v>
      </c>
      <c r="G20" s="124"/>
    </row>
    <row r="21" spans="1:7">
      <c r="A21" s="121" t="s">
        <v>16</v>
      </c>
      <c r="B21" s="36" t="s">
        <v>365</v>
      </c>
      <c r="C21" s="3" t="s">
        <v>170</v>
      </c>
      <c r="D21" s="14">
        <v>2</v>
      </c>
      <c r="E21" s="43">
        <v>3500</v>
      </c>
      <c r="F21" s="19">
        <f t="shared" si="0"/>
        <v>7000</v>
      </c>
      <c r="G21" s="128">
        <f>SUM(F21:F28)</f>
        <v>31500</v>
      </c>
    </row>
    <row r="22" spans="1:7" ht="32.450000000000003" customHeight="1">
      <c r="A22" s="122"/>
      <c r="B22" s="36" t="s">
        <v>366</v>
      </c>
      <c r="C22" s="3" t="s">
        <v>164</v>
      </c>
      <c r="D22" s="14">
        <v>1</v>
      </c>
      <c r="E22" s="43">
        <v>3500</v>
      </c>
      <c r="F22" s="19">
        <f t="shared" si="0"/>
        <v>3500</v>
      </c>
      <c r="G22" s="124"/>
    </row>
    <row r="23" spans="1:7">
      <c r="A23" s="122"/>
      <c r="B23" s="36" t="s">
        <v>367</v>
      </c>
      <c r="C23" s="3" t="s">
        <v>171</v>
      </c>
      <c r="D23" s="14">
        <v>1</v>
      </c>
      <c r="E23" s="43">
        <v>3500</v>
      </c>
      <c r="F23" s="19">
        <f t="shared" si="0"/>
        <v>3500</v>
      </c>
      <c r="G23" s="124"/>
    </row>
    <row r="24" spans="1:7" ht="27.75" customHeight="1">
      <c r="A24" s="122"/>
      <c r="B24" s="36" t="s">
        <v>368</v>
      </c>
      <c r="C24" s="3" t="s">
        <v>165</v>
      </c>
      <c r="D24" s="14">
        <v>1</v>
      </c>
      <c r="E24" s="43">
        <v>3500</v>
      </c>
      <c r="F24" s="19">
        <f t="shared" si="0"/>
        <v>3500</v>
      </c>
      <c r="G24" s="124"/>
    </row>
    <row r="25" spans="1:7" ht="30" customHeight="1">
      <c r="A25" s="122"/>
      <c r="B25" s="36" t="s">
        <v>369</v>
      </c>
      <c r="C25" s="3" t="s">
        <v>172</v>
      </c>
      <c r="D25" s="14">
        <v>1</v>
      </c>
      <c r="E25" s="43">
        <v>3500</v>
      </c>
      <c r="F25" s="19">
        <f t="shared" si="0"/>
        <v>3500</v>
      </c>
      <c r="G25" s="124"/>
    </row>
    <row r="26" spans="1:7">
      <c r="A26" s="122"/>
      <c r="B26" s="36" t="s">
        <v>548</v>
      </c>
      <c r="C26" s="3" t="s">
        <v>166</v>
      </c>
      <c r="D26" s="14">
        <v>1</v>
      </c>
      <c r="E26" s="43">
        <v>3500</v>
      </c>
      <c r="F26" s="19">
        <f t="shared" si="0"/>
        <v>3500</v>
      </c>
      <c r="G26" s="124"/>
    </row>
    <row r="27" spans="1:7">
      <c r="A27" s="122"/>
      <c r="B27" s="36" t="s">
        <v>371</v>
      </c>
      <c r="C27" s="3" t="s">
        <v>167</v>
      </c>
      <c r="D27" s="14">
        <v>1</v>
      </c>
      <c r="E27" s="43">
        <v>3500</v>
      </c>
      <c r="F27" s="19">
        <f t="shared" si="0"/>
        <v>3500</v>
      </c>
      <c r="G27" s="124"/>
    </row>
    <row r="28" spans="1:7" ht="30">
      <c r="A28" s="123"/>
      <c r="B28" s="36" t="s">
        <v>372</v>
      </c>
      <c r="C28" s="3" t="s">
        <v>168</v>
      </c>
      <c r="D28" s="14">
        <v>1</v>
      </c>
      <c r="E28" s="43">
        <v>3500</v>
      </c>
      <c r="F28" s="19">
        <f t="shared" si="0"/>
        <v>3500</v>
      </c>
      <c r="G28" s="124"/>
    </row>
    <row r="29" spans="1:7">
      <c r="A29" s="125" t="s">
        <v>23</v>
      </c>
      <c r="B29" s="37" t="s">
        <v>373</v>
      </c>
      <c r="C29" s="9" t="s">
        <v>176</v>
      </c>
      <c r="D29" s="37">
        <v>1</v>
      </c>
      <c r="E29" s="44">
        <v>3500</v>
      </c>
      <c r="F29" s="45">
        <f t="shared" si="0"/>
        <v>3500</v>
      </c>
      <c r="G29" s="128">
        <f>SUM(F29:F35)</f>
        <v>24500</v>
      </c>
    </row>
    <row r="30" spans="1:7">
      <c r="A30" s="126"/>
      <c r="B30" s="37" t="s">
        <v>374</v>
      </c>
      <c r="C30" s="9" t="s">
        <v>173</v>
      </c>
      <c r="D30" s="37">
        <v>1</v>
      </c>
      <c r="E30" s="44">
        <v>3500</v>
      </c>
      <c r="F30" s="45">
        <f t="shared" si="0"/>
        <v>3500</v>
      </c>
      <c r="G30" s="124"/>
    </row>
    <row r="31" spans="1:7" ht="30">
      <c r="A31" s="126"/>
      <c r="B31" s="37" t="s">
        <v>375</v>
      </c>
      <c r="C31" s="9" t="s">
        <v>177</v>
      </c>
      <c r="D31" s="37">
        <v>1</v>
      </c>
      <c r="E31" s="44">
        <v>3500</v>
      </c>
      <c r="F31" s="45">
        <f t="shared" si="0"/>
        <v>3500</v>
      </c>
      <c r="G31" s="124"/>
    </row>
    <row r="32" spans="1:7">
      <c r="A32" s="126"/>
      <c r="B32" s="37" t="s">
        <v>376</v>
      </c>
      <c r="C32" s="9" t="s">
        <v>174</v>
      </c>
      <c r="D32" s="37">
        <v>1</v>
      </c>
      <c r="E32" s="44">
        <v>3500</v>
      </c>
      <c r="F32" s="45">
        <f t="shared" si="0"/>
        <v>3500</v>
      </c>
      <c r="G32" s="124"/>
    </row>
    <row r="33" spans="1:7" ht="30">
      <c r="A33" s="126"/>
      <c r="B33" s="37" t="s">
        <v>377</v>
      </c>
      <c r="C33" s="9" t="s">
        <v>244</v>
      </c>
      <c r="D33" s="37">
        <v>1</v>
      </c>
      <c r="E33" s="44">
        <v>3500</v>
      </c>
      <c r="F33" s="45">
        <f t="shared" si="0"/>
        <v>3500</v>
      </c>
      <c r="G33" s="124"/>
    </row>
    <row r="34" spans="1:7">
      <c r="A34" s="126"/>
      <c r="B34" s="37" t="s">
        <v>378</v>
      </c>
      <c r="C34" s="9" t="s">
        <v>178</v>
      </c>
      <c r="D34" s="37">
        <v>1</v>
      </c>
      <c r="E34" s="44">
        <v>3500</v>
      </c>
      <c r="F34" s="45">
        <f t="shared" si="0"/>
        <v>3500</v>
      </c>
      <c r="G34" s="124"/>
    </row>
    <row r="35" spans="1:7">
      <c r="A35" s="127"/>
      <c r="B35" s="37" t="s">
        <v>379</v>
      </c>
      <c r="C35" s="9" t="s">
        <v>175</v>
      </c>
      <c r="D35" s="37">
        <v>1</v>
      </c>
      <c r="E35" s="44">
        <v>3500</v>
      </c>
      <c r="F35" s="45">
        <f t="shared" si="0"/>
        <v>3500</v>
      </c>
      <c r="G35" s="124"/>
    </row>
    <row r="36" spans="1:7">
      <c r="A36" s="121" t="s">
        <v>29</v>
      </c>
      <c r="B36" s="36" t="s">
        <v>380</v>
      </c>
      <c r="C36" s="3" t="s">
        <v>182</v>
      </c>
      <c r="D36" s="14">
        <v>1</v>
      </c>
      <c r="E36" s="43">
        <v>3500</v>
      </c>
      <c r="F36" s="19">
        <f t="shared" si="0"/>
        <v>3500</v>
      </c>
      <c r="G36" s="128">
        <f>SUM(F36:F41)</f>
        <v>21000</v>
      </c>
    </row>
    <row r="37" spans="1:7" ht="30">
      <c r="A37" s="122"/>
      <c r="B37" s="36" t="s">
        <v>381</v>
      </c>
      <c r="C37" s="3" t="s">
        <v>245</v>
      </c>
      <c r="D37" s="14">
        <v>1</v>
      </c>
      <c r="E37" s="43">
        <v>3500</v>
      </c>
      <c r="F37" s="19">
        <f t="shared" si="0"/>
        <v>3500</v>
      </c>
      <c r="G37" s="124"/>
    </row>
    <row r="38" spans="1:7" ht="30">
      <c r="A38" s="122"/>
      <c r="B38" s="36" t="s">
        <v>382</v>
      </c>
      <c r="C38" s="3" t="s">
        <v>183</v>
      </c>
      <c r="D38" s="14">
        <v>1</v>
      </c>
      <c r="E38" s="43">
        <v>3500</v>
      </c>
      <c r="F38" s="19">
        <f t="shared" si="0"/>
        <v>3500</v>
      </c>
      <c r="G38" s="124"/>
    </row>
    <row r="39" spans="1:7" ht="30">
      <c r="A39" s="122"/>
      <c r="B39" s="36" t="s">
        <v>383</v>
      </c>
      <c r="C39" s="3" t="s">
        <v>179</v>
      </c>
      <c r="D39" s="14">
        <v>1</v>
      </c>
      <c r="E39" s="43">
        <v>3500</v>
      </c>
      <c r="F39" s="19">
        <f t="shared" si="0"/>
        <v>3500</v>
      </c>
      <c r="G39" s="124"/>
    </row>
    <row r="40" spans="1:7">
      <c r="A40" s="122"/>
      <c r="B40" s="36" t="s">
        <v>384</v>
      </c>
      <c r="C40" s="3" t="s">
        <v>180</v>
      </c>
      <c r="D40" s="14">
        <v>1</v>
      </c>
      <c r="E40" s="43">
        <v>3500</v>
      </c>
      <c r="F40" s="19">
        <f t="shared" si="0"/>
        <v>3500</v>
      </c>
      <c r="G40" s="124"/>
    </row>
    <row r="41" spans="1:7">
      <c r="A41" s="123"/>
      <c r="B41" s="36" t="s">
        <v>385</v>
      </c>
      <c r="C41" s="3" t="s">
        <v>181</v>
      </c>
      <c r="D41" s="14">
        <v>1</v>
      </c>
      <c r="E41" s="43">
        <v>3500</v>
      </c>
      <c r="F41" s="19">
        <f t="shared" si="0"/>
        <v>3500</v>
      </c>
      <c r="G41" s="124"/>
    </row>
    <row r="42" spans="1:7">
      <c r="A42" s="113" t="s">
        <v>35</v>
      </c>
      <c r="B42" s="37" t="s">
        <v>386</v>
      </c>
      <c r="C42" s="9" t="s">
        <v>184</v>
      </c>
      <c r="D42" s="37">
        <v>1</v>
      </c>
      <c r="E42" s="44">
        <v>3500</v>
      </c>
      <c r="F42" s="45">
        <f t="shared" si="0"/>
        <v>3500</v>
      </c>
      <c r="G42" s="128">
        <f>SUM(F42:F47)</f>
        <v>21000</v>
      </c>
    </row>
    <row r="43" spans="1:7">
      <c r="A43" s="114"/>
      <c r="B43" s="37" t="s">
        <v>387</v>
      </c>
      <c r="C43" s="9" t="s">
        <v>185</v>
      </c>
      <c r="D43" s="37">
        <v>1</v>
      </c>
      <c r="E43" s="44">
        <v>3500</v>
      </c>
      <c r="F43" s="45">
        <f t="shared" si="0"/>
        <v>3500</v>
      </c>
      <c r="G43" s="124"/>
    </row>
    <row r="44" spans="1:7">
      <c r="A44" s="114"/>
      <c r="B44" s="37" t="s">
        <v>388</v>
      </c>
      <c r="C44" s="9" t="s">
        <v>186</v>
      </c>
      <c r="D44" s="37">
        <v>1</v>
      </c>
      <c r="E44" s="44">
        <v>3500</v>
      </c>
      <c r="F44" s="45">
        <f t="shared" si="0"/>
        <v>3500</v>
      </c>
      <c r="G44" s="124"/>
    </row>
    <row r="45" spans="1:7" ht="33" customHeight="1">
      <c r="A45" s="114"/>
      <c r="B45" s="37" t="s">
        <v>389</v>
      </c>
      <c r="C45" s="9" t="s">
        <v>187</v>
      </c>
      <c r="D45" s="37">
        <v>1</v>
      </c>
      <c r="E45" s="44">
        <v>3500</v>
      </c>
      <c r="F45" s="45">
        <f t="shared" si="0"/>
        <v>3500</v>
      </c>
      <c r="G45" s="124"/>
    </row>
    <row r="46" spans="1:7">
      <c r="A46" s="114"/>
      <c r="B46" s="37" t="s">
        <v>390</v>
      </c>
      <c r="C46" s="9" t="s">
        <v>188</v>
      </c>
      <c r="D46" s="37">
        <v>1</v>
      </c>
      <c r="E46" s="44">
        <v>3500</v>
      </c>
      <c r="F46" s="45">
        <f t="shared" si="0"/>
        <v>3500</v>
      </c>
      <c r="G46" s="124"/>
    </row>
    <row r="47" spans="1:7">
      <c r="A47" s="115"/>
      <c r="B47" s="37" t="s">
        <v>391</v>
      </c>
      <c r="C47" s="9" t="s">
        <v>189</v>
      </c>
      <c r="D47" s="37">
        <v>1</v>
      </c>
      <c r="E47" s="44">
        <v>3500</v>
      </c>
      <c r="F47" s="45">
        <f t="shared" si="0"/>
        <v>3500</v>
      </c>
      <c r="G47" s="124"/>
    </row>
    <row r="48" spans="1:7" ht="30">
      <c r="A48" s="121" t="s">
        <v>39</v>
      </c>
      <c r="B48" s="36" t="s">
        <v>392</v>
      </c>
      <c r="C48" s="16" t="s">
        <v>192</v>
      </c>
      <c r="D48" s="14">
        <v>1</v>
      </c>
      <c r="E48" s="43">
        <v>3500</v>
      </c>
      <c r="F48" s="19">
        <f t="shared" si="0"/>
        <v>3500</v>
      </c>
      <c r="G48" s="128">
        <f>SUM(F48:F56)</f>
        <v>42000</v>
      </c>
    </row>
    <row r="49" spans="1:7" ht="30">
      <c r="A49" s="122"/>
      <c r="B49" s="36" t="s">
        <v>393</v>
      </c>
      <c r="C49" s="16" t="s">
        <v>190</v>
      </c>
      <c r="D49" s="14">
        <v>1</v>
      </c>
      <c r="E49" s="43">
        <v>3500</v>
      </c>
      <c r="F49" s="19">
        <f t="shared" si="0"/>
        <v>3500</v>
      </c>
      <c r="G49" s="124"/>
    </row>
    <row r="50" spans="1:7">
      <c r="A50" s="122"/>
      <c r="B50" s="36" t="s">
        <v>394</v>
      </c>
      <c r="C50" s="16" t="s">
        <v>193</v>
      </c>
      <c r="D50" s="14">
        <v>4</v>
      </c>
      <c r="E50" s="43">
        <v>3500</v>
      </c>
      <c r="F50" s="19">
        <f t="shared" si="0"/>
        <v>14000</v>
      </c>
      <c r="G50" s="124"/>
    </row>
    <row r="51" spans="1:7">
      <c r="A51" s="122"/>
      <c r="B51" s="36" t="s">
        <v>395</v>
      </c>
      <c r="C51" s="16" t="s">
        <v>194</v>
      </c>
      <c r="D51" s="14">
        <v>1</v>
      </c>
      <c r="E51" s="43">
        <v>3500</v>
      </c>
      <c r="F51" s="19">
        <f t="shared" si="0"/>
        <v>3500</v>
      </c>
      <c r="G51" s="124"/>
    </row>
    <row r="52" spans="1:7" ht="30">
      <c r="A52" s="122"/>
      <c r="B52" s="36" t="s">
        <v>396</v>
      </c>
      <c r="C52" s="16" t="s">
        <v>195</v>
      </c>
      <c r="D52" s="14">
        <v>1</v>
      </c>
      <c r="E52" s="43">
        <v>3500</v>
      </c>
      <c r="F52" s="19">
        <f t="shared" si="0"/>
        <v>3500</v>
      </c>
      <c r="G52" s="124"/>
    </row>
    <row r="53" spans="1:7" ht="30">
      <c r="A53" s="122"/>
      <c r="B53" s="36" t="s">
        <v>397</v>
      </c>
      <c r="C53" s="16" t="s">
        <v>191</v>
      </c>
      <c r="D53" s="14">
        <v>1</v>
      </c>
      <c r="E53" s="43">
        <v>3500</v>
      </c>
      <c r="F53" s="19">
        <f t="shared" si="0"/>
        <v>3500</v>
      </c>
      <c r="G53" s="124"/>
    </row>
    <row r="54" spans="1:7">
      <c r="A54" s="122"/>
      <c r="B54" s="36" t="s">
        <v>398</v>
      </c>
      <c r="C54" s="16" t="s">
        <v>196</v>
      </c>
      <c r="D54" s="14">
        <v>1</v>
      </c>
      <c r="E54" s="43">
        <v>3500</v>
      </c>
      <c r="F54" s="19">
        <f t="shared" si="0"/>
        <v>3500</v>
      </c>
      <c r="G54" s="124"/>
    </row>
    <row r="55" spans="1:7">
      <c r="A55" s="122"/>
      <c r="B55" s="36" t="s">
        <v>399</v>
      </c>
      <c r="C55" s="16" t="s">
        <v>197</v>
      </c>
      <c r="D55" s="14">
        <v>1</v>
      </c>
      <c r="E55" s="43">
        <v>3500</v>
      </c>
      <c r="F55" s="19">
        <f t="shared" si="0"/>
        <v>3500</v>
      </c>
      <c r="G55" s="124"/>
    </row>
    <row r="56" spans="1:7" ht="30">
      <c r="A56" s="123"/>
      <c r="B56" s="36" t="s">
        <v>400</v>
      </c>
      <c r="C56" s="16" t="s">
        <v>198</v>
      </c>
      <c r="D56" s="14">
        <v>1</v>
      </c>
      <c r="E56" s="43">
        <v>3500</v>
      </c>
      <c r="F56" s="19">
        <f t="shared" si="0"/>
        <v>3500</v>
      </c>
      <c r="G56" s="124"/>
    </row>
    <row r="57" spans="1:7">
      <c r="A57" s="113" t="s">
        <v>52</v>
      </c>
      <c r="B57" s="37" t="s">
        <v>401</v>
      </c>
      <c r="C57" s="9" t="s">
        <v>204</v>
      </c>
      <c r="D57" s="37">
        <v>1</v>
      </c>
      <c r="E57" s="44">
        <v>3500</v>
      </c>
      <c r="F57" s="45">
        <f t="shared" si="0"/>
        <v>3500</v>
      </c>
      <c r="G57" s="128">
        <f>SUM(F57:F65)</f>
        <v>31500</v>
      </c>
    </row>
    <row r="58" spans="1:7">
      <c r="A58" s="114"/>
      <c r="B58" s="37" t="s">
        <v>402</v>
      </c>
      <c r="C58" s="9" t="s">
        <v>205</v>
      </c>
      <c r="D58" s="37">
        <v>1</v>
      </c>
      <c r="E58" s="44">
        <v>3500</v>
      </c>
      <c r="F58" s="45">
        <f t="shared" si="0"/>
        <v>3500</v>
      </c>
      <c r="G58" s="124"/>
    </row>
    <row r="59" spans="1:7" ht="30">
      <c r="A59" s="114"/>
      <c r="B59" s="37" t="s">
        <v>403</v>
      </c>
      <c r="C59" s="9" t="s">
        <v>206</v>
      </c>
      <c r="D59" s="37">
        <v>1</v>
      </c>
      <c r="E59" s="44">
        <v>3500</v>
      </c>
      <c r="F59" s="45">
        <f t="shared" si="0"/>
        <v>3500</v>
      </c>
      <c r="G59" s="124"/>
    </row>
    <row r="60" spans="1:7">
      <c r="A60" s="114"/>
      <c r="B60" s="37" t="s">
        <v>404</v>
      </c>
      <c r="C60" s="9" t="s">
        <v>199</v>
      </c>
      <c r="D60" s="37">
        <v>1</v>
      </c>
      <c r="E60" s="44">
        <v>3500</v>
      </c>
      <c r="F60" s="45">
        <f t="shared" si="0"/>
        <v>3500</v>
      </c>
      <c r="G60" s="124"/>
    </row>
    <row r="61" spans="1:7">
      <c r="A61" s="114"/>
      <c r="B61" s="37" t="s">
        <v>406</v>
      </c>
      <c r="C61" s="9" t="s">
        <v>207</v>
      </c>
      <c r="D61" s="37">
        <v>1</v>
      </c>
      <c r="E61" s="44">
        <v>3500</v>
      </c>
      <c r="F61" s="45">
        <f t="shared" si="0"/>
        <v>3500</v>
      </c>
      <c r="G61" s="124"/>
    </row>
    <row r="62" spans="1:7">
      <c r="A62" s="114"/>
      <c r="B62" s="37" t="s">
        <v>405</v>
      </c>
      <c r="C62" s="9" t="s">
        <v>200</v>
      </c>
      <c r="D62" s="37">
        <v>1</v>
      </c>
      <c r="E62" s="44">
        <v>3500</v>
      </c>
      <c r="F62" s="45">
        <f t="shared" si="0"/>
        <v>3500</v>
      </c>
      <c r="G62" s="124"/>
    </row>
    <row r="63" spans="1:7">
      <c r="A63" s="114"/>
      <c r="B63" s="37" t="s">
        <v>407</v>
      </c>
      <c r="C63" s="9" t="s">
        <v>201</v>
      </c>
      <c r="D63" s="37">
        <v>1</v>
      </c>
      <c r="E63" s="44">
        <v>3500</v>
      </c>
      <c r="F63" s="45">
        <f t="shared" si="0"/>
        <v>3500</v>
      </c>
      <c r="G63" s="124"/>
    </row>
    <row r="64" spans="1:7">
      <c r="A64" s="114"/>
      <c r="B64" s="37" t="s">
        <v>408</v>
      </c>
      <c r="C64" s="9" t="s">
        <v>202</v>
      </c>
      <c r="D64" s="37">
        <v>1</v>
      </c>
      <c r="E64" s="44">
        <v>3500</v>
      </c>
      <c r="F64" s="45">
        <f t="shared" si="0"/>
        <v>3500</v>
      </c>
      <c r="G64" s="124"/>
    </row>
    <row r="65" spans="1:7">
      <c r="A65" s="115"/>
      <c r="B65" s="37" t="s">
        <v>409</v>
      </c>
      <c r="C65" s="9" t="s">
        <v>203</v>
      </c>
      <c r="D65" s="37">
        <v>1</v>
      </c>
      <c r="E65" s="44">
        <v>3500</v>
      </c>
      <c r="F65" s="45">
        <f t="shared" si="0"/>
        <v>3500</v>
      </c>
      <c r="G65" s="124"/>
    </row>
    <row r="66" spans="1:7">
      <c r="A66" s="121" t="s">
        <v>59</v>
      </c>
      <c r="B66" s="36" t="s">
        <v>410</v>
      </c>
      <c r="C66" s="3" t="s">
        <v>208</v>
      </c>
      <c r="D66" s="14">
        <v>1</v>
      </c>
      <c r="E66" s="43">
        <v>3500</v>
      </c>
      <c r="F66" s="19">
        <f t="shared" si="0"/>
        <v>3500</v>
      </c>
      <c r="G66" s="128">
        <f>SUM(F66:F69)</f>
        <v>17500</v>
      </c>
    </row>
    <row r="67" spans="1:7" ht="30">
      <c r="A67" s="122"/>
      <c r="B67" s="36" t="s">
        <v>411</v>
      </c>
      <c r="C67" s="3" t="s">
        <v>209</v>
      </c>
      <c r="D67" s="14">
        <v>1</v>
      </c>
      <c r="E67" s="43">
        <v>3500</v>
      </c>
      <c r="F67" s="19">
        <f t="shared" ref="F67:F130" si="1">D67*E67</f>
        <v>3500</v>
      </c>
      <c r="G67" s="124"/>
    </row>
    <row r="68" spans="1:7">
      <c r="A68" s="122"/>
      <c r="B68" s="36" t="s">
        <v>412</v>
      </c>
      <c r="C68" s="3" t="s">
        <v>210</v>
      </c>
      <c r="D68" s="14">
        <v>2</v>
      </c>
      <c r="E68" s="43">
        <v>3500</v>
      </c>
      <c r="F68" s="19">
        <f t="shared" si="1"/>
        <v>7000</v>
      </c>
      <c r="G68" s="124"/>
    </row>
    <row r="69" spans="1:7" ht="30">
      <c r="A69" s="123"/>
      <c r="B69" s="36" t="s">
        <v>413</v>
      </c>
      <c r="C69" s="3" t="s">
        <v>211</v>
      </c>
      <c r="D69" s="14">
        <v>1</v>
      </c>
      <c r="E69" s="43">
        <v>3500</v>
      </c>
      <c r="F69" s="19">
        <f t="shared" si="1"/>
        <v>3500</v>
      </c>
      <c r="G69" s="124"/>
    </row>
    <row r="70" spans="1:7">
      <c r="A70" s="113" t="s">
        <v>63</v>
      </c>
      <c r="B70" s="37" t="s">
        <v>414</v>
      </c>
      <c r="C70" s="9" t="s">
        <v>212</v>
      </c>
      <c r="D70" s="37">
        <v>1</v>
      </c>
      <c r="E70" s="44">
        <v>3500</v>
      </c>
      <c r="F70" s="45">
        <f t="shared" si="1"/>
        <v>3500</v>
      </c>
      <c r="G70" s="128">
        <f>SUM(F70:F74)</f>
        <v>24500</v>
      </c>
    </row>
    <row r="71" spans="1:7">
      <c r="A71" s="114"/>
      <c r="B71" s="37" t="s">
        <v>415</v>
      </c>
      <c r="C71" s="9" t="s">
        <v>213</v>
      </c>
      <c r="D71" s="37">
        <v>1</v>
      </c>
      <c r="E71" s="44">
        <v>3500</v>
      </c>
      <c r="F71" s="45">
        <f t="shared" si="1"/>
        <v>3500</v>
      </c>
      <c r="G71" s="124"/>
    </row>
    <row r="72" spans="1:7">
      <c r="A72" s="114"/>
      <c r="B72" s="37" t="s">
        <v>416</v>
      </c>
      <c r="C72" s="9" t="s">
        <v>214</v>
      </c>
      <c r="D72" s="37">
        <v>1</v>
      </c>
      <c r="E72" s="44">
        <v>3500</v>
      </c>
      <c r="F72" s="45">
        <f t="shared" si="1"/>
        <v>3500</v>
      </c>
      <c r="G72" s="124"/>
    </row>
    <row r="73" spans="1:7" ht="30">
      <c r="A73" s="114"/>
      <c r="B73" s="37" t="s">
        <v>417</v>
      </c>
      <c r="C73" s="9" t="s">
        <v>215</v>
      </c>
      <c r="D73" s="37">
        <v>2</v>
      </c>
      <c r="E73" s="44">
        <v>3500</v>
      </c>
      <c r="F73" s="45">
        <f t="shared" si="1"/>
        <v>7000</v>
      </c>
      <c r="G73" s="124"/>
    </row>
    <row r="74" spans="1:7">
      <c r="A74" s="115"/>
      <c r="B74" s="37" t="s">
        <v>418</v>
      </c>
      <c r="C74" s="9" t="s">
        <v>216</v>
      </c>
      <c r="D74" s="37">
        <v>2</v>
      </c>
      <c r="E74" s="44">
        <v>3500</v>
      </c>
      <c r="F74" s="45">
        <f t="shared" si="1"/>
        <v>7000</v>
      </c>
      <c r="G74" s="124"/>
    </row>
    <row r="75" spans="1:7">
      <c r="A75" s="121" t="s">
        <v>67</v>
      </c>
      <c r="B75" s="36" t="s">
        <v>419</v>
      </c>
      <c r="C75" s="3" t="s">
        <v>217</v>
      </c>
      <c r="D75" s="14">
        <v>1</v>
      </c>
      <c r="E75" s="43">
        <v>3500</v>
      </c>
      <c r="F75" s="19">
        <f t="shared" si="1"/>
        <v>3500</v>
      </c>
      <c r="G75" s="128">
        <f>SUM(F75:F81)</f>
        <v>24500</v>
      </c>
    </row>
    <row r="76" spans="1:7">
      <c r="A76" s="122"/>
      <c r="B76" s="36" t="s">
        <v>420</v>
      </c>
      <c r="C76" s="3" t="s">
        <v>218</v>
      </c>
      <c r="D76" s="14">
        <v>1</v>
      </c>
      <c r="E76" s="43">
        <v>3500</v>
      </c>
      <c r="F76" s="19">
        <f t="shared" si="1"/>
        <v>3500</v>
      </c>
      <c r="G76" s="124"/>
    </row>
    <row r="77" spans="1:7">
      <c r="A77" s="122"/>
      <c r="B77" s="36" t="s">
        <v>421</v>
      </c>
      <c r="C77" s="3" t="s">
        <v>219</v>
      </c>
      <c r="D77" s="14">
        <v>1</v>
      </c>
      <c r="E77" s="43">
        <v>3500</v>
      </c>
      <c r="F77" s="19">
        <f t="shared" si="1"/>
        <v>3500</v>
      </c>
      <c r="G77" s="124"/>
    </row>
    <row r="78" spans="1:7" ht="27" customHeight="1">
      <c r="A78" s="122"/>
      <c r="B78" s="36" t="s">
        <v>422</v>
      </c>
      <c r="C78" s="3" t="s">
        <v>221</v>
      </c>
      <c r="D78" s="14">
        <v>1</v>
      </c>
      <c r="E78" s="43">
        <v>3500</v>
      </c>
      <c r="F78" s="19">
        <f t="shared" si="1"/>
        <v>3500</v>
      </c>
      <c r="G78" s="124"/>
    </row>
    <row r="79" spans="1:7">
      <c r="A79" s="122"/>
      <c r="B79" s="36" t="s">
        <v>423</v>
      </c>
      <c r="C79" s="3" t="s">
        <v>246</v>
      </c>
      <c r="D79" s="14">
        <v>1</v>
      </c>
      <c r="E79" s="43">
        <v>3500</v>
      </c>
      <c r="F79" s="19">
        <f t="shared" si="1"/>
        <v>3500</v>
      </c>
      <c r="G79" s="124"/>
    </row>
    <row r="80" spans="1:7">
      <c r="A80" s="122"/>
      <c r="B80" s="36" t="s">
        <v>424</v>
      </c>
      <c r="C80" s="3" t="s">
        <v>222</v>
      </c>
      <c r="D80" s="14">
        <v>1</v>
      </c>
      <c r="E80" s="43">
        <v>3500</v>
      </c>
      <c r="F80" s="19">
        <f t="shared" si="1"/>
        <v>3500</v>
      </c>
      <c r="G80" s="124"/>
    </row>
    <row r="81" spans="1:7">
      <c r="A81" s="123"/>
      <c r="B81" s="36" t="s">
        <v>425</v>
      </c>
      <c r="C81" s="3" t="s">
        <v>220</v>
      </c>
      <c r="D81" s="14">
        <v>1</v>
      </c>
      <c r="E81" s="43">
        <v>3500</v>
      </c>
      <c r="F81" s="19">
        <f t="shared" si="1"/>
        <v>3500</v>
      </c>
      <c r="G81" s="124"/>
    </row>
    <row r="82" spans="1:7">
      <c r="A82" s="113" t="s">
        <v>70</v>
      </c>
      <c r="B82" s="37" t="s">
        <v>426</v>
      </c>
      <c r="C82" s="9" t="s">
        <v>226</v>
      </c>
      <c r="D82" s="37">
        <v>1</v>
      </c>
      <c r="E82" s="44">
        <v>3500</v>
      </c>
      <c r="F82" s="45">
        <f t="shared" si="1"/>
        <v>3500</v>
      </c>
      <c r="G82" s="128">
        <f>SUM(F82:F87)</f>
        <v>21000</v>
      </c>
    </row>
    <row r="83" spans="1:7">
      <c r="A83" s="114"/>
      <c r="B83" s="37" t="s">
        <v>427</v>
      </c>
      <c r="C83" s="9" t="s">
        <v>227</v>
      </c>
      <c r="D83" s="37">
        <v>1</v>
      </c>
      <c r="E83" s="44">
        <v>3500</v>
      </c>
      <c r="F83" s="45">
        <f t="shared" si="1"/>
        <v>3500</v>
      </c>
      <c r="G83" s="124"/>
    </row>
    <row r="84" spans="1:7">
      <c r="A84" s="114"/>
      <c r="B84" s="37" t="s">
        <v>428</v>
      </c>
      <c r="C84" s="9" t="s">
        <v>223</v>
      </c>
      <c r="D84" s="37">
        <v>1</v>
      </c>
      <c r="E84" s="44">
        <v>3500</v>
      </c>
      <c r="F84" s="45">
        <f t="shared" si="1"/>
        <v>3500</v>
      </c>
      <c r="G84" s="124"/>
    </row>
    <row r="85" spans="1:7">
      <c r="A85" s="114"/>
      <c r="B85" s="37" t="s">
        <v>429</v>
      </c>
      <c r="C85" s="9" t="s">
        <v>228</v>
      </c>
      <c r="D85" s="37">
        <v>1</v>
      </c>
      <c r="E85" s="44">
        <v>3500</v>
      </c>
      <c r="F85" s="45">
        <f t="shared" si="1"/>
        <v>3500</v>
      </c>
      <c r="G85" s="124"/>
    </row>
    <row r="86" spans="1:7">
      <c r="A86" s="114"/>
      <c r="B86" s="37" t="s">
        <v>430</v>
      </c>
      <c r="C86" s="9" t="s">
        <v>224</v>
      </c>
      <c r="D86" s="37">
        <v>1</v>
      </c>
      <c r="E86" s="44">
        <v>3500</v>
      </c>
      <c r="F86" s="45">
        <f t="shared" si="1"/>
        <v>3500</v>
      </c>
      <c r="G86" s="124"/>
    </row>
    <row r="87" spans="1:7">
      <c r="A87" s="115"/>
      <c r="B87" s="37" t="s">
        <v>431</v>
      </c>
      <c r="C87" s="9" t="s">
        <v>225</v>
      </c>
      <c r="D87" s="37">
        <v>1</v>
      </c>
      <c r="E87" s="44">
        <v>3500</v>
      </c>
      <c r="F87" s="45">
        <f t="shared" si="1"/>
        <v>3500</v>
      </c>
      <c r="G87" s="124"/>
    </row>
    <row r="88" spans="1:7" ht="30">
      <c r="A88" s="121" t="s">
        <v>73</v>
      </c>
      <c r="B88" s="36" t="s">
        <v>432</v>
      </c>
      <c r="C88" s="3" t="s">
        <v>229</v>
      </c>
      <c r="D88" s="14">
        <v>1</v>
      </c>
      <c r="E88" s="43">
        <v>3500</v>
      </c>
      <c r="F88" s="19">
        <f t="shared" si="1"/>
        <v>3500</v>
      </c>
      <c r="G88" s="128">
        <f>SUM(F88:F91)</f>
        <v>21000</v>
      </c>
    </row>
    <row r="89" spans="1:7">
      <c r="A89" s="122"/>
      <c r="B89" s="36" t="s">
        <v>433</v>
      </c>
      <c r="C89" s="3" t="s">
        <v>230</v>
      </c>
      <c r="D89" s="14">
        <v>2</v>
      </c>
      <c r="E89" s="43">
        <v>3500</v>
      </c>
      <c r="F89" s="19">
        <f t="shared" si="1"/>
        <v>7000</v>
      </c>
      <c r="G89" s="124"/>
    </row>
    <row r="90" spans="1:7">
      <c r="A90" s="122"/>
      <c r="B90" s="36" t="s">
        <v>434</v>
      </c>
      <c r="C90" s="3" t="s">
        <v>231</v>
      </c>
      <c r="D90" s="14">
        <v>1</v>
      </c>
      <c r="E90" s="43">
        <v>3500</v>
      </c>
      <c r="F90" s="19">
        <f t="shared" si="1"/>
        <v>3500</v>
      </c>
      <c r="G90" s="124"/>
    </row>
    <row r="91" spans="1:7" ht="31.5" customHeight="1">
      <c r="A91" s="123"/>
      <c r="B91" s="36" t="s">
        <v>435</v>
      </c>
      <c r="C91" s="3" t="s">
        <v>232</v>
      </c>
      <c r="D91" s="14">
        <v>2</v>
      </c>
      <c r="E91" s="43">
        <v>3500</v>
      </c>
      <c r="F91" s="19">
        <f t="shared" si="1"/>
        <v>7000</v>
      </c>
      <c r="G91" s="124"/>
    </row>
    <row r="92" spans="1:7">
      <c r="A92" s="113" t="s">
        <v>80</v>
      </c>
      <c r="B92" s="37" t="s">
        <v>436</v>
      </c>
      <c r="C92" s="9" t="s">
        <v>233</v>
      </c>
      <c r="D92" s="37">
        <v>1</v>
      </c>
      <c r="E92" s="44">
        <v>3500</v>
      </c>
      <c r="F92" s="45">
        <f t="shared" si="1"/>
        <v>3500</v>
      </c>
      <c r="G92" s="128">
        <f>SUM(F92:F102)</f>
        <v>42000</v>
      </c>
    </row>
    <row r="93" spans="1:7">
      <c r="A93" s="114"/>
      <c r="B93" s="37" t="s">
        <v>437</v>
      </c>
      <c r="C93" s="9" t="s">
        <v>234</v>
      </c>
      <c r="D93" s="37">
        <v>1</v>
      </c>
      <c r="E93" s="44">
        <v>3500</v>
      </c>
      <c r="F93" s="45">
        <f t="shared" si="1"/>
        <v>3500</v>
      </c>
      <c r="G93" s="124"/>
    </row>
    <row r="94" spans="1:7">
      <c r="A94" s="114"/>
      <c r="B94" s="37" t="s">
        <v>438</v>
      </c>
      <c r="C94" s="9" t="s">
        <v>235</v>
      </c>
      <c r="D94" s="37">
        <v>1</v>
      </c>
      <c r="E94" s="44">
        <v>3500</v>
      </c>
      <c r="F94" s="45">
        <f t="shared" si="1"/>
        <v>3500</v>
      </c>
      <c r="G94" s="124"/>
    </row>
    <row r="95" spans="1:7">
      <c r="A95" s="114"/>
      <c r="B95" s="37" t="s">
        <v>439</v>
      </c>
      <c r="C95" s="9" t="s">
        <v>236</v>
      </c>
      <c r="D95" s="37">
        <v>1</v>
      </c>
      <c r="E95" s="44">
        <v>3500</v>
      </c>
      <c r="F95" s="45">
        <f t="shared" si="1"/>
        <v>3500</v>
      </c>
      <c r="G95" s="124"/>
    </row>
    <row r="96" spans="1:7">
      <c r="A96" s="114"/>
      <c r="B96" s="37" t="s">
        <v>440</v>
      </c>
      <c r="C96" s="9" t="s">
        <v>237</v>
      </c>
      <c r="D96" s="37">
        <v>1</v>
      </c>
      <c r="E96" s="44">
        <v>3500</v>
      </c>
      <c r="F96" s="45">
        <f t="shared" si="1"/>
        <v>3500</v>
      </c>
      <c r="G96" s="124"/>
    </row>
    <row r="97" spans="1:7">
      <c r="A97" s="114"/>
      <c r="B97" s="37" t="s">
        <v>441</v>
      </c>
      <c r="C97" s="9" t="s">
        <v>239</v>
      </c>
      <c r="D97" s="37">
        <v>1</v>
      </c>
      <c r="E97" s="44">
        <v>3500</v>
      </c>
      <c r="F97" s="45">
        <f t="shared" si="1"/>
        <v>3500</v>
      </c>
      <c r="G97" s="124"/>
    </row>
    <row r="98" spans="1:7">
      <c r="A98" s="114"/>
      <c r="B98" s="37" t="s">
        <v>442</v>
      </c>
      <c r="C98" s="9" t="s">
        <v>238</v>
      </c>
      <c r="D98" s="37">
        <v>1</v>
      </c>
      <c r="E98" s="44">
        <v>3500</v>
      </c>
      <c r="F98" s="45">
        <f t="shared" si="1"/>
        <v>3500</v>
      </c>
      <c r="G98" s="124"/>
    </row>
    <row r="99" spans="1:7">
      <c r="A99" s="114"/>
      <c r="B99" s="37" t="s">
        <v>443</v>
      </c>
      <c r="C99" s="9" t="s">
        <v>240</v>
      </c>
      <c r="D99" s="37">
        <v>1</v>
      </c>
      <c r="E99" s="44">
        <v>3500</v>
      </c>
      <c r="F99" s="45">
        <f t="shared" si="1"/>
        <v>3500</v>
      </c>
      <c r="G99" s="124"/>
    </row>
    <row r="100" spans="1:7">
      <c r="A100" s="114"/>
      <c r="B100" s="37" t="s">
        <v>444</v>
      </c>
      <c r="C100" s="9" t="s">
        <v>241</v>
      </c>
      <c r="D100" s="37">
        <v>2</v>
      </c>
      <c r="E100" s="44">
        <v>3500</v>
      </c>
      <c r="F100" s="45">
        <f t="shared" si="1"/>
        <v>7000</v>
      </c>
      <c r="G100" s="124"/>
    </row>
    <row r="101" spans="1:7">
      <c r="A101" s="114"/>
      <c r="B101" s="37" t="s">
        <v>445</v>
      </c>
      <c r="C101" s="9" t="s">
        <v>242</v>
      </c>
      <c r="D101" s="37">
        <v>1</v>
      </c>
      <c r="E101" s="44">
        <v>3500</v>
      </c>
      <c r="F101" s="45">
        <f t="shared" si="1"/>
        <v>3500</v>
      </c>
      <c r="G101" s="124"/>
    </row>
    <row r="102" spans="1:7">
      <c r="A102" s="115"/>
      <c r="B102" s="37" t="s">
        <v>446</v>
      </c>
      <c r="C102" s="9" t="s">
        <v>243</v>
      </c>
      <c r="D102" s="37">
        <v>1</v>
      </c>
      <c r="E102" s="44">
        <v>3500</v>
      </c>
      <c r="F102" s="45">
        <f t="shared" si="1"/>
        <v>3500</v>
      </c>
      <c r="G102" s="124"/>
    </row>
    <row r="103" spans="1:7">
      <c r="A103" s="121" t="s">
        <v>86</v>
      </c>
      <c r="B103" s="36" t="s">
        <v>447</v>
      </c>
      <c r="C103" s="3" t="s">
        <v>254</v>
      </c>
      <c r="D103" s="14">
        <v>1</v>
      </c>
      <c r="E103" s="43">
        <v>3500</v>
      </c>
      <c r="F103" s="19">
        <f t="shared" si="1"/>
        <v>3500</v>
      </c>
      <c r="G103" s="128">
        <f>SUM(F103:F111)</f>
        <v>31500</v>
      </c>
    </row>
    <row r="104" spans="1:7">
      <c r="A104" s="122"/>
      <c r="B104" s="36" t="s">
        <v>448</v>
      </c>
      <c r="C104" s="3" t="s">
        <v>247</v>
      </c>
      <c r="D104" s="14">
        <v>1</v>
      </c>
      <c r="E104" s="43">
        <v>3500</v>
      </c>
      <c r="F104" s="19">
        <f t="shared" si="1"/>
        <v>3500</v>
      </c>
      <c r="G104" s="124"/>
    </row>
    <row r="105" spans="1:7">
      <c r="A105" s="122"/>
      <c r="B105" s="36" t="s">
        <v>449</v>
      </c>
      <c r="C105" s="3" t="s">
        <v>248</v>
      </c>
      <c r="D105" s="14">
        <v>1</v>
      </c>
      <c r="E105" s="43">
        <v>3500</v>
      </c>
      <c r="F105" s="19">
        <f t="shared" si="1"/>
        <v>3500</v>
      </c>
      <c r="G105" s="124"/>
    </row>
    <row r="106" spans="1:7">
      <c r="A106" s="122"/>
      <c r="B106" s="36" t="s">
        <v>450</v>
      </c>
      <c r="C106" s="3" t="s">
        <v>249</v>
      </c>
      <c r="D106" s="14">
        <v>1</v>
      </c>
      <c r="E106" s="43">
        <v>3500</v>
      </c>
      <c r="F106" s="19">
        <f t="shared" si="1"/>
        <v>3500</v>
      </c>
      <c r="G106" s="124"/>
    </row>
    <row r="107" spans="1:7">
      <c r="A107" s="122"/>
      <c r="B107" s="36" t="s">
        <v>451</v>
      </c>
      <c r="C107" s="3" t="s">
        <v>250</v>
      </c>
      <c r="D107" s="14">
        <v>1</v>
      </c>
      <c r="E107" s="43">
        <v>3500</v>
      </c>
      <c r="F107" s="19">
        <f t="shared" si="1"/>
        <v>3500</v>
      </c>
      <c r="G107" s="124"/>
    </row>
    <row r="108" spans="1:7">
      <c r="A108" s="122"/>
      <c r="B108" s="36" t="s">
        <v>452</v>
      </c>
      <c r="C108" s="3" t="s">
        <v>255</v>
      </c>
      <c r="D108" s="14">
        <v>1</v>
      </c>
      <c r="E108" s="43">
        <v>3500</v>
      </c>
      <c r="F108" s="19">
        <f t="shared" si="1"/>
        <v>3500</v>
      </c>
      <c r="G108" s="124"/>
    </row>
    <row r="109" spans="1:7">
      <c r="A109" s="122"/>
      <c r="B109" s="36" t="s">
        <v>453</v>
      </c>
      <c r="C109" s="3" t="s">
        <v>251</v>
      </c>
      <c r="D109" s="14">
        <v>1</v>
      </c>
      <c r="E109" s="43">
        <v>3500</v>
      </c>
      <c r="F109" s="19">
        <f t="shared" si="1"/>
        <v>3500</v>
      </c>
      <c r="G109" s="124"/>
    </row>
    <row r="110" spans="1:7" ht="12.75" customHeight="1">
      <c r="A110" s="122"/>
      <c r="B110" s="36" t="s">
        <v>454</v>
      </c>
      <c r="C110" s="3" t="s">
        <v>252</v>
      </c>
      <c r="D110" s="14">
        <v>1</v>
      </c>
      <c r="E110" s="43">
        <v>3500</v>
      </c>
      <c r="F110" s="19">
        <f t="shared" si="1"/>
        <v>3500</v>
      </c>
      <c r="G110" s="124"/>
    </row>
    <row r="111" spans="1:7">
      <c r="A111" s="123"/>
      <c r="B111" s="36" t="s">
        <v>455</v>
      </c>
      <c r="C111" s="3" t="s">
        <v>253</v>
      </c>
      <c r="D111" s="14">
        <v>1</v>
      </c>
      <c r="E111" s="43">
        <v>3500</v>
      </c>
      <c r="F111" s="19">
        <f t="shared" si="1"/>
        <v>3500</v>
      </c>
      <c r="G111" s="124"/>
    </row>
    <row r="112" spans="1:7">
      <c r="A112" s="113" t="s">
        <v>92</v>
      </c>
      <c r="B112" s="37" t="s">
        <v>456</v>
      </c>
      <c r="C112" s="9" t="s">
        <v>256</v>
      </c>
      <c r="D112" s="37">
        <v>1</v>
      </c>
      <c r="E112" s="44">
        <v>3500</v>
      </c>
      <c r="F112" s="45">
        <f t="shared" si="1"/>
        <v>3500</v>
      </c>
      <c r="G112" s="128">
        <f>SUM(F112:F117)</f>
        <v>21000</v>
      </c>
    </row>
    <row r="113" spans="1:7">
      <c r="A113" s="114"/>
      <c r="B113" s="37" t="s">
        <v>457</v>
      </c>
      <c r="C113" s="9" t="s">
        <v>260</v>
      </c>
      <c r="D113" s="37">
        <v>1</v>
      </c>
      <c r="E113" s="44">
        <v>3500</v>
      </c>
      <c r="F113" s="45">
        <f t="shared" si="1"/>
        <v>3500</v>
      </c>
      <c r="G113" s="124"/>
    </row>
    <row r="114" spans="1:7">
      <c r="A114" s="114"/>
      <c r="B114" s="37" t="s">
        <v>458</v>
      </c>
      <c r="C114" s="9" t="s">
        <v>257</v>
      </c>
      <c r="D114" s="37">
        <v>1</v>
      </c>
      <c r="E114" s="44">
        <v>3500</v>
      </c>
      <c r="F114" s="45">
        <f t="shared" si="1"/>
        <v>3500</v>
      </c>
      <c r="G114" s="124"/>
    </row>
    <row r="115" spans="1:7">
      <c r="A115" s="114"/>
      <c r="B115" s="37" t="s">
        <v>459</v>
      </c>
      <c r="C115" s="9" t="s">
        <v>258</v>
      </c>
      <c r="D115" s="37">
        <v>1</v>
      </c>
      <c r="E115" s="44">
        <v>3500</v>
      </c>
      <c r="F115" s="45">
        <f t="shared" si="1"/>
        <v>3500</v>
      </c>
      <c r="G115" s="124"/>
    </row>
    <row r="116" spans="1:7">
      <c r="A116" s="114"/>
      <c r="B116" s="37" t="s">
        <v>460</v>
      </c>
      <c r="C116" s="9" t="s">
        <v>261</v>
      </c>
      <c r="D116" s="37">
        <v>1</v>
      </c>
      <c r="E116" s="44">
        <v>3500</v>
      </c>
      <c r="F116" s="45">
        <f t="shared" si="1"/>
        <v>3500</v>
      </c>
      <c r="G116" s="124"/>
    </row>
    <row r="117" spans="1:7">
      <c r="A117" s="115"/>
      <c r="B117" s="37" t="s">
        <v>461</v>
      </c>
      <c r="C117" s="9" t="s">
        <v>259</v>
      </c>
      <c r="D117" s="37">
        <v>1</v>
      </c>
      <c r="E117" s="44">
        <v>3500</v>
      </c>
      <c r="F117" s="45">
        <f t="shared" si="1"/>
        <v>3500</v>
      </c>
      <c r="G117" s="124"/>
    </row>
    <row r="118" spans="1:7">
      <c r="A118" s="121" t="s">
        <v>97</v>
      </c>
      <c r="B118" s="36" t="s">
        <v>462</v>
      </c>
      <c r="C118" s="3" t="s">
        <v>262</v>
      </c>
      <c r="D118" s="14">
        <v>1</v>
      </c>
      <c r="E118" s="43">
        <v>3500</v>
      </c>
      <c r="F118" s="19">
        <f t="shared" si="1"/>
        <v>3500</v>
      </c>
      <c r="G118" s="128">
        <f>SUM(F118:F122)</f>
        <v>17500</v>
      </c>
    </row>
    <row r="119" spans="1:7">
      <c r="A119" s="122"/>
      <c r="B119" s="36" t="s">
        <v>463</v>
      </c>
      <c r="C119" s="3" t="s">
        <v>266</v>
      </c>
      <c r="D119" s="14">
        <v>1</v>
      </c>
      <c r="E119" s="43">
        <v>3500</v>
      </c>
      <c r="F119" s="19">
        <f t="shared" si="1"/>
        <v>3500</v>
      </c>
      <c r="G119" s="124"/>
    </row>
    <row r="120" spans="1:7">
      <c r="A120" s="122"/>
      <c r="B120" s="36" t="s">
        <v>464</v>
      </c>
      <c r="C120" s="3" t="s">
        <v>263</v>
      </c>
      <c r="D120" s="14">
        <v>1</v>
      </c>
      <c r="E120" s="43">
        <v>3500</v>
      </c>
      <c r="F120" s="19">
        <f t="shared" si="1"/>
        <v>3500</v>
      </c>
      <c r="G120" s="124"/>
    </row>
    <row r="121" spans="1:7">
      <c r="A121" s="122"/>
      <c r="B121" s="36" t="s">
        <v>465</v>
      </c>
      <c r="C121" s="3" t="s">
        <v>264</v>
      </c>
      <c r="D121" s="14">
        <v>1</v>
      </c>
      <c r="E121" s="43">
        <v>3500</v>
      </c>
      <c r="F121" s="19">
        <f t="shared" si="1"/>
        <v>3500</v>
      </c>
      <c r="G121" s="124"/>
    </row>
    <row r="122" spans="1:7">
      <c r="A122" s="123"/>
      <c r="B122" s="36" t="s">
        <v>466</v>
      </c>
      <c r="C122" s="3" t="s">
        <v>265</v>
      </c>
      <c r="D122" s="14">
        <v>1</v>
      </c>
      <c r="E122" s="43">
        <v>3500</v>
      </c>
      <c r="F122" s="19">
        <f t="shared" si="1"/>
        <v>3500</v>
      </c>
      <c r="G122" s="124"/>
    </row>
    <row r="123" spans="1:7">
      <c r="A123" s="113" t="s">
        <v>100</v>
      </c>
      <c r="B123" s="37" t="s">
        <v>467</v>
      </c>
      <c r="C123" s="9" t="s">
        <v>273</v>
      </c>
      <c r="D123" s="37">
        <v>1</v>
      </c>
      <c r="E123" s="44">
        <v>3500</v>
      </c>
      <c r="F123" s="45">
        <f t="shared" si="1"/>
        <v>3500</v>
      </c>
      <c r="G123" s="128">
        <f>SUM(F123:F135)</f>
        <v>45500</v>
      </c>
    </row>
    <row r="124" spans="1:7">
      <c r="A124" s="114"/>
      <c r="B124" s="37" t="s">
        <v>468</v>
      </c>
      <c r="C124" s="9" t="s">
        <v>274</v>
      </c>
      <c r="D124" s="37">
        <v>1</v>
      </c>
      <c r="E124" s="44">
        <v>3500</v>
      </c>
      <c r="F124" s="45">
        <f t="shared" si="1"/>
        <v>3500</v>
      </c>
      <c r="G124" s="124"/>
    </row>
    <row r="125" spans="1:7">
      <c r="A125" s="114"/>
      <c r="B125" s="37" t="s">
        <v>469</v>
      </c>
      <c r="C125" s="9" t="s">
        <v>267</v>
      </c>
      <c r="D125" s="37">
        <v>1</v>
      </c>
      <c r="E125" s="44">
        <v>3500</v>
      </c>
      <c r="F125" s="45">
        <f t="shared" si="1"/>
        <v>3500</v>
      </c>
      <c r="G125" s="124"/>
    </row>
    <row r="126" spans="1:7">
      <c r="A126" s="114"/>
      <c r="B126" s="37" t="s">
        <v>470</v>
      </c>
      <c r="C126" s="9" t="s">
        <v>268</v>
      </c>
      <c r="D126" s="37">
        <v>1</v>
      </c>
      <c r="E126" s="44">
        <v>3500</v>
      </c>
      <c r="F126" s="45">
        <f t="shared" si="1"/>
        <v>3500</v>
      </c>
      <c r="G126" s="124"/>
    </row>
    <row r="127" spans="1:7">
      <c r="A127" s="114"/>
      <c r="B127" s="37" t="s">
        <v>471</v>
      </c>
      <c r="C127" s="9" t="s">
        <v>275</v>
      </c>
      <c r="D127" s="37">
        <v>1</v>
      </c>
      <c r="E127" s="44">
        <v>3500</v>
      </c>
      <c r="F127" s="45">
        <f t="shared" si="1"/>
        <v>3500</v>
      </c>
      <c r="G127" s="124"/>
    </row>
    <row r="128" spans="1:7">
      <c r="A128" s="114"/>
      <c r="B128" s="37" t="s">
        <v>472</v>
      </c>
      <c r="C128" s="9" t="s">
        <v>276</v>
      </c>
      <c r="D128" s="37">
        <v>1</v>
      </c>
      <c r="E128" s="44">
        <v>3500</v>
      </c>
      <c r="F128" s="45">
        <f t="shared" si="1"/>
        <v>3500</v>
      </c>
      <c r="G128" s="124"/>
    </row>
    <row r="129" spans="1:7" ht="30">
      <c r="A129" s="114"/>
      <c r="B129" s="37" t="s">
        <v>473</v>
      </c>
      <c r="C129" s="9" t="s">
        <v>277</v>
      </c>
      <c r="D129" s="37">
        <v>1</v>
      </c>
      <c r="E129" s="44">
        <v>3500</v>
      </c>
      <c r="F129" s="45">
        <f t="shared" si="1"/>
        <v>3500</v>
      </c>
      <c r="G129" s="124"/>
    </row>
    <row r="130" spans="1:7">
      <c r="A130" s="114"/>
      <c r="B130" s="37" t="s">
        <v>474</v>
      </c>
      <c r="C130" s="9" t="s">
        <v>269</v>
      </c>
      <c r="D130" s="37">
        <v>1</v>
      </c>
      <c r="E130" s="44">
        <v>3500</v>
      </c>
      <c r="F130" s="45">
        <f t="shared" si="1"/>
        <v>3500</v>
      </c>
      <c r="G130" s="124"/>
    </row>
    <row r="131" spans="1:7">
      <c r="A131" s="114"/>
      <c r="B131" s="37" t="s">
        <v>475</v>
      </c>
      <c r="C131" s="9" t="s">
        <v>270</v>
      </c>
      <c r="D131" s="37">
        <v>1</v>
      </c>
      <c r="E131" s="44">
        <v>3500</v>
      </c>
      <c r="F131" s="45">
        <f t="shared" ref="F131:F141" si="2">D131*E131</f>
        <v>3500</v>
      </c>
      <c r="G131" s="124"/>
    </row>
    <row r="132" spans="1:7">
      <c r="A132" s="114"/>
      <c r="B132" s="37" t="s">
        <v>476</v>
      </c>
      <c r="C132" s="9" t="s">
        <v>278</v>
      </c>
      <c r="D132" s="37">
        <v>1</v>
      </c>
      <c r="E132" s="44">
        <v>3500</v>
      </c>
      <c r="F132" s="45">
        <f t="shared" si="2"/>
        <v>3500</v>
      </c>
      <c r="G132" s="124"/>
    </row>
    <row r="133" spans="1:7">
      <c r="A133" s="114"/>
      <c r="B133" s="37" t="s">
        <v>477</v>
      </c>
      <c r="C133" s="9" t="s">
        <v>271</v>
      </c>
      <c r="D133" s="37">
        <v>1</v>
      </c>
      <c r="E133" s="44">
        <v>3500</v>
      </c>
      <c r="F133" s="45">
        <f t="shared" si="2"/>
        <v>3500</v>
      </c>
      <c r="G133" s="124"/>
    </row>
    <row r="134" spans="1:7" ht="30">
      <c r="A134" s="114"/>
      <c r="B134" s="37" t="s">
        <v>478</v>
      </c>
      <c r="C134" s="9" t="s">
        <v>279</v>
      </c>
      <c r="D134" s="37">
        <v>1</v>
      </c>
      <c r="E134" s="44">
        <v>3500</v>
      </c>
      <c r="F134" s="45">
        <f t="shared" si="2"/>
        <v>3500</v>
      </c>
      <c r="G134" s="124"/>
    </row>
    <row r="135" spans="1:7">
      <c r="A135" s="115"/>
      <c r="B135" s="37" t="s">
        <v>479</v>
      </c>
      <c r="C135" s="9" t="s">
        <v>272</v>
      </c>
      <c r="D135" s="37">
        <v>1</v>
      </c>
      <c r="E135" s="44">
        <v>3500</v>
      </c>
      <c r="F135" s="45">
        <f t="shared" si="2"/>
        <v>3500</v>
      </c>
      <c r="G135" s="124"/>
    </row>
    <row r="136" spans="1:7">
      <c r="A136" s="121" t="s">
        <v>106</v>
      </c>
      <c r="B136" s="36" t="s">
        <v>480</v>
      </c>
      <c r="C136" s="3" t="s">
        <v>280</v>
      </c>
      <c r="D136" s="14">
        <v>2</v>
      </c>
      <c r="E136" s="43">
        <v>3500</v>
      </c>
      <c r="F136" s="19">
        <f t="shared" si="2"/>
        <v>7000</v>
      </c>
      <c r="G136" s="128">
        <f>SUM(F136:F141)</f>
        <v>28000</v>
      </c>
    </row>
    <row r="137" spans="1:7">
      <c r="A137" s="122"/>
      <c r="B137" s="36" t="s">
        <v>481</v>
      </c>
      <c r="C137" s="3" t="s">
        <v>282</v>
      </c>
      <c r="D137" s="14">
        <v>1</v>
      </c>
      <c r="E137" s="43">
        <v>3500</v>
      </c>
      <c r="F137" s="19">
        <f t="shared" si="2"/>
        <v>3500</v>
      </c>
      <c r="G137" s="124"/>
    </row>
    <row r="138" spans="1:7" ht="30">
      <c r="A138" s="122"/>
      <c r="B138" s="36" t="s">
        <v>482</v>
      </c>
      <c r="C138" s="3" t="s">
        <v>283</v>
      </c>
      <c r="D138" s="14">
        <v>1</v>
      </c>
      <c r="E138" s="43">
        <v>3500</v>
      </c>
      <c r="F138" s="19">
        <f t="shared" si="2"/>
        <v>3500</v>
      </c>
      <c r="G138" s="124"/>
    </row>
    <row r="139" spans="1:7">
      <c r="A139" s="122"/>
      <c r="B139" s="36" t="s">
        <v>483</v>
      </c>
      <c r="C139" s="3" t="s">
        <v>281</v>
      </c>
      <c r="D139" s="14">
        <v>1</v>
      </c>
      <c r="E139" s="43">
        <v>3500</v>
      </c>
      <c r="F139" s="19">
        <f t="shared" si="2"/>
        <v>3500</v>
      </c>
      <c r="G139" s="124"/>
    </row>
    <row r="140" spans="1:7">
      <c r="A140" s="122"/>
      <c r="B140" s="36" t="s">
        <v>427</v>
      </c>
      <c r="C140" s="3" t="s">
        <v>227</v>
      </c>
      <c r="D140" s="14">
        <v>1</v>
      </c>
      <c r="E140" s="43">
        <v>3500</v>
      </c>
      <c r="F140" s="19">
        <f t="shared" si="2"/>
        <v>3500</v>
      </c>
      <c r="G140" s="124"/>
    </row>
    <row r="141" spans="1:7">
      <c r="A141" s="123"/>
      <c r="B141" s="36" t="s">
        <v>484</v>
      </c>
      <c r="C141" s="3" t="s">
        <v>284</v>
      </c>
      <c r="D141" s="14">
        <v>2</v>
      </c>
      <c r="E141" s="43">
        <v>3500</v>
      </c>
      <c r="F141" s="19">
        <f t="shared" si="2"/>
        <v>7000</v>
      </c>
      <c r="G141" s="124"/>
    </row>
    <row r="142" spans="1:7" ht="17.45" customHeight="1">
      <c r="A142" s="3"/>
      <c r="B142" s="3"/>
      <c r="C142" s="3"/>
      <c r="D142" s="14">
        <f>SUM(D2:D141)</f>
        <v>153</v>
      </c>
      <c r="E142" s="3"/>
      <c r="F142" s="19">
        <f>SUM(F2:F141)</f>
        <v>535500</v>
      </c>
      <c r="G142" s="20">
        <f>SUM(G2:G141)</f>
        <v>535500</v>
      </c>
    </row>
    <row r="146" spans="3:4">
      <c r="C146" s="1" t="s">
        <v>306</v>
      </c>
      <c r="D146" s="17">
        <v>153</v>
      </c>
    </row>
  </sheetData>
  <mergeCells count="38">
    <mergeCell ref="G112:G117"/>
    <mergeCell ref="G118:G122"/>
    <mergeCell ref="G123:G135"/>
    <mergeCell ref="G136:G141"/>
    <mergeCell ref="G75:G81"/>
    <mergeCell ref="G82:G87"/>
    <mergeCell ref="G88:G91"/>
    <mergeCell ref="G92:G102"/>
    <mergeCell ref="G103:G111"/>
    <mergeCell ref="G42:G47"/>
    <mergeCell ref="G48:G56"/>
    <mergeCell ref="G57:G65"/>
    <mergeCell ref="G66:G69"/>
    <mergeCell ref="G70:G74"/>
    <mergeCell ref="G2:G10"/>
    <mergeCell ref="G11:G20"/>
    <mergeCell ref="G21:G28"/>
    <mergeCell ref="G29:G35"/>
    <mergeCell ref="G36:G41"/>
    <mergeCell ref="A82:A87"/>
    <mergeCell ref="A88:A91"/>
    <mergeCell ref="A92:A102"/>
    <mergeCell ref="A2:A10"/>
    <mergeCell ref="A11:A20"/>
    <mergeCell ref="A21:A28"/>
    <mergeCell ref="A29:A35"/>
    <mergeCell ref="A36:A41"/>
    <mergeCell ref="A57:A65"/>
    <mergeCell ref="A66:A69"/>
    <mergeCell ref="A70:A74"/>
    <mergeCell ref="A75:A81"/>
    <mergeCell ref="A42:A47"/>
    <mergeCell ref="A48:A56"/>
    <mergeCell ref="A103:A111"/>
    <mergeCell ref="A112:A117"/>
    <mergeCell ref="A118:A122"/>
    <mergeCell ref="A123:A135"/>
    <mergeCell ref="A136:A14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E19" sqref="E19"/>
    </sheetView>
  </sheetViews>
  <sheetFormatPr defaultRowHeight="15"/>
  <cols>
    <col min="1" max="1" width="23.85546875" customWidth="1"/>
    <col min="2" max="2" width="24.28515625" customWidth="1"/>
    <col min="3" max="3" width="16.5703125" customWidth="1"/>
    <col min="4" max="4" width="16.42578125" customWidth="1"/>
    <col min="5" max="5" width="14.85546875" customWidth="1"/>
  </cols>
  <sheetData>
    <row r="1" spans="1:16" ht="15" customHeight="1">
      <c r="A1" s="105" t="s">
        <v>334</v>
      </c>
      <c r="B1" s="140" t="s">
        <v>0</v>
      </c>
      <c r="C1" s="140" t="s">
        <v>331</v>
      </c>
      <c r="D1" s="140" t="s">
        <v>332</v>
      </c>
      <c r="E1" s="140" t="s">
        <v>333</v>
      </c>
    </row>
    <row r="2" spans="1:16" ht="71.25" customHeight="1">
      <c r="A2" s="105"/>
      <c r="B2" s="140"/>
      <c r="C2" s="140"/>
      <c r="D2" s="140"/>
      <c r="E2" s="140"/>
    </row>
    <row r="3" spans="1:16">
      <c r="A3" s="103" t="s">
        <v>327</v>
      </c>
      <c r="B3" s="3" t="s">
        <v>552</v>
      </c>
      <c r="C3" s="21">
        <v>86</v>
      </c>
      <c r="D3" s="21">
        <v>86</v>
      </c>
      <c r="E3" s="21">
        <v>171</v>
      </c>
    </row>
    <row r="4" spans="1:16" ht="30" customHeight="1">
      <c r="A4" s="103"/>
      <c r="B4" s="3" t="s">
        <v>302</v>
      </c>
      <c r="C4" s="21">
        <v>19</v>
      </c>
      <c r="D4" s="21">
        <v>0</v>
      </c>
      <c r="E4" s="21">
        <v>0</v>
      </c>
      <c r="F4" s="131">
        <f>'Powiaty i Miasta'!O287</f>
        <v>1922800</v>
      </c>
      <c r="G4" s="109"/>
    </row>
    <row r="5" spans="1:16" ht="30" customHeight="1">
      <c r="A5" s="103"/>
      <c r="B5" s="3" t="s">
        <v>303</v>
      </c>
      <c r="C5" s="21">
        <v>13</v>
      </c>
      <c r="D5" s="21">
        <v>0</v>
      </c>
      <c r="E5" s="21">
        <v>0</v>
      </c>
      <c r="F5" s="133"/>
      <c r="G5" s="110"/>
    </row>
    <row r="6" spans="1:16" ht="30" customHeight="1">
      <c r="A6" s="103"/>
      <c r="B6" s="3" t="s">
        <v>486</v>
      </c>
      <c r="C6" s="21">
        <v>78</v>
      </c>
      <c r="D6" s="21">
        <v>0</v>
      </c>
      <c r="E6" s="21">
        <v>0</v>
      </c>
      <c r="F6" s="133"/>
      <c r="G6" s="110"/>
    </row>
    <row r="7" spans="1:16" ht="37.5" customHeight="1">
      <c r="A7" s="103"/>
      <c r="B7" s="3" t="s">
        <v>304</v>
      </c>
      <c r="C7" s="21">
        <v>2</v>
      </c>
      <c r="D7" s="21">
        <v>0</v>
      </c>
      <c r="E7" s="21">
        <v>0</v>
      </c>
      <c r="F7" s="133"/>
      <c r="G7" s="110"/>
      <c r="I7" s="124" t="s">
        <v>342</v>
      </c>
      <c r="J7" s="124"/>
      <c r="K7" s="124"/>
    </row>
    <row r="8" spans="1:16" ht="37.5" customHeight="1">
      <c r="A8" s="103"/>
      <c r="B8" s="3" t="s">
        <v>306</v>
      </c>
      <c r="C8" s="21">
        <v>153</v>
      </c>
      <c r="D8" s="21">
        <v>0</v>
      </c>
      <c r="E8" s="21">
        <v>0</v>
      </c>
      <c r="F8" s="135"/>
      <c r="G8" s="137"/>
      <c r="I8" s="131">
        <f>F4+F10+F15</f>
        <v>2098000</v>
      </c>
      <c r="J8" s="132"/>
      <c r="K8" s="109"/>
      <c r="M8" s="134"/>
      <c r="N8" s="134"/>
      <c r="O8" s="134"/>
      <c r="P8" s="134"/>
    </row>
    <row r="9" spans="1:16">
      <c r="A9" s="103"/>
      <c r="B9" s="31" t="s">
        <v>305</v>
      </c>
      <c r="C9" s="69">
        <f>SUM(C3:C8)</f>
        <v>351</v>
      </c>
      <c r="D9" s="69">
        <f>SUM(D3:D8)</f>
        <v>86</v>
      </c>
      <c r="E9" s="69">
        <f>SUM(E3:E8)</f>
        <v>171</v>
      </c>
      <c r="I9" s="133"/>
      <c r="J9" s="134"/>
      <c r="K9" s="110"/>
      <c r="M9" s="138"/>
      <c r="N9" s="139"/>
      <c r="O9" s="139"/>
      <c r="P9" s="139"/>
    </row>
    <row r="10" spans="1:16">
      <c r="A10" s="103"/>
      <c r="B10" s="3"/>
      <c r="C10" s="21"/>
      <c r="D10" s="21"/>
      <c r="E10" s="21"/>
      <c r="F10" s="141">
        <f>P21</f>
        <v>175200</v>
      </c>
      <c r="G10" s="141"/>
      <c r="I10" s="135"/>
      <c r="J10" s="136"/>
      <c r="K10" s="137"/>
      <c r="M10" s="139"/>
      <c r="N10" s="139"/>
      <c r="O10" s="139"/>
      <c r="P10" s="139"/>
    </row>
    <row r="11" spans="1:16">
      <c r="A11" s="121" t="s">
        <v>328</v>
      </c>
      <c r="B11" s="3" t="s">
        <v>551</v>
      </c>
      <c r="C11" s="21">
        <v>11</v>
      </c>
      <c r="D11" s="21">
        <v>13</v>
      </c>
      <c r="E11" s="21">
        <v>29</v>
      </c>
      <c r="F11" s="141"/>
      <c r="G11" s="141"/>
      <c r="M11" s="139"/>
      <c r="N11" s="139"/>
      <c r="O11" s="139"/>
      <c r="P11" s="139"/>
    </row>
    <row r="12" spans="1:16">
      <c r="A12" s="122"/>
      <c r="B12" s="3" t="s">
        <v>519</v>
      </c>
      <c r="C12" s="46">
        <v>7</v>
      </c>
      <c r="D12" s="46">
        <v>0</v>
      </c>
      <c r="E12" s="46">
        <v>0</v>
      </c>
      <c r="F12" s="141"/>
      <c r="G12" s="141"/>
      <c r="M12" s="139"/>
      <c r="N12" s="139"/>
      <c r="O12" s="139"/>
      <c r="P12" s="139"/>
    </row>
    <row r="13" spans="1:16">
      <c r="A13" s="123"/>
      <c r="B13" s="31" t="s">
        <v>305</v>
      </c>
      <c r="C13" s="32">
        <f>C9+C11+C12</f>
        <v>369</v>
      </c>
      <c r="D13" s="32">
        <f>D9+D11</f>
        <v>99</v>
      </c>
      <c r="E13" s="30">
        <f>E9+E11</f>
        <v>200</v>
      </c>
      <c r="M13" s="139"/>
      <c r="N13" s="139"/>
      <c r="O13" s="139"/>
      <c r="P13" s="139"/>
    </row>
    <row r="14" spans="1:16" ht="28.5" customHeight="1">
      <c r="A14" s="35"/>
      <c r="B14" s="3" t="s">
        <v>330</v>
      </c>
      <c r="C14" s="21">
        <v>369</v>
      </c>
      <c r="D14" s="21">
        <v>99</v>
      </c>
      <c r="E14" s="21">
        <v>200</v>
      </c>
      <c r="M14" s="139"/>
      <c r="N14" s="139"/>
      <c r="O14" s="139"/>
      <c r="P14" s="139"/>
    </row>
    <row r="15" spans="1:16">
      <c r="B15" s="33" t="s">
        <v>329</v>
      </c>
      <c r="C15" s="34">
        <f>C14-C13</f>
        <v>0</v>
      </c>
      <c r="D15" s="34">
        <f>D14-D13</f>
        <v>0</v>
      </c>
      <c r="E15" s="34">
        <f>E14-E13</f>
        <v>0</v>
      </c>
      <c r="F15" s="129"/>
      <c r="G15" s="130"/>
      <c r="M15" s="139"/>
      <c r="N15" s="139"/>
      <c r="O15" s="139"/>
      <c r="P15" s="139"/>
    </row>
    <row r="18" spans="16:19">
      <c r="P18">
        <f>18*3500</f>
        <v>63000</v>
      </c>
      <c r="S18">
        <f>4*3500</f>
        <v>14000</v>
      </c>
    </row>
    <row r="19" spans="16:19">
      <c r="P19">
        <f>13*3500</f>
        <v>45500</v>
      </c>
      <c r="S19">
        <f>2*3500</f>
        <v>7000</v>
      </c>
    </row>
    <row r="20" spans="16:19">
      <c r="P20">
        <f>29*2300</f>
        <v>66700</v>
      </c>
      <c r="S20">
        <f>8*2300</f>
        <v>18400</v>
      </c>
    </row>
    <row r="21" spans="16:19">
      <c r="P21">
        <f>SUM(P18:P20)</f>
        <v>175200</v>
      </c>
      <c r="S21">
        <f>SUM(S18:S20)</f>
        <v>39400</v>
      </c>
    </row>
  </sheetData>
  <mergeCells count="14">
    <mergeCell ref="A1:A2"/>
    <mergeCell ref="F4:G8"/>
    <mergeCell ref="A11:A13"/>
    <mergeCell ref="A3:A10"/>
    <mergeCell ref="C1:C2"/>
    <mergeCell ref="D1:D2"/>
    <mergeCell ref="B1:B2"/>
    <mergeCell ref="F15:G15"/>
    <mergeCell ref="I8:K10"/>
    <mergeCell ref="M9:P15"/>
    <mergeCell ref="M8:P8"/>
    <mergeCell ref="E1:E2"/>
    <mergeCell ref="F10:G12"/>
    <mergeCell ref="I7:K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Normal="100" workbookViewId="0">
      <selection activeCell="D4" sqref="D4"/>
    </sheetView>
  </sheetViews>
  <sheetFormatPr defaultRowHeight="15"/>
  <cols>
    <col min="2" max="2" width="20.140625" customWidth="1"/>
    <col min="3" max="3" width="14.140625" customWidth="1"/>
    <col min="4" max="4" width="13.85546875" customWidth="1"/>
    <col min="5" max="5" width="28.7109375" customWidth="1"/>
    <col min="6" max="6" width="17.85546875" hidden="1" customWidth="1"/>
    <col min="7" max="7" width="20.5703125" customWidth="1"/>
    <col min="8" max="8" width="19.5703125" customWidth="1"/>
    <col min="9" max="9" width="18.42578125" customWidth="1"/>
    <col min="10" max="10" width="18.85546875" customWidth="1"/>
  </cols>
  <sheetData>
    <row r="1" spans="1:10" ht="32.25" customHeight="1">
      <c r="A1" s="142" t="s">
        <v>544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38.25">
      <c r="A2" s="76" t="s">
        <v>536</v>
      </c>
      <c r="B2" s="74" t="s">
        <v>487</v>
      </c>
      <c r="C2" s="74" t="s">
        <v>488</v>
      </c>
      <c r="D2" s="75" t="s">
        <v>489</v>
      </c>
      <c r="E2" s="74" t="s">
        <v>490</v>
      </c>
      <c r="F2" s="75" t="s">
        <v>491</v>
      </c>
      <c r="G2" s="75" t="s">
        <v>492</v>
      </c>
      <c r="H2" s="55" t="s">
        <v>1</v>
      </c>
      <c r="I2" s="55" t="s">
        <v>340</v>
      </c>
      <c r="J2" s="55" t="s">
        <v>4</v>
      </c>
    </row>
    <row r="3" spans="1:10" ht="72">
      <c r="A3" s="51">
        <v>1</v>
      </c>
      <c r="B3" s="52" t="s">
        <v>496</v>
      </c>
      <c r="C3" s="52" t="s">
        <v>497</v>
      </c>
      <c r="D3" s="53">
        <v>14</v>
      </c>
      <c r="E3" s="52" t="s">
        <v>498</v>
      </c>
      <c r="F3" s="54" t="s">
        <v>494</v>
      </c>
      <c r="G3" s="53" t="s">
        <v>495</v>
      </c>
      <c r="H3" s="46">
        <v>1</v>
      </c>
      <c r="I3" s="49">
        <v>3500</v>
      </c>
      <c r="J3" s="49">
        <f>H3*I3</f>
        <v>3500</v>
      </c>
    </row>
    <row r="4" spans="1:10" ht="60">
      <c r="A4" s="51">
        <v>2</v>
      </c>
      <c r="B4" s="52" t="s">
        <v>500</v>
      </c>
      <c r="C4" s="52" t="s">
        <v>501</v>
      </c>
      <c r="D4" s="53">
        <v>14</v>
      </c>
      <c r="E4" s="52" t="s">
        <v>502</v>
      </c>
      <c r="F4" s="54" t="s">
        <v>494</v>
      </c>
      <c r="G4" s="53" t="s">
        <v>493</v>
      </c>
      <c r="H4" s="46">
        <v>1</v>
      </c>
      <c r="I4" s="49">
        <v>3500</v>
      </c>
      <c r="J4" s="49">
        <f t="shared" ref="J4:J9" si="0">H4*I4</f>
        <v>3500</v>
      </c>
    </row>
    <row r="5" spans="1:10" ht="81.75" customHeight="1">
      <c r="A5" s="51">
        <v>3</v>
      </c>
      <c r="B5" s="52" t="s">
        <v>505</v>
      </c>
      <c r="C5" s="52" t="s">
        <v>506</v>
      </c>
      <c r="D5" s="53">
        <v>14</v>
      </c>
      <c r="E5" s="52" t="s">
        <v>507</v>
      </c>
      <c r="F5" s="54" t="s">
        <v>504</v>
      </c>
      <c r="G5" s="53" t="s">
        <v>503</v>
      </c>
      <c r="H5" s="46">
        <v>1</v>
      </c>
      <c r="I5" s="49">
        <v>3500</v>
      </c>
      <c r="J5" s="49">
        <f t="shared" si="0"/>
        <v>3500</v>
      </c>
    </row>
    <row r="6" spans="1:10" ht="48">
      <c r="A6" s="51">
        <v>4</v>
      </c>
      <c r="B6" s="52" t="s">
        <v>508</v>
      </c>
      <c r="C6" s="52" t="s">
        <v>509</v>
      </c>
      <c r="D6" s="53">
        <v>14</v>
      </c>
      <c r="E6" s="52" t="s">
        <v>510</v>
      </c>
      <c r="F6" s="54" t="s">
        <v>504</v>
      </c>
      <c r="G6" s="53" t="s">
        <v>503</v>
      </c>
      <c r="H6" s="46">
        <v>1</v>
      </c>
      <c r="I6" s="49">
        <v>3500</v>
      </c>
      <c r="J6" s="49">
        <f t="shared" si="0"/>
        <v>3500</v>
      </c>
    </row>
    <row r="7" spans="1:10" ht="81" customHeight="1">
      <c r="A7" s="51">
        <v>5</v>
      </c>
      <c r="B7" s="52" t="s">
        <v>511</v>
      </c>
      <c r="C7" s="52" t="s">
        <v>512</v>
      </c>
      <c r="D7" s="53">
        <v>30</v>
      </c>
      <c r="E7" s="52" t="s">
        <v>513</v>
      </c>
      <c r="F7" s="54" t="s">
        <v>504</v>
      </c>
      <c r="G7" s="53" t="s">
        <v>514</v>
      </c>
      <c r="H7" s="46">
        <v>1</v>
      </c>
      <c r="I7" s="49">
        <v>3500</v>
      </c>
      <c r="J7" s="49">
        <f t="shared" si="0"/>
        <v>3500</v>
      </c>
    </row>
    <row r="8" spans="1:10" ht="84">
      <c r="A8" s="51">
        <v>6</v>
      </c>
      <c r="B8" s="52" t="s">
        <v>515</v>
      </c>
      <c r="C8" s="52" t="s">
        <v>512</v>
      </c>
      <c r="D8" s="53">
        <v>14</v>
      </c>
      <c r="E8" s="52" t="s">
        <v>513</v>
      </c>
      <c r="F8" s="54" t="s">
        <v>504</v>
      </c>
      <c r="G8" s="53" t="s">
        <v>514</v>
      </c>
      <c r="H8" s="46">
        <v>1</v>
      </c>
      <c r="I8" s="49">
        <v>3500</v>
      </c>
      <c r="J8" s="49">
        <f t="shared" si="0"/>
        <v>3500</v>
      </c>
    </row>
    <row r="9" spans="1:10" ht="72">
      <c r="A9" s="51">
        <v>7</v>
      </c>
      <c r="B9" s="52" t="s">
        <v>516</v>
      </c>
      <c r="C9" s="52" t="s">
        <v>517</v>
      </c>
      <c r="D9" s="53">
        <v>20</v>
      </c>
      <c r="E9" s="52" t="s">
        <v>518</v>
      </c>
      <c r="F9" s="54" t="s">
        <v>504</v>
      </c>
      <c r="G9" s="53" t="s">
        <v>499</v>
      </c>
      <c r="H9" s="46">
        <v>1</v>
      </c>
      <c r="I9" s="49">
        <v>3500</v>
      </c>
      <c r="J9" s="49">
        <f t="shared" si="0"/>
        <v>3500</v>
      </c>
    </row>
    <row r="10" spans="1:10">
      <c r="H10" s="57">
        <f>SUM(H3:H9)</f>
        <v>7</v>
      </c>
      <c r="J10" s="73">
        <f>SUM(J3:J9)</f>
        <v>24500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K5" sqref="K5"/>
    </sheetView>
  </sheetViews>
  <sheetFormatPr defaultRowHeight="15"/>
  <cols>
    <col min="1" max="1" width="3.5703125" customWidth="1"/>
    <col min="2" max="2" width="14.140625" customWidth="1"/>
    <col min="3" max="3" width="21.42578125" customWidth="1"/>
    <col min="4" max="4" width="14" customWidth="1"/>
    <col min="5" max="7" width="15.28515625" customWidth="1"/>
    <col min="8" max="10" width="13.7109375" customWidth="1"/>
    <col min="11" max="11" width="15.7109375" customWidth="1"/>
    <col min="12" max="12" width="14" customWidth="1"/>
    <col min="13" max="13" width="13.7109375" customWidth="1"/>
    <col min="14" max="14" width="15.5703125" customWidth="1"/>
  </cols>
  <sheetData>
    <row r="1" spans="1:14" ht="31.5" customHeight="1">
      <c r="A1" s="142" t="s">
        <v>545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60.75">
      <c r="A2" s="59" t="s">
        <v>521</v>
      </c>
      <c r="B2" s="59" t="s">
        <v>336</v>
      </c>
      <c r="C2" s="59" t="s">
        <v>490</v>
      </c>
      <c r="D2" s="59" t="s">
        <v>522</v>
      </c>
      <c r="E2" s="66" t="s">
        <v>1</v>
      </c>
      <c r="F2" s="66" t="s">
        <v>341</v>
      </c>
      <c r="G2" s="67" t="s">
        <v>5</v>
      </c>
      <c r="H2" s="66" t="s">
        <v>2</v>
      </c>
      <c r="I2" s="66" t="s">
        <v>341</v>
      </c>
      <c r="J2" s="67" t="s">
        <v>5</v>
      </c>
      <c r="K2" s="67" t="s">
        <v>3</v>
      </c>
      <c r="L2" s="67" t="s">
        <v>341</v>
      </c>
      <c r="M2" s="67" t="s">
        <v>5</v>
      </c>
      <c r="N2" s="67" t="s">
        <v>6</v>
      </c>
    </row>
    <row r="3" spans="1:14" ht="34.5" customHeight="1">
      <c r="A3" s="61">
        <v>1</v>
      </c>
      <c r="B3" s="62" t="s">
        <v>523</v>
      </c>
      <c r="C3" s="63" t="s">
        <v>541</v>
      </c>
      <c r="D3" s="63" t="s">
        <v>524</v>
      </c>
      <c r="E3" s="64">
        <v>2</v>
      </c>
      <c r="F3" s="68">
        <v>3500</v>
      </c>
      <c r="G3" s="68">
        <f>E3*F3</f>
        <v>7000</v>
      </c>
      <c r="H3" s="64">
        <v>2</v>
      </c>
      <c r="I3" s="68">
        <v>3500</v>
      </c>
      <c r="J3" s="68">
        <f>H3*I3</f>
        <v>7000</v>
      </c>
      <c r="K3" s="64">
        <v>4</v>
      </c>
      <c r="L3" s="56">
        <v>2300</v>
      </c>
      <c r="M3" s="8">
        <f>K3*L3</f>
        <v>9200</v>
      </c>
      <c r="N3" s="8">
        <f>G3+J3+M3</f>
        <v>23200</v>
      </c>
    </row>
    <row r="4" spans="1:14" ht="45">
      <c r="A4" s="61">
        <v>2</v>
      </c>
      <c r="B4" s="62" t="s">
        <v>495</v>
      </c>
      <c r="C4" s="63" t="s">
        <v>538</v>
      </c>
      <c r="D4" s="63" t="s">
        <v>525</v>
      </c>
      <c r="E4" s="64">
        <v>2</v>
      </c>
      <c r="F4" s="68">
        <v>3500</v>
      </c>
      <c r="G4" s="68">
        <f t="shared" ref="G4:G9" si="0">E4*F4</f>
        <v>7000</v>
      </c>
      <c r="H4" s="64">
        <v>4</v>
      </c>
      <c r="I4" s="68">
        <v>3500</v>
      </c>
      <c r="J4" s="68">
        <f t="shared" ref="J4:J9" si="1">H4*I4</f>
        <v>14000</v>
      </c>
      <c r="K4" s="64">
        <v>5</v>
      </c>
      <c r="L4" s="56">
        <v>2300</v>
      </c>
      <c r="M4" s="8">
        <f t="shared" ref="M4:M9" si="2">K4*L4</f>
        <v>11500</v>
      </c>
      <c r="N4" s="8">
        <f t="shared" ref="N4:N9" si="3">G4+J4+M4</f>
        <v>32500</v>
      </c>
    </row>
    <row r="5" spans="1:14" ht="22.5">
      <c r="A5" s="61">
        <v>3</v>
      </c>
      <c r="B5" s="62" t="s">
        <v>526</v>
      </c>
      <c r="C5" s="63" t="s">
        <v>539</v>
      </c>
      <c r="D5" s="63" t="s">
        <v>527</v>
      </c>
      <c r="E5" s="64">
        <v>1</v>
      </c>
      <c r="F5" s="68">
        <v>3500</v>
      </c>
      <c r="G5" s="68">
        <f t="shared" si="0"/>
        <v>3500</v>
      </c>
      <c r="H5" s="64">
        <v>1</v>
      </c>
      <c r="I5" s="68">
        <v>3500</v>
      </c>
      <c r="J5" s="68">
        <f t="shared" si="1"/>
        <v>3500</v>
      </c>
      <c r="K5" s="64">
        <v>4</v>
      </c>
      <c r="L5" s="56">
        <v>2300</v>
      </c>
      <c r="M5" s="8">
        <f t="shared" si="2"/>
        <v>9200</v>
      </c>
      <c r="N5" s="8">
        <f t="shared" si="3"/>
        <v>16200</v>
      </c>
    </row>
    <row r="6" spans="1:14" ht="45">
      <c r="A6" s="65">
        <v>4</v>
      </c>
      <c r="B6" s="62" t="s">
        <v>526</v>
      </c>
      <c r="C6" s="63" t="s">
        <v>540</v>
      </c>
      <c r="D6" s="63" t="s">
        <v>528</v>
      </c>
      <c r="E6" s="64">
        <v>2</v>
      </c>
      <c r="F6" s="68">
        <v>3500</v>
      </c>
      <c r="G6" s="68">
        <f t="shared" si="0"/>
        <v>7000</v>
      </c>
      <c r="H6" s="64">
        <v>2</v>
      </c>
      <c r="I6" s="68">
        <v>3500</v>
      </c>
      <c r="J6" s="68">
        <f t="shared" si="1"/>
        <v>7000</v>
      </c>
      <c r="K6" s="64">
        <v>4</v>
      </c>
      <c r="L6" s="56">
        <v>2300</v>
      </c>
      <c r="M6" s="8">
        <f t="shared" si="2"/>
        <v>9200</v>
      </c>
      <c r="N6" s="8">
        <f t="shared" si="3"/>
        <v>23200</v>
      </c>
    </row>
    <row r="7" spans="1:14" ht="33.75">
      <c r="A7" s="61">
        <v>5</v>
      </c>
      <c r="B7" s="62" t="s">
        <v>529</v>
      </c>
      <c r="C7" s="63" t="s">
        <v>541</v>
      </c>
      <c r="D7" s="63" t="s">
        <v>530</v>
      </c>
      <c r="E7" s="64">
        <v>1</v>
      </c>
      <c r="F7" s="68">
        <v>3500</v>
      </c>
      <c r="G7" s="68">
        <f t="shared" si="0"/>
        <v>3500</v>
      </c>
      <c r="H7" s="64">
        <v>1</v>
      </c>
      <c r="I7" s="68">
        <v>3500</v>
      </c>
      <c r="J7" s="68">
        <f t="shared" si="1"/>
        <v>3500</v>
      </c>
      <c r="K7" s="64">
        <v>4</v>
      </c>
      <c r="L7" s="56">
        <v>2300</v>
      </c>
      <c r="M7" s="8">
        <f t="shared" si="2"/>
        <v>9200</v>
      </c>
      <c r="N7" s="8">
        <f t="shared" si="3"/>
        <v>16200</v>
      </c>
    </row>
    <row r="8" spans="1:14" ht="45">
      <c r="A8" s="61">
        <v>6</v>
      </c>
      <c r="B8" s="62" t="s">
        <v>499</v>
      </c>
      <c r="C8" s="63" t="s">
        <v>538</v>
      </c>
      <c r="D8" s="63" t="s">
        <v>531</v>
      </c>
      <c r="E8" s="64">
        <v>1</v>
      </c>
      <c r="F8" s="68">
        <v>3500</v>
      </c>
      <c r="G8" s="68">
        <f t="shared" si="0"/>
        <v>3500</v>
      </c>
      <c r="H8" s="64">
        <v>1</v>
      </c>
      <c r="I8" s="68">
        <v>3500</v>
      </c>
      <c r="J8" s="68">
        <f t="shared" si="1"/>
        <v>3500</v>
      </c>
      <c r="K8" s="64">
        <v>4</v>
      </c>
      <c r="L8" s="56">
        <v>2300</v>
      </c>
      <c r="M8" s="8">
        <f t="shared" si="2"/>
        <v>9200</v>
      </c>
      <c r="N8" s="8">
        <f t="shared" si="3"/>
        <v>16200</v>
      </c>
    </row>
    <row r="9" spans="1:14" ht="33.75">
      <c r="A9" s="61">
        <v>7</v>
      </c>
      <c r="B9" s="62" t="s">
        <v>532</v>
      </c>
      <c r="C9" s="63" t="s">
        <v>543</v>
      </c>
      <c r="D9" s="63" t="s">
        <v>533</v>
      </c>
      <c r="E9" s="64">
        <v>2</v>
      </c>
      <c r="F9" s="68">
        <v>3500</v>
      </c>
      <c r="G9" s="68">
        <f t="shared" si="0"/>
        <v>7000</v>
      </c>
      <c r="H9" s="64">
        <v>2</v>
      </c>
      <c r="I9" s="68">
        <v>3500</v>
      </c>
      <c r="J9" s="68">
        <f t="shared" si="1"/>
        <v>7000</v>
      </c>
      <c r="K9" s="64">
        <v>4</v>
      </c>
      <c r="L9" s="56">
        <v>2300</v>
      </c>
      <c r="M9" s="8">
        <f t="shared" si="2"/>
        <v>9200</v>
      </c>
      <c r="N9" s="8">
        <f t="shared" si="3"/>
        <v>23200</v>
      </c>
    </row>
    <row r="10" spans="1:14">
      <c r="E10" s="60">
        <f>SUM(E3:E9)</f>
        <v>11</v>
      </c>
      <c r="F10" s="60"/>
      <c r="G10" s="60"/>
      <c r="H10" s="60">
        <f>SUM(H3:H9)</f>
        <v>13</v>
      </c>
      <c r="I10" s="60"/>
      <c r="J10" s="60"/>
      <c r="K10" s="60">
        <f>SUM(K3:K9)</f>
        <v>29</v>
      </c>
      <c r="L10" s="2"/>
      <c r="M10" s="2"/>
      <c r="N10" s="8">
        <f>SUM(N3:N9)</f>
        <v>150700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Powiaty i Miasta</vt:lpstr>
      <vt:lpstr>Gminy</vt:lpstr>
      <vt:lpstr>Wyliczenia</vt:lpstr>
      <vt:lpstr>POW niepubliczne</vt:lpstr>
      <vt:lpstr>DPS niepubliczne</vt:lpstr>
      <vt:lpstr>'Powiaty i Miasta'!Obszar_wydruku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ROPS</dc:creator>
  <cp:lastModifiedBy>Anna Sobierajska</cp:lastModifiedBy>
  <cp:lastPrinted>2020-09-18T09:53:15Z</cp:lastPrinted>
  <dcterms:created xsi:type="dcterms:W3CDTF">2020-09-01T06:58:24Z</dcterms:created>
  <dcterms:modified xsi:type="dcterms:W3CDTF">2020-09-21T05:37:38Z</dcterms:modified>
</cp:coreProperties>
</file>