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.openchowski\Documents\Dyspozycja\"/>
    </mc:Choice>
  </mc:AlternateContent>
  <xr:revisionPtr revIDLastSave="0" documentId="13_ncr:1_{E9F96878-F889-4155-BFAD-CDEF615F5335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Wyłożone" sheetId="1" r:id="rId1"/>
    <sheet name="Lista zmian" sheetId="2" r:id="rId2"/>
    <sheet name="Zadania" sheetId="3" r:id="rId3"/>
    <sheet name="Arkusz1" sheetId="4" state="hidden" r:id="rId4"/>
    <sheet name="Arkusz2" sheetId="5" state="hidden" r:id="rId5"/>
  </sheets>
  <definedNames>
    <definedName name="§.0">Wyłożone!$AE$98:$AE$102</definedName>
    <definedName name="§.1">Wyłożone!$AF$98</definedName>
    <definedName name="§.7">Wyłożone!$AB$98:$AB$102</definedName>
    <definedName name="§.8">Wyłożone!$AC$98:$AC$102</definedName>
    <definedName name="§.9">Wyłożone!$AD$98:$AD$104</definedName>
    <definedName name="_xlnm.Print_Area" localSheetId="0">Wyłożone!$A$1:$H$95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1" i="1" l="1"/>
  <c r="E71" i="1"/>
  <c r="D71" i="1"/>
  <c r="C71" i="1"/>
  <c r="B71" i="1"/>
  <c r="A71" i="1"/>
  <c r="G70" i="1"/>
  <c r="E70" i="1"/>
  <c r="D70" i="1"/>
  <c r="C70" i="1"/>
  <c r="B70" i="1"/>
  <c r="A70" i="1"/>
  <c r="G69" i="1"/>
  <c r="E69" i="1"/>
  <c r="D69" i="1"/>
  <c r="C69" i="1"/>
  <c r="B69" i="1"/>
  <c r="A69" i="1"/>
  <c r="G68" i="1"/>
  <c r="E68" i="1"/>
  <c r="D68" i="1"/>
  <c r="C68" i="1"/>
  <c r="B68" i="1"/>
  <c r="A68" i="1"/>
  <c r="F64" i="1"/>
  <c r="D62" i="1"/>
  <c r="F24" i="1"/>
  <c r="D24" i="1"/>
  <c r="B24" i="1"/>
  <c r="G23" i="1"/>
  <c r="A23" i="1"/>
  <c r="G22" i="1"/>
  <c r="A22" i="1"/>
  <c r="G21" i="1"/>
  <c r="A21" i="1"/>
  <c r="G20" i="1"/>
  <c r="A20" i="1"/>
  <c r="G17" i="1"/>
  <c r="B2" i="4" s="1"/>
  <c r="B1" i="4" s="1"/>
  <c r="E4" i="1"/>
  <c r="B32" i="1" s="1"/>
  <c r="B65" i="1" s="1"/>
  <c r="G72" i="1" l="1"/>
  <c r="G75" i="1" s="1"/>
  <c r="B2" i="5" s="1"/>
  <c r="B1" i="5" s="1"/>
  <c r="H4" i="5" s="1"/>
  <c r="G24" i="1"/>
  <c r="H3" i="4"/>
  <c r="I3" i="4" s="1"/>
  <c r="J3" i="4" s="1"/>
  <c r="H4" i="4"/>
  <c r="H3" i="5" l="1"/>
  <c r="I3" i="5" s="1"/>
  <c r="J3" i="5" s="1"/>
  <c r="N3" i="5" s="1"/>
  <c r="M3" i="5" s="1"/>
  <c r="N3" i="4"/>
  <c r="M3" i="4" s="1"/>
  <c r="G4" i="5"/>
  <c r="I4" i="5"/>
  <c r="J4" i="5" s="1"/>
  <c r="G4" i="4"/>
  <c r="I4" i="4"/>
  <c r="J4" i="4" s="1"/>
  <c r="I5" i="4" l="1"/>
  <c r="J5" i="4" s="1"/>
  <c r="N5" i="4" s="1"/>
  <c r="M5" i="4" s="1"/>
  <c r="N6" i="5"/>
  <c r="O3" i="5"/>
  <c r="L3" i="5"/>
  <c r="N6" i="4"/>
  <c r="O3" i="4"/>
  <c r="L3" i="4"/>
  <c r="D4" i="5"/>
  <c r="C4" i="5" s="1"/>
  <c r="D4" i="4"/>
  <c r="C4" i="4" s="1"/>
  <c r="N4" i="5"/>
  <c r="M4" i="5" s="1"/>
  <c r="L4" i="5" s="1"/>
  <c r="N4" i="4"/>
  <c r="M4" i="4" s="1"/>
  <c r="I5" i="5"/>
  <c r="J5" i="5" s="1"/>
  <c r="P4" i="5" l="1"/>
  <c r="L7" i="5"/>
  <c r="N8" i="4"/>
  <c r="O5" i="4"/>
  <c r="L5" i="4"/>
  <c r="L8" i="4" s="1"/>
  <c r="L10" i="4"/>
  <c r="E4" i="4"/>
  <c r="L10" i="5"/>
  <c r="E4" i="5"/>
  <c r="P3" i="4"/>
  <c r="N5" i="5"/>
  <c r="M5" i="5" s="1"/>
  <c r="L5" i="5" s="1"/>
  <c r="N7" i="5"/>
  <c r="O4" i="5"/>
  <c r="N7" i="4"/>
  <c r="O4" i="4"/>
  <c r="P3" i="5"/>
  <c r="O6" i="5"/>
  <c r="M6" i="5"/>
  <c r="L4" i="4"/>
  <c r="O6" i="4"/>
  <c r="M6" i="4"/>
  <c r="K8" i="4" l="1"/>
  <c r="L8" i="5"/>
  <c r="K8" i="5"/>
  <c r="O7" i="5"/>
  <c r="M7" i="5"/>
  <c r="K6" i="5"/>
  <c r="Q3" i="5"/>
  <c r="L35" i="5"/>
  <c r="M8" i="4"/>
  <c r="O8" i="4"/>
  <c r="P4" i="4"/>
  <c r="L7" i="4"/>
  <c r="O7" i="4"/>
  <c r="M7" i="4"/>
  <c r="N8" i="5"/>
  <c r="O5" i="5"/>
  <c r="K6" i="4"/>
  <c r="Q3" i="4"/>
  <c r="L35" i="4"/>
  <c r="K7" i="5"/>
  <c r="L18" i="5"/>
  <c r="Q4" i="5"/>
  <c r="K18" i="5" l="1"/>
  <c r="K19" i="5" s="1"/>
  <c r="K35" i="5"/>
  <c r="K36" i="5" s="1"/>
  <c r="M8" i="5"/>
  <c r="L9" i="5" s="1"/>
  <c r="I11" i="5" s="1"/>
  <c r="O8" i="5"/>
  <c r="K35" i="4"/>
  <c r="K36" i="4" s="1"/>
  <c r="K7" i="4"/>
  <c r="L9" i="4" s="1"/>
  <c r="I11" i="4" s="1"/>
  <c r="A1" i="4" s="1"/>
  <c r="L18" i="4"/>
  <c r="Q4" i="4"/>
  <c r="J35" i="4" l="1"/>
  <c r="J36" i="4" s="1"/>
  <c r="L36" i="4" s="1"/>
  <c r="J35" i="5"/>
  <c r="J36" i="5" s="1"/>
  <c r="L36" i="5" s="1"/>
  <c r="J18" i="5"/>
  <c r="J19" i="5" s="1"/>
  <c r="L19" i="5" s="1"/>
  <c r="B76" i="1"/>
  <c r="A1" i="5"/>
  <c r="K18" i="4"/>
  <c r="K19" i="4" s="1"/>
  <c r="J18" i="4" l="1"/>
  <c r="J19" i="4" s="1"/>
  <c r="L19" i="4" s="1"/>
</calcChain>
</file>

<file path=xl/sharedStrings.xml><?xml version="1.0" encoding="utf-8"?>
<sst xmlns="http://schemas.openxmlformats.org/spreadsheetml/2006/main" count="2316" uniqueCount="1059">
  <si>
    <t>D/N/RPO2/12.1</t>
  </si>
  <si>
    <t>Wsparcie procesu zarządzania i wdrażania RPO</t>
  </si>
  <si>
    <t>Pieczęć Departamentu</t>
  </si>
  <si>
    <t>/Nr pisma, sygnatura/</t>
  </si>
  <si>
    <t>D/N/RPO2/12.2</t>
  </si>
  <si>
    <t>Sktueczna informacja i promocja, w tym wzmocnienie potencjału beneficjentów Programu</t>
  </si>
  <si>
    <t xml:space="preserve">Dyspozycja wypłaty środków </t>
  </si>
  <si>
    <t>W/N/010/101/IZ/PROW/PT/1</t>
  </si>
  <si>
    <t>PT PROW 2014-2020-Schemat I - Wzmocnienie systemu wdrażania Programu</t>
  </si>
  <si>
    <t xml:space="preserve">Toruń, dnia </t>
  </si>
  <si>
    <t>………………………</t>
  </si>
  <si>
    <t>W/N/010/102/IZ/PROW/PT/2</t>
  </si>
  <si>
    <t>PT PROW 2014-2020 - Schemat II - Wsparcie funkcjonowania krajowej sieci obszarów wiejskich oraz realizacja działań informacyjno-promocyjnych PROW 2014-2020 (działania informacyjno-promocyjne)</t>
  </si>
  <si>
    <t>Numer zadania</t>
  </si>
  <si>
    <t>W/N/010/103/IZ/PROW/PT3</t>
  </si>
  <si>
    <t>PT PROW 2014-2020 - Schemat II-Wsparcie funkcjonowania krajowej sieci obszarów wiejskich oraz realizacja działań informacyjno-promocyjnych PROW 2014-2020 (krajowa sieć obszarów wiejskich)</t>
  </si>
  <si>
    <t>Departament Finansów                                                   Wydział Sprawozdawczości i Księgowości Budżetu</t>
  </si>
  <si>
    <t>W/N/010/20/Spółki</t>
  </si>
  <si>
    <t>Spółki Wodne</t>
  </si>
  <si>
    <t>Źródła finansowania</t>
  </si>
  <si>
    <t>W/N/010/21/Prod. Rolna</t>
  </si>
  <si>
    <t>Realizacja ustawy o ochronie gruntów rolnych i leśnych</t>
  </si>
  <si>
    <t>W/N/010/22/Rozl.ARiMR</t>
  </si>
  <si>
    <t>Rozliczenia z ARiMR z tytułu PROW</t>
  </si>
  <si>
    <t>Uprzejmię proszę o przekazanie środków:</t>
  </si>
  <si>
    <t>W/N/010/26/Por.Dośw.Odm</t>
  </si>
  <si>
    <t>Porejestrowe Doświadczalnictwo Odmian</t>
  </si>
  <si>
    <t>Dział:</t>
  </si>
  <si>
    <t>Źródło      finansowania:</t>
  </si>
  <si>
    <t>Rodzaj wydatku:</t>
  </si>
  <si>
    <t>kwota:</t>
  </si>
  <si>
    <t>W/N/010/27/Dożynki</t>
  </si>
  <si>
    <t>Organizacja dożynek</t>
  </si>
  <si>
    <t>Rozdział:</t>
  </si>
  <si>
    <t>W/N/010/28/Produkty</t>
  </si>
  <si>
    <t>Produkty regionalne i tradycyjne-wspracie procesu rejestracji produktów</t>
  </si>
  <si>
    <t>Paragraf :</t>
  </si>
  <si>
    <t>W/N/010/29/Rolnik</t>
  </si>
  <si>
    <t>Rolnik, Producenci Rolni</t>
  </si>
  <si>
    <t>W/N/010/54/Europejska Sieć</t>
  </si>
  <si>
    <t>Europejska Sieć Dziedzictwa Kulinarnego</t>
  </si>
  <si>
    <t>W/N/010/87/Zad.w zakr.roln</t>
  </si>
  <si>
    <t>Zadania w zakresie rolnictwa i żywności wysokiej jakości</t>
  </si>
  <si>
    <t>W/N/050/02/Rozl.FAPA</t>
  </si>
  <si>
    <t>Rozliczenia z FAPA z tytułu PO RYBY 2007-2013 oraz PO Rybactwo i Morze 2014-2020</t>
  </si>
  <si>
    <t>W/N/050/04/IZ/Rybactwo</t>
  </si>
  <si>
    <t>Pomoc Techniczna Programu Operacyjnego "Rybactwo i Morze 2014-2020"</t>
  </si>
  <si>
    <t>Paragraf:</t>
  </si>
  <si>
    <t>Plan Finansowy:</t>
  </si>
  <si>
    <t xml:space="preserve">Środki dotychczas przekazane           </t>
  </si>
  <si>
    <t>Środki pozostałe:</t>
  </si>
  <si>
    <t>W/N/050/05/Rybactwo śródlądowe</t>
  </si>
  <si>
    <t>Rybactwo śródlądowe</t>
  </si>
  <si>
    <t>razem</t>
  </si>
  <si>
    <t>w tym wyłożone za DOT.BP.UE/INNE</t>
  </si>
  <si>
    <t>W/N/150/29/IZ/Emplnno</t>
  </si>
  <si>
    <t>Emplnno (INTERREG Region Morza Bałtyckiego)</t>
  </si>
  <si>
    <t>W/N/150/30/IZ/NICHE</t>
  </si>
  <si>
    <t>NICHE (INTERREG Europa)</t>
  </si>
  <si>
    <t>W/N/150/32/RPO2/8.3</t>
  </si>
  <si>
    <t>Wsparcie przedsiębiorczości i samozatrudnienia w regionie</t>
  </si>
  <si>
    <t>W/N/150/33/RPO2/10.4.1</t>
  </si>
  <si>
    <t>Edukacja dorosłych w zakresie kompetencji cyfrowych i języków obcych</t>
  </si>
  <si>
    <t>W/N/150/34/RPO2/10.4.2</t>
  </si>
  <si>
    <t>Edukacja dorosłych  na rzecz rynku pracy</t>
  </si>
  <si>
    <t>Razem:</t>
  </si>
  <si>
    <t>W/N/150/35/IZ/Digitourism</t>
  </si>
  <si>
    <t>Projekt Digitourism (Interreg Europa)</t>
  </si>
  <si>
    <r>
      <rPr>
        <sz val="11"/>
        <color rgb="FF000000"/>
        <rFont val="Calibri"/>
        <family val="2"/>
        <charset val="238"/>
      </rPr>
      <t xml:space="preserve">Z rachunku bankowego </t>
    </r>
    <r>
      <rPr>
        <b/>
        <sz val="11"/>
        <rFont val="Czcionka tekstu podstawowego"/>
        <charset val="238"/>
      </rPr>
      <t>Województwa Kujawsko-Pomorskiego</t>
    </r>
  </si>
  <si>
    <t>W/N/150/36/RPO2/10.4.1/2</t>
  </si>
  <si>
    <t>W Kujawsko-Pomorskiem Mówisz-masz-certyfikowane szkolenie językowe</t>
  </si>
  <si>
    <t>Nazwa rachunku:</t>
  </si>
  <si>
    <t>W/N/150/37/GOSPOSTRATEG</t>
  </si>
  <si>
    <t>GOSPOSTRATEG - Usytuowanie na poziomie samorządów lokalnych instrumentów wsparcia dla MŚP działających w oparciu o model wielopoziomowego zarządzania regionem</t>
  </si>
  <si>
    <t xml:space="preserve">Nr rachunku bankowego: </t>
  </si>
  <si>
    <t>W/N/500/04/Trwałość COIE</t>
  </si>
  <si>
    <t>Wsparcie dla sieci Centrów Obsługi Inwestorów i Eksporterów-trwałość projektu</t>
  </si>
  <si>
    <t>W/N/600/01/Utrzym.J</t>
  </si>
  <si>
    <t>Zarząd Dróg Wojewódzkich w Bydgoszczy-Utrzymanie</t>
  </si>
  <si>
    <t>W/N/600/02/Kol.przew.pas</t>
  </si>
  <si>
    <t>Kolejowe regionalne i międzywojewódzkie przewozy pasażerskie</t>
  </si>
  <si>
    <t>W/N/600/04/Autobus.przewozy</t>
  </si>
  <si>
    <t>Dopłaty do ustawowych ulg przejazd. w kraj.autobusowych przew.pasażerskich</t>
  </si>
  <si>
    <t>Na rachunek:</t>
  </si>
  <si>
    <t>W/N/600/05/Utrz.dróg</t>
  </si>
  <si>
    <t>Drogi wojewódzkie-utrzymanie bieżące dróg</t>
  </si>
  <si>
    <t>Zadanie:</t>
  </si>
  <si>
    <t>W/N/600/06/Modernizacja dróg</t>
  </si>
  <si>
    <t>Drogi wojewódzkie-Modernizacja dróg</t>
  </si>
  <si>
    <t xml:space="preserve">Nazwa posiadacza rachunku: </t>
  </si>
  <si>
    <t>W/N/600/07/INW/Inw</t>
  </si>
  <si>
    <t>Zarząd Dróg Wojewódzkich-wykup gruntu</t>
  </si>
  <si>
    <t>Nr rachunku bankowego:</t>
  </si>
  <si>
    <t>W/N/600/108/Tabor/WPI</t>
  </si>
  <si>
    <t>Zakup, modernizacja oraz naprawa pojazdów kolejowych (2016-2020)</t>
  </si>
  <si>
    <t>W/N/600/111/IZ/EMMA</t>
  </si>
  <si>
    <t>Projekt EMMA (INTERREG Region Morza Bałtyckiego)</t>
  </si>
  <si>
    <t>W/N/600/112/RPO2/5.1/1</t>
  </si>
  <si>
    <t>Rozbudowa drogi wojewódzkiej Nr 251 Kaliska - Inowrocław na odcinku od km 19+649 (od granicy województwa kujawsko-pomorskiego) do km 34+200 oraz od km 34+590,30 do km 35+290 wraz z przebudową mostu na rzece Gąsawka w miejscowości Żnin</t>
  </si>
  <si>
    <t>W/N/600/113/RPO2/5.1/2</t>
  </si>
  <si>
    <t>Rozbudowa drogi wojewódzkiej Nr 548 Stolno-Wąbrzeźno od km 0+005 do km 29+619 z wyłączeniem węzła autostradowego w m. Lisewo od km 14+144 do km 15+146</t>
  </si>
  <si>
    <t>W/N/600/114/RPO2/5.1/3</t>
  </si>
  <si>
    <t>Przebudowa i rozbudowa drogi wojewódzkiej Nr 559 na odcinku Lipno - Kamień Kotowy - granica województwa</t>
  </si>
  <si>
    <t>Imię, nazwisko, tel pracownika sporządzającego dyspozycję</t>
  </si>
  <si>
    <t>Podpis bezpośredniego przełożonego</t>
  </si>
  <si>
    <t>W/N/600/115/RPO2/5.1/4</t>
  </si>
  <si>
    <t>Przebudowa wraz z rozbudową drogi wojewódzkiej Nr 241 Tuchola - Rogoźno od km 0+005 do km 26+360 na odc. Tuchola - Sępólno Krajeńskie</t>
  </si>
  <si>
    <t>W/N/600/116/RPO2/5.1/5</t>
  </si>
  <si>
    <t>Przebudowa i rozbudowa drogi wojewódzkiej Nr 255 Pakość - Strzelno od km 0+005 do km 21+910. Etap I - Rozbudowa drogi wojewódzkiej Nr 255 na odc. od km 0+005 do km 2+220, dł. 2,215 km</t>
  </si>
  <si>
    <t>W/N/600/122/RPO2/5.1/6</t>
  </si>
  <si>
    <t>Rozbudowa drogi wojewódzkiej Nr 240 Chojnice-Świecie od km 23+190 do km 36+817 i od km 62+877 do km 65+718</t>
  </si>
  <si>
    <t>W/N/600/123/RPO2/5.1/7</t>
  </si>
  <si>
    <t>Przebudowa wraz z rozbudową drogi wojewódzkiej Nr 265 Brześć Kujawski-Gostynin od km 0+003 do km 19+117</t>
  </si>
  <si>
    <t>Opis do dyspozycji:</t>
  </si>
  <si>
    <t>W/N/600/127/RPO2/5.1/8</t>
  </si>
  <si>
    <t>Przebudowa wraz z rozbudową drogi wojewódzkiej Nr 269 Szczerkowo-Kowal od km 12+170 do km 28+898 oraz od km 33+622 do km 59+194</t>
  </si>
  <si>
    <t>1*) Stwierdzam dostępność środków:</t>
  </si>
  <si>
    <t>W/N/600/128/RPO2/5.1/9</t>
  </si>
  <si>
    <t>Przebudowa wraz z rozbudową drogi wojewódzkiej Nr 270 Brześć Kujawski-Izbica Kujawska-Koło od km 0+000 do km 29+023</t>
  </si>
  <si>
    <t>W/N/600/129/RPO2/5.1/10</t>
  </si>
  <si>
    <t>Przebudowa wraz z rozbudową drogi wojewódzkiej Nr 266 Ciechocinek-Służewo-Radziejów-Sompolno-Konin</t>
  </si>
  <si>
    <t>data:</t>
  </si>
  <si>
    <t>podpis naczelnika:</t>
  </si>
  <si>
    <t>W/N/600/131/RPO2/5.1/12</t>
  </si>
  <si>
    <t>Przebudowa wraz z rozbudową drogi wojewódzkiej Nr 563 Rypin-Żuromin-Mława od km 2+475 do km 16+656</t>
  </si>
  <si>
    <t>2*) Proszę o wyłożenie środków własnych za…..</t>
  </si>
  <si>
    <t>W/N/600/132/RPO2/5.1/13</t>
  </si>
  <si>
    <t>Przebudowa wraz z rozbudową drogi wojewódzkiej Nr 254 Brzoza-Wylatowo (odcinek Barcin - Wylatowo)</t>
  </si>
  <si>
    <t>W/N/600/133/RPO2/5.1/14</t>
  </si>
  <si>
    <t>Przebudowa wraz z rozbudową drogi wojewódzkiej Nr 254 Brzoza-Łabiszyn-Barcin-Mogilno-Wylatowo (odcinek Brzoza - Barcin)</t>
  </si>
  <si>
    <t>W/N/600/135/RPO2/3.5.2/1</t>
  </si>
  <si>
    <t>Poprawa bezpieczeństwa i komfortu życia mieszkańców oraz wsparcie niskoemisyjnego transportu drogowego poprzez wybudowanie dróg dla rowerów (lider: powiat toruński)</t>
  </si>
  <si>
    <t>W/N/600/140/INW/Inw/WPI</t>
  </si>
  <si>
    <t>Modernizacja dróg wojewódzkich, grupa III - Kujawsko-pomorskiego planu spójności komunikacji drogowej i kolejowej 2014-2020</t>
  </si>
  <si>
    <t>W/N/600/146/RPO2/3.4/1</t>
  </si>
  <si>
    <t>Przebudowa wraz z rozbudową drogi wojewódzkiej nr 265 Brześć Kujawski-Gostynin od km 0+003 do km 19+117 w zakresie dotyczącym budowy ciągów pieszo-rowerowych</t>
  </si>
  <si>
    <t>W/N/600/148/Aktualizacja planu</t>
  </si>
  <si>
    <t>Aktualizacja Planu zrównoważonego rozwoju publicznego transportu zbiorowego dla województwa kujawsko-pomorskiego</t>
  </si>
  <si>
    <t>W/N/600/156/RPO2/5.1/15</t>
  </si>
  <si>
    <t>Przebudowa drogi wojewódzkiej Nr 249 wraz z uruchomieniem przeprawy promowej przez Wisłę na wysokości Solca Kujawskiego i Czarnowa</t>
  </si>
  <si>
    <t>…......................................</t>
  </si>
  <si>
    <t>podpis dyrektora departamentu:</t>
  </si>
  <si>
    <t>….....................................................</t>
  </si>
  <si>
    <t>W/N/600/162/Inw/WPI</t>
  </si>
  <si>
    <t xml:space="preserve">Opracowanie dokumentacji projektowej na przebudowę drogi wojewódzkiej Nr 562 Szpetal Górny-Dobrzyń nad Wisłą-Płock odc. Krojczyn-Szpiegowo od km 6+400 do km 9+400 dł. 3,000 km
</t>
  </si>
  <si>
    <t>W/N/600/163/RPO2/3.5.2/3</t>
  </si>
  <si>
    <t>Poprawa bezpieczeństwa i komfortu życia mieszkańców oraz wsparcie niskoemisyjnego transportu drogowego poprzez wybudowanie dróg rowerowych na terenie powiatu bydgoskiego.</t>
  </si>
  <si>
    <t>Stanowisko Skarbnika /Głównego Księgowego</t>
  </si>
  <si>
    <t>W/N/600/164/Inw/WPI</t>
  </si>
  <si>
    <t>Opracowanie dokumentacji Studium Techniczno-Ekonomiczno-Środowiskowego dla połączenia Miasta Bydgoszczy z węzłem drogowym na trasie szybkiego ruchu S5 i S10 w miejscowości Białe Błota-wsparcie finansowe</t>
  </si>
  <si>
    <t>W/N/600/165/Dokapitaliz.KPTS</t>
  </si>
  <si>
    <t>Dokapitalizowanie spółki KPTS SA</t>
  </si>
  <si>
    <t>………………………..</t>
  </si>
  <si>
    <t>…………………………….</t>
  </si>
  <si>
    <t>W/N/600/166/Org.ruchu drogow</t>
  </si>
  <si>
    <t>Uprawnienia komunikacyjne</t>
  </si>
  <si>
    <t>wyrażam zgodę</t>
  </si>
  <si>
    <t>nie wyrażam zgody</t>
  </si>
  <si>
    <t>W/N/600/169/RPO2/3.5.2/4</t>
  </si>
  <si>
    <t>Poprawa bezpieczeństwa i komfortu życia mieszkanćow oraz wsparcie niskoemisyjnego transportu drogowego poprzez wybudowanie dróg dla rowerów-przy drodze wojewódzkiej Nr 551 Wybcz-Nawra, Nawra-Bogusławki oraz Zelgno (lider: gmina Chełmża)</t>
  </si>
  <si>
    <t>3)Sprawdzono pod względem formalnym i rachunkowym</t>
  </si>
  <si>
    <t>W/N/600/170/Roboty dodatk/WPI</t>
  </si>
  <si>
    <t>Roboty dodatkowe i uzupełniające związane z realizacją inwestycji drogowych w ramach grupy I RPO</t>
  </si>
  <si>
    <t>podpis:</t>
  </si>
  <si>
    <t>W/N/600/171/BuD. wiaduktów/WPI</t>
  </si>
  <si>
    <t>Budowa wiadunktów i przystanków kolejowych w bydgosko-toruńskim obszarze metropolitalnym - uzyskanie certyfikatów zgodności dla podsystemów i składników interoperacyjności WE w kolejnictwie</t>
  </si>
  <si>
    <t>4) Poleca się do wypłaty ze środków:</t>
  </si>
  <si>
    <t>W/N/600/172/RPO2/3.5.2/5</t>
  </si>
  <si>
    <t>Ograniczenie emisji spalin poprzez rozbudowę sieci dróg rowerowych znajdujących się w koncepcji rozwoju systemu transportu Bydgosko-Toruńskiego Obszaru Funkcjonalnego dla: Części nr 1 - Nawra-Kończewice-Chełmża-Zalesie-Kiełbasin-Mlewo-Mlewiec-Srebrniki-Sierakowo w ciągu dróg wojewódzkich nr: 551,649,554</t>
  </si>
  <si>
    <t>5) Zadanie</t>
  </si>
  <si>
    <t>W/N/600/173/RPO2/3.5.2/6</t>
  </si>
  <si>
    <t>Ograniczenie emisji spalin poprzez rozbudowę sieci dróg rowerowych znajdujących się w koncepcji rozwoju systemu transportu Bydgosko-Toruńskiego Obszaru Funkcjonalnego dla: Części nr 2 - Złotoria - Nowa Wieś - Lubicz Górny w ciągu drogi wojewódzkiej nr 657</t>
  </si>
  <si>
    <t xml:space="preserve">6) Zadanie rzeczowe w budżecie </t>
  </si>
  <si>
    <t>Nr zadania:</t>
  </si>
  <si>
    <t>W/N/600/174/RPO2/3.5.2/7</t>
  </si>
  <si>
    <t>Ograniczenie emisji spalin poprzez rozbudowę sieci dróg rowerowych znajdujących się w koncepcji rozwoju systemu transportu Bydgosko-Toruńskiego Obszaru Funkcjonalnego dla: Części nr 3 - Toruń - Mała Nieszawka - Wielka Nieszawka - Cierpice w ciągu drogi wojewódzkiej nr 273</t>
  </si>
  <si>
    <t>Nazwa zadania:</t>
  </si>
  <si>
    <t>W/N/600/175/Inw</t>
  </si>
  <si>
    <t>Przebudowa mostu w ciągu drogi wojewódzkiej Nr 243 w km 18+808 w m. Byszewo</t>
  </si>
  <si>
    <t>W/N/600/39/Droga Wodna</t>
  </si>
  <si>
    <t>Rewitalizacja międzynarodowych dróg wodnych (E40 i E70) na terenie województwa kujawsko-pomorskiego</t>
  </si>
  <si>
    <t xml:space="preserve">Dział  </t>
  </si>
  <si>
    <t>rozdział</t>
  </si>
  <si>
    <t>Paragraf</t>
  </si>
  <si>
    <t>Zródło</t>
  </si>
  <si>
    <t>typ zadania</t>
  </si>
  <si>
    <t>klas.wyd.strukt.</t>
  </si>
  <si>
    <t>kwota w zł</t>
  </si>
  <si>
    <t>W/N/600/62/Stowarzyszenie</t>
  </si>
  <si>
    <t>Stowarzyszenie Polskich Regionów Korytarza Transportowego Bałtyk-Adriatyk</t>
  </si>
  <si>
    <t>W/N/600/94/Tabor</t>
  </si>
  <si>
    <t>Utrzymanie taboru kolejowego</t>
  </si>
  <si>
    <t>W/N/630/01/Prom.turyst.</t>
  </si>
  <si>
    <t>Program Rozwoju Turystyki w Województwie Kujawsko-Pomorskim</t>
  </si>
  <si>
    <t>W/N/630/02/KPOT</t>
  </si>
  <si>
    <t>Kujawsko-Pomorska Organizacja Turystyczna</t>
  </si>
  <si>
    <t>W/N/630/03/Granty</t>
  </si>
  <si>
    <t>GRANTY - Zadania w zakresie turystyki i krajoznawstwa</t>
  </si>
  <si>
    <t>Razem</t>
  </si>
  <si>
    <t>W/N/630/24/Stowarzyszenie</t>
  </si>
  <si>
    <t>Stowarzyszenie Europejska Federacja Dróg Św. Jakuba</t>
  </si>
  <si>
    <t>potrącenia z tytułu ................................</t>
  </si>
  <si>
    <t>W/N/630/25/IZ/Watertour</t>
  </si>
  <si>
    <t>Watertour (Interreg Region Morza Bałtyckiego)</t>
  </si>
  <si>
    <t>W/N/630/26/Usł.turystyczne</t>
  </si>
  <si>
    <t>Usługi turystyczne</t>
  </si>
  <si>
    <t>Razem do wypłaty / do zwrotu kwota w zł</t>
  </si>
  <si>
    <t>W/N/630/27/IZ/ECO-CICLE</t>
  </si>
  <si>
    <t>Projekt ECO-CICLE (Interreg Europa)</t>
  </si>
  <si>
    <t>słownie:</t>
  </si>
  <si>
    <t>W/N/630/28/IZ/Three T</t>
  </si>
  <si>
    <t>Projekt Three T (Interreg Europa)</t>
  </si>
  <si>
    <t>7) Sprawdzono zgodnie z u.f.p.</t>
  </si>
  <si>
    <t>8)  Zatwierdzam do wypłaty</t>
  </si>
  <si>
    <t>W/N/630/29/IZ/Cult-Crea TE</t>
  </si>
  <si>
    <t>Projekt Cult-Crea TE (Interreg Europa)</t>
  </si>
  <si>
    <t>W/N/630/30/IZ/CREATIVE</t>
  </si>
  <si>
    <t>Projekt CREATIVE LOCI IACOBI (Program COSME)</t>
  </si>
  <si>
    <t>.........................................................</t>
  </si>
  <si>
    <t>W/N/700/01/Mienie</t>
  </si>
  <si>
    <t>Gospodarowanie mieniem</t>
  </si>
  <si>
    <t>Skarbnik /Główny Księgowy</t>
  </si>
  <si>
    <t>Kierownik jednostki - dysponent środków</t>
  </si>
  <si>
    <t>W/N/700/02/Rem</t>
  </si>
  <si>
    <t>Remont obiektów znajdujących się w zasobie województwa</t>
  </si>
  <si>
    <t>9) Operacja podlega ujęciu w księgach rachunkowych ORGANU</t>
  </si>
  <si>
    <t>W/N/700/10/INW/Inw/WPI</t>
  </si>
  <si>
    <t>Dokumentacje projektowe</t>
  </si>
  <si>
    <t>zgodnie ze wskazaną klasyfikacją budżetowa na następujących kontach:</t>
  </si>
  <si>
    <t>W/N/700/13/Modern.nieruch/WPI</t>
  </si>
  <si>
    <t>Modernizacja nieruchomości w Toruniu przy ul.Św. Jakuba 3-5, Wola zamkowa 8-10, 10A i 12A (rozliczenie z użytkownikiem)</t>
  </si>
  <si>
    <t>Wn</t>
  </si>
  <si>
    <t>Kwota</t>
  </si>
  <si>
    <t>Ma</t>
  </si>
  <si>
    <t>Rachunek bankowy (4 ostatnie cyfry)</t>
  </si>
  <si>
    <t>W/N/700/19/Nabycie nieruch/WPI</t>
  </si>
  <si>
    <t>Nabycie nieruchomości położonej w Toruniu przy ul. Kopernika 4</t>
  </si>
  <si>
    <t>W/N/710/01/Utrzym.J</t>
  </si>
  <si>
    <t>Kuj-Pom Biuro Planowania Przestrzennego i Regionalnego we Włocławku-Utrzymanie</t>
  </si>
  <si>
    <t>W/N/710/02/W.Kom.Urban</t>
  </si>
  <si>
    <t>Wojewódzka Komisja Urbanistyczno-Architektoniczna</t>
  </si>
  <si>
    <t>W/N/710/03/Gos.przestrz</t>
  </si>
  <si>
    <t>Gospodarka przestrzenna</t>
  </si>
  <si>
    <t>W/N/710/04/Forum Wodne</t>
  </si>
  <si>
    <t>Forum Wodne Woj.Kuj-Pom</t>
  </si>
  <si>
    <t>W/N/710/05/Geologia</t>
  </si>
  <si>
    <t>Prace geologiczne</t>
  </si>
  <si>
    <t>W/N/710/06/Geodezja</t>
  </si>
  <si>
    <t>Prace geodezyjne i kartograficzne</t>
  </si>
  <si>
    <t>Data i podpis dekretującego</t>
  </si>
  <si>
    <t>W/N/710/07/WFGZGiK</t>
  </si>
  <si>
    <t>Wojewódzki Zasób Geodezyjny i Kartograficzny</t>
  </si>
  <si>
    <t>W/N/710/24/Remont</t>
  </si>
  <si>
    <t>KPBPPiR we Włocławku - Remont instalacji centalnego ogrzewania</t>
  </si>
  <si>
    <t>*) w zależności od posiadanych lub nie środków wypełnić punkt 1) lub 2)</t>
  </si>
  <si>
    <t>W/N/720/08/Udzialy</t>
  </si>
  <si>
    <t>Objęcie udziałów w podwyższonym kapitale spółki Kujawsko-Pomorska Sieć Informacyjna</t>
  </si>
  <si>
    <t>W/N/720/16/Zasoby inform.</t>
  </si>
  <si>
    <t>Utrzymanie zasobów informatycznych</t>
  </si>
  <si>
    <t>W/N/720/17/Przeciwdz. wyklucz.</t>
  </si>
  <si>
    <t>Program "Przeciwdziałanie wykluczeniu cyfrowemu osób najuboższych oraz niepełnosprawnych"</t>
  </si>
  <si>
    <t>W/N/720/23/RPO2/2.1/1</t>
  </si>
  <si>
    <t>Infostrada Kujaw i Pomorza 2.0</t>
  </si>
  <si>
    <t>W/N/720/24/RPO2/2.1/2</t>
  </si>
  <si>
    <t>Budowa kujawsko-pomorskiego systemu udostępniania elektronicznej dokumentacji medycznej - I etap</t>
  </si>
  <si>
    <t>Własne</t>
  </si>
  <si>
    <t>98 1020 1475 0000 8902 0093 7458</t>
  </si>
  <si>
    <t>bieżące</t>
  </si>
  <si>
    <t>Paragraf  "8"</t>
  </si>
  <si>
    <t>Paragraf  "9"</t>
  </si>
  <si>
    <t>Paragraf  "0"</t>
  </si>
  <si>
    <t>Paragraf  "1"</t>
  </si>
  <si>
    <t>W/N/720/25/RPO2/2.2/1</t>
  </si>
  <si>
    <t>Kultura w zasięgu 2.0</t>
  </si>
  <si>
    <t>Zlecone</t>
  </si>
  <si>
    <t>Rachunek bieżący województwa</t>
  </si>
  <si>
    <t>75 1020 5011 0000 9802 0119 5924</t>
  </si>
  <si>
    <t>WN/600/05/Utz.dróg</t>
  </si>
  <si>
    <t>inwestycyjne</t>
  </si>
  <si>
    <t>§.7</t>
  </si>
  <si>
    <t>DOT. BP. UE</t>
  </si>
  <si>
    <t>DOT.BP. UE</t>
  </si>
  <si>
    <t>ŚR. WŁ.</t>
  </si>
  <si>
    <t>ŚR.IZ</t>
  </si>
  <si>
    <t>W/N/720/26/Kultura 2.0</t>
  </si>
  <si>
    <t>Kultura w zasięgu 2.0 - wkład własny wojewódzkich jednostek organizacyjnych</t>
  </si>
  <si>
    <t>Powierzone</t>
  </si>
  <si>
    <t>§.8</t>
  </si>
  <si>
    <t>DOT.BP.UE.P</t>
  </si>
  <si>
    <t>DOT. BP.</t>
  </si>
  <si>
    <t>W/N/720/27/RPO2/2.1/3</t>
  </si>
  <si>
    <t>Budowa kujawsko-pomorskiego systemu udostępniania elektronicznej dokumentacji medycznej - II etap</t>
  </si>
  <si>
    <t>§.9</t>
  </si>
  <si>
    <t>IZ.</t>
  </si>
  <si>
    <t>FC</t>
  </si>
  <si>
    <t>W/N/750/01/Sejmik</t>
  </si>
  <si>
    <t>Sejmik Województwa</t>
  </si>
  <si>
    <t>§.0</t>
  </si>
  <si>
    <t>JST</t>
  </si>
  <si>
    <t>W/N/750/03/Utrzyam.J.</t>
  </si>
  <si>
    <t>Urząd Marszałkowski w Toruniu-utrzymanie</t>
  </si>
  <si>
    <t>§.1</t>
  </si>
  <si>
    <t>INNE</t>
  </si>
  <si>
    <t>W/N/750/04/INW/Inw</t>
  </si>
  <si>
    <t>Urząd Marszałkowski w Toruniu-zakupy inwestycyjne</t>
  </si>
  <si>
    <t>ŚR.WŁ.P</t>
  </si>
  <si>
    <t>W/N/750/06/Zadania własne</t>
  </si>
  <si>
    <t>Zadania własne województwa-zmiany w organizacji i podziale zadań adm. publ. w województwie</t>
  </si>
  <si>
    <t>WŁ7/JST.INNE</t>
  </si>
  <si>
    <t>W/N/750/07/Bruksela</t>
  </si>
  <si>
    <t>Biuro w Brukseli</t>
  </si>
  <si>
    <t>W/N/750/08/Współ.Międzyn.</t>
  </si>
  <si>
    <t>Współpraca Międzynarodowa</t>
  </si>
  <si>
    <t>W/N/750/10/Promocja</t>
  </si>
  <si>
    <t>Promocja Województwa</t>
  </si>
  <si>
    <t>W/N/750/100/IZ/POPT</t>
  </si>
  <si>
    <t>Punkty Informacyjne Funduszy Europejskich WK-P</t>
  </si>
  <si>
    <t>W/N/750/11/Nagrody</t>
  </si>
  <si>
    <t>Nagrody Marszałka Województwa Kujawsko-Pomorskiego</t>
  </si>
  <si>
    <t>W/N/750/117/RPO2/12.1/1</t>
  </si>
  <si>
    <t>Pomoc Techniczna RPO 2014-2020 - Koszty zatrudnienia</t>
  </si>
  <si>
    <t>W/N/750/118/RPO2/12.1/2</t>
  </si>
  <si>
    <t>Pomoc Techniczna RPO 2014-2020 - Koszty instytucji</t>
  </si>
  <si>
    <t>W/N/750/119/RPO2/12.1/3</t>
  </si>
  <si>
    <t>Pomoc Techniczna RPO 2014-2020 - Koszty  wdrażania</t>
  </si>
  <si>
    <t>W/N/750/12/Obsługa urocz.</t>
  </si>
  <si>
    <t>Obsługa uroczystości,jubileuszy,wizyt i spotkań</t>
  </si>
  <si>
    <t>W/N/750/120/RPO2/12.1/4</t>
  </si>
  <si>
    <t>Pomoc Techniczna RPO 2014-2020 - Podnoszenie kwalifikacji zawodowych</t>
  </si>
  <si>
    <t>W/N/750/121/RPO2/12.1/5</t>
  </si>
  <si>
    <t>Pomoc Techniczna RPO 2014-2020 - Komitet Monitorujący</t>
  </si>
  <si>
    <t>W/N/750/122/RPO2/12.1/6</t>
  </si>
  <si>
    <t>Pomoc Techniczna RPO 2014-2020 - Ewaluacja i badania</t>
  </si>
  <si>
    <t>W/N/750/123/RPO2/12.2/1</t>
  </si>
  <si>
    <t>Pomoc Techniczna RPO 2014-2020 - RLKS</t>
  </si>
  <si>
    <t>W/N/750/124/RPO2/12.2/2</t>
  </si>
  <si>
    <t>Pomoc Techniczna RPO 2014-2020 - Informacja i komunikacja</t>
  </si>
  <si>
    <t>W/N/750/129/ALDA</t>
  </si>
  <si>
    <t>Stowarzyszenie Agencji Demokracji Lokalnej (ALDA)</t>
  </si>
  <si>
    <t>W/N/750/129/KPRDS</t>
  </si>
  <si>
    <t>Obsługa Kujawsko-Pomorskiej Rady Dialogu Społecznego</t>
  </si>
  <si>
    <t>W/N/750/13/Związek Woj.</t>
  </si>
  <si>
    <t>Związek Województw RP</t>
  </si>
  <si>
    <t>W/N/750/131/RPO2/1.5.2/1</t>
  </si>
  <si>
    <t>Invest in BiT CITY 2. Promocja potencjału gospodarczego oraz promocja atrakcyjności inwestycyjnej miast prezydenckich województwa kujawsko-pomorskiego</t>
  </si>
  <si>
    <t>W/N/750/132/RPO2/1.5.2/2</t>
  </si>
  <si>
    <t>Expressway - promocja terenów inwestycyjnych</t>
  </si>
  <si>
    <t>W/N/750/136/Sport</t>
  </si>
  <si>
    <t>Promocja województwa kujawsko-pomorskiego poprzez sport</t>
  </si>
  <si>
    <t>W/N/750/138/RPO2/1.5.2/5</t>
  </si>
  <si>
    <t>Kujawy+Pomorze - promocja potencjału gospodarczego regionu</t>
  </si>
  <si>
    <t>W/N/750/139/RPO2/1.5.2/6</t>
  </si>
  <si>
    <t>Wsparcie umiędzynarodowienia kujawsko-pomorskich MŚP oraz promocja potencjału gospodarczego regionu</t>
  </si>
  <si>
    <t>W/N/750/14/Konkurs</t>
  </si>
  <si>
    <t>Regionalny Konkurs Wiedzy o Samorządzie Terytorialnym</t>
  </si>
  <si>
    <t>W/N/750/140/Generator</t>
  </si>
  <si>
    <t>Elektroniczny generator ofert</t>
  </si>
  <si>
    <t>W/N/750/141/Wykłady</t>
  </si>
  <si>
    <t>Wykłady i warsztaty naukowców, przedsiębiorców oraz inwestorów z Doliny Krzemowej</t>
  </si>
  <si>
    <t>W/N/750/143/Obsługa</t>
  </si>
  <si>
    <t>Obsługa uroczystości o charakterze patriotycznym</t>
  </si>
  <si>
    <t>W/N/750/15/Strategia</t>
  </si>
  <si>
    <t>Centrum Obsługi Inwestora</t>
  </si>
  <si>
    <t>W/N/750/17/Współ. z org. poz.</t>
  </si>
  <si>
    <t>Współpraca województwa z org.pozarządowymi oraz innymi podmiotami prowadz.dział.poż.publ</t>
  </si>
  <si>
    <t>W/N/750/18/Granty</t>
  </si>
  <si>
    <t>GRANTY - Działalność na rzecz organizacji pozarządowych</t>
  </si>
  <si>
    <t>W/N/750/20/Forum</t>
  </si>
  <si>
    <t>Forum samorządowe</t>
  </si>
  <si>
    <t>W/N/750/21/Współ. z przew.</t>
  </si>
  <si>
    <t xml:space="preserve"> Promocja Woj. Kujaw.-Pom. w ramach współpracy z przewoźnikami lotniczymi</t>
  </si>
  <si>
    <t>W/N/750/24/INW/WPI</t>
  </si>
  <si>
    <t>Rozbudowa budynku Urzędu Marszałkowskiego</t>
  </si>
  <si>
    <t>W/N/750/50/Zwr.dot.R.P.O</t>
  </si>
  <si>
    <t>Zwrot dotacji RPO</t>
  </si>
  <si>
    <t>W/N/750/80/Europa</t>
  </si>
  <si>
    <t>Kujawsko-Pomorskie Stowarzyszenie "Europa Kujaw i Pomorza"</t>
  </si>
  <si>
    <t>W/N/752/01/Obrona nar.</t>
  </si>
  <si>
    <t>Powszechny obowiązek obrony narodowej</t>
  </si>
  <si>
    <t>W/N/754/01/Bezpiecz.</t>
  </si>
  <si>
    <t>Bezpieczeństwo publiczne i ochrona przeciwpożarowa</t>
  </si>
  <si>
    <t>W/N/754/02/Akweny wodne</t>
  </si>
  <si>
    <t>Zapewnienie bezpieczeństwa na akwenach wodnych</t>
  </si>
  <si>
    <t>W/N/754/04/Fund.solid</t>
  </si>
  <si>
    <t>Fundusz solidarnościowy - Stowarzyszenie "Salutaris"</t>
  </si>
  <si>
    <t>W/N/757/01/Obsł.dł./Kom</t>
  </si>
  <si>
    <t>Obsługa kredytów komercyjnych</t>
  </si>
  <si>
    <t>W/N/757/02/Obsł.dł./EBI</t>
  </si>
  <si>
    <t>Obsługa kredytów EBI</t>
  </si>
  <si>
    <t>W/N/757/03/Porcz.kred./EBI</t>
  </si>
  <si>
    <t>Poręczenie kredytu EBI spółce KPIM</t>
  </si>
  <si>
    <t>W/N/757/04/Poręcz.kredyt.</t>
  </si>
  <si>
    <t>Poręczenie kredytu - Pałac Lubostroń</t>
  </si>
  <si>
    <t>W/N/757/05/Poręcz.kredyt</t>
  </si>
  <si>
    <t>Poręczenie kredytu - Wojewódzki Szpital Specjalistyczny we Włocławku</t>
  </si>
  <si>
    <t>W/N/758/01/RO/Rez.ogólna</t>
  </si>
  <si>
    <t>Rezerwa ogólna</t>
  </si>
  <si>
    <t>W/N/758/03/RC/Rez.zarz.kryz.</t>
  </si>
  <si>
    <t>Rezerwa celowa na realizację zadań własnych z zakresu zarządzania kryzysowego</t>
  </si>
  <si>
    <t>W/N/758/06/RC/Rez.remonty</t>
  </si>
  <si>
    <t>Rezerwa celowa na remonty obiektów jednostek organizacyjnych</t>
  </si>
  <si>
    <t>W/N/758/07/RC/Rez.inwestycje</t>
  </si>
  <si>
    <t>Rezerwa celowa na wydatki inwestycyjne jednostek organizacyjnych</t>
  </si>
  <si>
    <t>W/N/758/08/RC/Rez.progr.unijn</t>
  </si>
  <si>
    <t>Rezerwa celowa na wydatki związane z realizacją programów finansowanych z udziałem środków unijnych</t>
  </si>
  <si>
    <t>W/N/758/09/RC/Rez.potrz.ośw.</t>
  </si>
  <si>
    <t>Rezerwa celowa na bieżące potrzeby placówek oświatowych, w tym regulację płac</t>
  </si>
  <si>
    <t>W/N/758/11/RC/Rez.inicj.lokl.</t>
  </si>
  <si>
    <t>Rezerwa celowa na realizację zadań publicznych w ramach inicjatywy lokalnej</t>
  </si>
  <si>
    <t>W/N/801/01/Utrzym.J.</t>
  </si>
  <si>
    <t>Biblioteka Pedagogiczna w Toruniu-utrzymanie</t>
  </si>
  <si>
    <t>W/N/801/02/Utrzym.J.</t>
  </si>
  <si>
    <t>Kujawsko-Pomorskie Centrum Edukacji Nauczycieli w Bydgoszczy-utrzymanie</t>
  </si>
  <si>
    <t>W/N/801/03/Utrzym.J.</t>
  </si>
  <si>
    <t>Kujawsko-Pomorskie Centrum Edukacji Nauczycieli w Toruniu-utrzymanie</t>
  </si>
  <si>
    <t>W/N/801/04/Utrzym.J.</t>
  </si>
  <si>
    <t>Kujawsko-Pomorskie Centrum Edukacji Nauczycieli we Włocławku-utrzymanie</t>
  </si>
  <si>
    <t>W/N/801/08/Utrzym.J.</t>
  </si>
  <si>
    <t>Pedagogiczna Biblioteka Wojewódzka w Bydgoszczy-utrzymanie</t>
  </si>
  <si>
    <t>W/N/801/100/Podręczn.</t>
  </si>
  <si>
    <t>Wyposażenie szkół w podręczniki, materiały edukacyjne i materiały ćwiczeniowe</t>
  </si>
  <si>
    <t>W/N/801/103/Rem.J</t>
  </si>
  <si>
    <t>MSCKZiU w Inowrocławiu-remont</t>
  </si>
  <si>
    <t>W/N/801/109/RPO2/10.2.3</t>
  </si>
  <si>
    <t>Kształcenie zawodowe</t>
  </si>
  <si>
    <t>W/N/801/116/Nagrody</t>
  </si>
  <si>
    <t>Kujawsko-Pomorski Lider Edukacji</t>
  </si>
  <si>
    <t>W/N/801/118/RPO2/10.2.2/1</t>
  </si>
  <si>
    <t>Region Nauk Ścisłych II - edukacja przyszłości</t>
  </si>
  <si>
    <t>W/N/801/119/RPO2/10.2.3/1</t>
  </si>
  <si>
    <t>Szkoła Zawodowców</t>
  </si>
  <si>
    <t>W/N/801/122/RPO2/6.3.2/2</t>
  </si>
  <si>
    <t>Medyczne Centrum Przyszłości - utworzenie bazy kształcenia zawodowego dla Medyczno-Społecznego Centrum Kształcenia Zawodowego i Ustawicznego w Toruniu</t>
  </si>
  <si>
    <t>W/N/801/123/RPO2/10.2.2</t>
  </si>
  <si>
    <t>Kształcenie ogólne</t>
  </si>
  <si>
    <t>W/N/801/127/RPO2/10.1.3</t>
  </si>
  <si>
    <t>Kształcenie zawodowe w ramach ZIT</t>
  </si>
  <si>
    <t>W/N/801/128/UczMy</t>
  </si>
  <si>
    <t>Wydanie czasopisma "UczMy"</t>
  </si>
  <si>
    <t>W/N/801/136/Utrzym.J.</t>
  </si>
  <si>
    <t>Kujawsko-Pomorski Ośrodek Dokształcania i Doskonalenia Zawodowego w Bydgoszczy</t>
  </si>
  <si>
    <t>W/N/801/137/Utrzym.J.</t>
  </si>
  <si>
    <t>Kujawsko-Pomorski Specjalny Ośrodek Szkolno-Wychowawczy im. J. Korczaka w Toruniu</t>
  </si>
  <si>
    <t>W/N/801/138/Utrzym.J.</t>
  </si>
  <si>
    <t>Kujawsko-Pomorski Specjalny Ośrodek Szkolno-Wychowawczy nr 1 dla Dzieci i Młodzieży Słabo Widzącej i Niewidomej im. Louisa Braille'a w Bydgoszczy</t>
  </si>
  <si>
    <t>W/N/801/139/Utrzym.J.</t>
  </si>
  <si>
    <t>Kujawsko-Pomorski Specjalny Ośrodek Szkolno-Wychowawczy nr 2 dla Dzieci i Młodzieży Słabo Słyszącej i Niesłyszącej im. gen. Stanisława Maczka w Bydgoszczy</t>
  </si>
  <si>
    <t>W/N/801/14/Utrzym.J.</t>
  </si>
  <si>
    <t>Zespół Szkół Nr 33 Specjalnych w Bydgoszczy-utrzymanie</t>
  </si>
  <si>
    <t>W/N/801/145/IZ/POPC/3.2/1</t>
  </si>
  <si>
    <t>Buduję, koduję, programuję</t>
  </si>
  <si>
    <t>W/N/801/146/RPO2/10.2.2/2</t>
  </si>
  <si>
    <t>Niebo nad Astrobazami - rozwijamy kompetencje kluczowe uczniów</t>
  </si>
  <si>
    <t>W/N/801/147/Inw</t>
  </si>
  <si>
    <t>KPCEN w Bydgoszcy - Inwestycje</t>
  </si>
  <si>
    <t>W/N/801/148/Inw</t>
  </si>
  <si>
    <t>KPCEN we Włocławku - Inwestycje</t>
  </si>
  <si>
    <t>W/N/801/149/Inw/WPI</t>
  </si>
  <si>
    <t>Rozbudowa KPCEN we Włocławku - dokumentacja</t>
  </si>
  <si>
    <t>W/N/801/15/Utrzym.J.</t>
  </si>
  <si>
    <t>Zespół Szkół Specjalnych Nr 1 w Ciechocinku-utrzymanie</t>
  </si>
  <si>
    <t>W/N/801/150/Rem.J</t>
  </si>
  <si>
    <t>BP w Toruniu - remont</t>
  </si>
  <si>
    <t>W/N/801/151/Rem.J</t>
  </si>
  <si>
    <t>Naprawa i odtworzenie muru granicznego wokół nieruchomości przy ul. Z. Krasińskiego 10 w Bydgoszczy</t>
  </si>
  <si>
    <t>W/N/801/152/RPO2/6.3.2/5</t>
  </si>
  <si>
    <t>Kwalifikacyjne Kursy Zawodowe twoją zawodową szansą - nowe formy praktycznej nauki zawodu w Kujawsko-Pomorskim Ośrodku Dokształcania i Doskonalenia Zawodowego</t>
  </si>
  <si>
    <t>W/N/801/153/RPO2/10.2.1/1</t>
  </si>
  <si>
    <t>Przedszkolaki-debeściaki - edukacja przedszkolna i terapia dla dzieci z niepełnosprawnościami</t>
  </si>
  <si>
    <t>W/N/801/17/Jednorazowe pł.</t>
  </si>
  <si>
    <t>Jednorazowe płatności jednostek oświatowych</t>
  </si>
  <si>
    <t>W/N/801/18/FŚS</t>
  </si>
  <si>
    <t>Fundusz Świadczeń Socjalnych nauczycieli emerytów i rencistów</t>
  </si>
  <si>
    <t>W/N/801/19/Doskonalenie</t>
  </si>
  <si>
    <t>Doskonalenie nauczycieli</t>
  </si>
  <si>
    <t>W/N/801/20/Pomoc zdr.</t>
  </si>
  <si>
    <t>Pomoc zdrowotna dla nauczycieli</t>
  </si>
  <si>
    <t>W/N/801/21/DEN woj.</t>
  </si>
  <si>
    <t>Nagrody z okazji DEN dla nauczycieli wojewódzkich jednostek oświatowych</t>
  </si>
  <si>
    <t>W/N/801/23/Strategia</t>
  </si>
  <si>
    <t>Strategia Edukacji Województwa Kujawsko-Pomorskiego</t>
  </si>
  <si>
    <t>W/N/801/24/Pozost. dział.</t>
  </si>
  <si>
    <t>Zadania w zakresie oświaty i nauki - pozostała działalność</t>
  </si>
  <si>
    <t>W/N/801/25/Nagrody</t>
  </si>
  <si>
    <t>Nagrody w konkursach szkolnych</t>
  </si>
  <si>
    <t>W/N/801/26/Praktyki</t>
  </si>
  <si>
    <t>Praktyki uczniowskie</t>
  </si>
  <si>
    <t>W/N/801/43/RPO2/10.1.2</t>
  </si>
  <si>
    <t>Kształcenie ogólne w ramach ZIT</t>
  </si>
  <si>
    <t>W/N/801/58/Kom.egzam</t>
  </si>
  <si>
    <t>Komisje egzaminacyjne</t>
  </si>
  <si>
    <t>W/N/801/72/Wyposażenie</t>
  </si>
  <si>
    <t>Zakup materiałów i wyposażenia oraz pomocy dydaktycznych</t>
  </si>
  <si>
    <t>W/N/801/87/Utrzym.J.</t>
  </si>
  <si>
    <t>Medyczno-Społeczne Centrum Kształcenia Zawodowego i Ustawicznego w Inowrocławiu - utrzymanie</t>
  </si>
  <si>
    <t>W/N/801/88/Utrzym.J.</t>
  </si>
  <si>
    <t>Medyczno-Społeczne Centrum Kształcenia Zawodowego i Ustawicznego w Toruniu - utrzymanie</t>
  </si>
  <si>
    <t>W/N/803/11/UTP/INW/WPI</t>
  </si>
  <si>
    <t>Rozbudowa kampusu UTP w Bydgoszczy w Fordonie (partycypacja do 30% kosztów realizacji zadania)</t>
  </si>
  <si>
    <t>W/N/851/06/Medyc.pracy</t>
  </si>
  <si>
    <t>Medycyna pracy</t>
  </si>
  <si>
    <t>W/N/851/08/Woj.Prom.Zdr</t>
  </si>
  <si>
    <t>Województwo Promujące Zdrowie</t>
  </si>
  <si>
    <t>W/N/851/09/Granty</t>
  </si>
  <si>
    <t>GRANTY-Ochrona i promocja zdrowia</t>
  </si>
  <si>
    <t>W/N/851/10/UA/Granty</t>
  </si>
  <si>
    <t>GRANTY-Aktywizacja środowisk wiejskich w zakr.rozw.probl.alkohol.,nark.i uzal</t>
  </si>
  <si>
    <t>W/N/851/11/UA/Granty</t>
  </si>
  <si>
    <t>GRANTY-Rozwiązywanie problemów alkoholowych w woj.kuj-pom</t>
  </si>
  <si>
    <t>W/N/851/13/UA/Alkohol</t>
  </si>
  <si>
    <t>Przeciwdziałanie alkoholizmowi i innym uzależnieniom</t>
  </si>
  <si>
    <t>W/N/851/14/Spółka</t>
  </si>
  <si>
    <t>Podwyższenie kapitału Spółki KPIM</t>
  </si>
  <si>
    <t>W/N/851/16//UA/Przec. nark.</t>
  </si>
  <si>
    <t>Przeciwdziałanie narkomanii</t>
  </si>
  <si>
    <t>W/N/851/17/UA/Granty</t>
  </si>
  <si>
    <t>GRANTY-Przeciwdziałanie narkomanii w woj. kujawsko-pomorskim</t>
  </si>
  <si>
    <t>W/N/851/18/Skł. zdr</t>
  </si>
  <si>
    <t>Ubezpieczenie zdrowotne uczniów</t>
  </si>
  <si>
    <t>W/N/851/20/Zobowiązania</t>
  </si>
  <si>
    <t>Zobowiązania zlikwidowanych jednostek</t>
  </si>
  <si>
    <t>W/N/851/29/Ochr.zdr.psych</t>
  </si>
  <si>
    <t>Ochrona zdrowia psychicznego</t>
  </si>
  <si>
    <t>W/N/851/42/Ambulanse/WPI</t>
  </si>
  <si>
    <t>Zakup ambulansów dla zespołów ratownictwa medycznego wraz z wyposażeniem medycznym w formie leasingu dla potrzeb Wojewódzkiego Szpitala Zespolonego w Toruniu</t>
  </si>
  <si>
    <t>W/N/851/43/Ambulase/WPI</t>
  </si>
  <si>
    <t>Zakup ambulansów w formie leasingu przez Wojewódzką Stację Pogotowia Ratunkowego w Bydgoszczy</t>
  </si>
  <si>
    <t>W/N/851/45/Ambulanse/WPI</t>
  </si>
  <si>
    <t>Zakup ambulansów dla zespołów ratownictwa medycznego wraz z wyposażeniem medycznym w formie leasingu przez Wojewódzki Szpital Specjalistyczny we Włocławku</t>
  </si>
  <si>
    <t>W/N/851/52/Dokapitaliz.Spółki</t>
  </si>
  <si>
    <t>Dokapitalizowanie spółki Kujawsko-Pomorskie Inwestycje Medyczne (EBI III)</t>
  </si>
  <si>
    <t>W/N/851/54/Inw/WPI</t>
  </si>
  <si>
    <t>WOTUiW w Toruniu-Budowa Całodobowego Młodzieżowego Oddziału Leczenia Uzależenień przy ul.Włocławskiej 233-235 w Toruniu</t>
  </si>
  <si>
    <t>W/N/851/56/IZ/POWER/4.1/1</t>
  </si>
  <si>
    <t>Kujawsko-Pomorskie Środowiskowe Centrum Opieki Psychogeriatrycznej w Otępieniach</t>
  </si>
  <si>
    <t>W/N/851/57/RPO2/8.6.2</t>
  </si>
  <si>
    <t>Regionalne programy polityki zdrowotnej i profilaktyczne</t>
  </si>
  <si>
    <t>W/N/851/58/RPO2/8.6.1/1</t>
  </si>
  <si>
    <t>Zdrowi i aktywni w pracy</t>
  </si>
  <si>
    <t>W/N/851/59/RPO2/8.6.1</t>
  </si>
  <si>
    <t>Wsparcie na rzecz wydłużania aktywności zawodowej mieszkańców</t>
  </si>
  <si>
    <t>W/N/851/60/RPO2/9.3.1</t>
  </si>
  <si>
    <t>Rozwoj usług zdrowotnych</t>
  </si>
  <si>
    <t>W/N/851/69/Hospicjum</t>
  </si>
  <si>
    <t>Podwyższenie kapitału Spółki KPIM-budowa hospicjum</t>
  </si>
  <si>
    <t>W/N/852/01/Utrzym.J.</t>
  </si>
  <si>
    <t>Regionalny Ośrodek Polityki Społecznej - utrzymanie jednostki</t>
  </si>
  <si>
    <t>W/N/852/03/Profesja</t>
  </si>
  <si>
    <t>Program "Profesja"</t>
  </si>
  <si>
    <t>W/N/852/06/Granty</t>
  </si>
  <si>
    <t>GRANTY-Wspieranie zajęć rozwojowych dla dzieci i młodzieży zagrożonych wyklucz.społ.</t>
  </si>
  <si>
    <t>W/N/852/07/Granty</t>
  </si>
  <si>
    <t>GRANTY-Wspieranie prac wychowawczych z dziećmi i młodzieżą realizowanych przez org. mlodzież.</t>
  </si>
  <si>
    <t>W/N/852/08/Granty</t>
  </si>
  <si>
    <t>GRANTY-Wspieranie aktywizacji i integracji społecznej seniorów</t>
  </si>
  <si>
    <t>W/N/852/09/konkursy</t>
  </si>
  <si>
    <t>Konkursy, plebiscyty promujące najciekawsze i wartościowe inicjatywy oraz osiągnięcia</t>
  </si>
  <si>
    <t>W/N/852/16/Szkolenia</t>
  </si>
  <si>
    <t>Przeciwdziałanie przemocy w rodzinie-szkolenia</t>
  </si>
  <si>
    <t>W/N/852/25/Granty</t>
  </si>
  <si>
    <t xml:space="preserve">GRANTY - Przeciwdzialanie przemocy w rodzinie
</t>
  </si>
  <si>
    <t>W/N/852/26/Progr.Ws..Rodz.</t>
  </si>
  <si>
    <t xml:space="preserve">Kujawsko-Pomorski Program Wspierania Rodzin
</t>
  </si>
  <si>
    <t>W/N/852/27/Niebieska Linia</t>
  </si>
  <si>
    <t>Wojewódzki Program przeciwdziałania przemocy w rodzinie dla województwa kujawsko-pomorskiego do roku 2020 - Kujawsko-Pomorska Niebieska Linia</t>
  </si>
  <si>
    <t>W/N/852/28/Granty</t>
  </si>
  <si>
    <t>GRANTY-wspieranie rodzin w wypełnianiu funkcji rodzicielskich</t>
  </si>
  <si>
    <t>W/N/852/31/RPO2/9.4.2/1</t>
  </si>
  <si>
    <t>Koordynacja rozwoju ekonomii społecznej w województwie kujawsko-pomorskim</t>
  </si>
  <si>
    <t>W/N/852/32/RPO2/9.3.2</t>
  </si>
  <si>
    <t>Rozwój usług społecznych</t>
  </si>
  <si>
    <t>W/N/852/33/RPO2/9.4.1</t>
  </si>
  <si>
    <t>Rozwój podmiotów sektora ekonomii społecznej</t>
  </si>
  <si>
    <t>W/N/852/41/RPO2/8.4.1</t>
  </si>
  <si>
    <t>Wsparcie zatrudnienia osób pełniących funkcje opiekuńcze</t>
  </si>
  <si>
    <t>W/N/852/42/RPO2/9.1.2</t>
  </si>
  <si>
    <t>Rozwój usług opiekuńczych w ramach ZIT</t>
  </si>
  <si>
    <t>W/N/852/43/Inw</t>
  </si>
  <si>
    <t>Regionalny Ośrodek Polityki Społecznej  - inwestycje</t>
  </si>
  <si>
    <t>W/N/852/44/WRPS</t>
  </si>
  <si>
    <t>Wojewódzka Rada ds. Polityki Senioralnej</t>
  </si>
  <si>
    <t>W/N/852/45/RPO2/9.3.2/2</t>
  </si>
  <si>
    <t>Pogodna jesień życia na Kujawach i Pomorzu-projekt rozwoju pomocy środowiskowej dla seniorów</t>
  </si>
  <si>
    <t>W/N/852/46/IZ/2.5/1</t>
  </si>
  <si>
    <t>Kooperacja-efektywna i skuteczna</t>
  </si>
  <si>
    <t>W/N/852/47/RPO2/9.3.2/3</t>
  </si>
  <si>
    <t>Rodzina w Centrum 2</t>
  </si>
  <si>
    <t>W/N/852/48/RPO2/9.2.2/3</t>
  </si>
  <si>
    <t>Wykluczenie - nie ma MOWy!</t>
  </si>
  <si>
    <t>W/N/852/49/RPO2/9.2.2/2</t>
  </si>
  <si>
    <t>Trampolina 2</t>
  </si>
  <si>
    <t>W/N/852/50/RPO2/9.4.2/2</t>
  </si>
  <si>
    <t>Koordynacja rozwoju ekonomii społecznej w województwie kujawsko-pomorskim (II)</t>
  </si>
  <si>
    <t>W/N/852/51/Rem</t>
  </si>
  <si>
    <t>Regionalny Ośrodek Polityki Społecznej - remonty</t>
  </si>
  <si>
    <t>W/N/853/01/Utrzym.J.</t>
  </si>
  <si>
    <t>Wojewódzki Urząd Pracy W Toruniu - Utrzymanie jednostki</t>
  </si>
  <si>
    <t>W/N/853/02/Służba zast.</t>
  </si>
  <si>
    <t>Służba zastępcza</t>
  </si>
  <si>
    <t>W/N/853/03/Pom. dla bezd.</t>
  </si>
  <si>
    <t>Program Informacji - Pomoc dla bezdomnych</t>
  </si>
  <si>
    <t>W/N/853/04/Obsł.PFRON</t>
  </si>
  <si>
    <t>Obsługa zadań finansowanych ze środków PFRON</t>
  </si>
  <si>
    <t>W/N/853/06/ZAZ</t>
  </si>
  <si>
    <t>Dofinansowanie kosztów działania Zakładów Aktywności Zawodowej</t>
  </si>
  <si>
    <t>W/N/853/08/Granty</t>
  </si>
  <si>
    <t>GRANTY-Wsparcie działań z zakresu opieki nad osobami przewlekle chorymi</t>
  </si>
  <si>
    <t>W/N/853/100/ZWR.DOT.POWER</t>
  </si>
  <si>
    <t>Zwrot dotacji PO WER</t>
  </si>
  <si>
    <t>W/N/853/103/Wyrówn.szans</t>
  </si>
  <si>
    <t>Wyrównywanie szans osób niepełnosprawnych</t>
  </si>
  <si>
    <t>W/N/853/104/Granty</t>
  </si>
  <si>
    <t>GRANTY - Zwiększanie dostępu osób z niepełnosprawnością do lecznictwa specjalistycznego, terapii i rehabilitacji</t>
  </si>
  <si>
    <t>W/N/853/42/Zes. Doradczy ON</t>
  </si>
  <si>
    <t>Obsługa Zespołu Doradczo-Opiniodawczego Osób Niepełnosprawnych</t>
  </si>
  <si>
    <t>W/N/853/43/ZWR.DOT</t>
  </si>
  <si>
    <t>Zwrot dotacji POKL</t>
  </si>
  <si>
    <t>W/N/853/45/WUP/SP/Inw</t>
  </si>
  <si>
    <t>Wojewódzki Urząd Pracy w Toruniu-inwestycje</t>
  </si>
  <si>
    <t>W/N/853/46/WUP/SP/Rem</t>
  </si>
  <si>
    <t>Wojewódzki Urząd Pracy w Toruniu-remonty</t>
  </si>
  <si>
    <t>W/N/853/49/WUP/SP/FGŚP</t>
  </si>
  <si>
    <t>Fundusz Gwarantowanych Świadczeń Pracowniczych</t>
  </si>
  <si>
    <t>W/N/853/83/RPO2/12.1/1</t>
  </si>
  <si>
    <t>W/N/853/84/RPO2/12.1/2</t>
  </si>
  <si>
    <t>W/N/853/85/RPO2/12.1/3</t>
  </si>
  <si>
    <t>Pomoc Techniczna RPO 2014-2020 - Koszty wdrażania</t>
  </si>
  <si>
    <t>W/N/853/86/RPO2/12.1/4</t>
  </si>
  <si>
    <t>W/N/853/87/RPO2/12.2/1</t>
  </si>
  <si>
    <t>W/N/853/88/IZ/POWER/PT/1</t>
  </si>
  <si>
    <t>Pomoc Techniczna - Program Operacyjny Wiedza Edukacja Rozwój - Zatrudnienie</t>
  </si>
  <si>
    <t>W/N/853/89/IZ/POWER/PT/2</t>
  </si>
  <si>
    <t>Pomoc Techniczna - Program Operacyjny Wiedza Edukacja Rozwój - Podnoszenie kwalifikacji pracowników</t>
  </si>
  <si>
    <t>W/N/853/90/IZ/POWER/PT/5</t>
  </si>
  <si>
    <t>Pomoc Techniczna - Program Operacyjny Wiedza Edukacja Rozwój - Kontrola</t>
  </si>
  <si>
    <t>W/N/853/91/IZ/POWER/PT/7</t>
  </si>
  <si>
    <t>Pomoc Techniczna - Program Operacyjny Wiedza Edukacja Rozwój - Wsparcie procesu realizacji</t>
  </si>
  <si>
    <t>W/N/853/92/IZ/POWER/PT/8</t>
  </si>
  <si>
    <t>Pomoc Techniczna - Program Operacyjny Wiedza Edukacja Rozwój - Informacja i promocja</t>
  </si>
  <si>
    <t>W/N/853/93/IZ/POWER/PT/9</t>
  </si>
  <si>
    <t>Pomoc Techniczna - Program Operacyjny Wiedza Edukacja Rozwój - Koszty organizacyjne, techniczne i administracyjne</t>
  </si>
  <si>
    <t>W/N/853/94/IZ/POWER/1.2.2</t>
  </si>
  <si>
    <t>Wsparcie udzielane z Inicjatywy na rzecz zatrudnieniea ludzi młodych</t>
  </si>
  <si>
    <t>W/N/853/95/RPO2/8.2.1</t>
  </si>
  <si>
    <t>Wsparcie na rzecz podniesienia poziomu aktywności zawodowej osób pozostających bez zatrudnienia</t>
  </si>
  <si>
    <t>W/N/853/96/RPO2/8.2.2</t>
  </si>
  <si>
    <t>Wsparcie osób pracujących znajdujących się w niekorzystanej sytuacji na rynku pracy</t>
  </si>
  <si>
    <t>W/N/853/97/RPO2/8.5.2</t>
  </si>
  <si>
    <t>Wsparcie outplacementowe</t>
  </si>
  <si>
    <t>W/N/853/98/ZWR.DOT.PFRON</t>
  </si>
  <si>
    <t>Zwrot dotacji - PFRON</t>
  </si>
  <si>
    <t>W/N/854/01/Stypendia</t>
  </si>
  <si>
    <t>Stypendia dla uczniów</t>
  </si>
  <si>
    <t>W/N/854/02/Harcerstwo</t>
  </si>
  <si>
    <t>Krzewienie tradycji harcerstwa</t>
  </si>
  <si>
    <t>W/N/854/25/RPO2/6.3.2/3</t>
  </si>
  <si>
    <t>Artyści w zawodzie-modernizacja warsztatow kształcenia zawodowego w KPSOSW im. J. Korczaka w Toruniu</t>
  </si>
  <si>
    <t>W/N/854/26/Inw</t>
  </si>
  <si>
    <t>Zakupy inwestycyjne</t>
  </si>
  <si>
    <t>W/N/854/26/RPO2/6.3.2/4</t>
  </si>
  <si>
    <t>"Usłyszeć potrzeby"-wzmocnienie pozycji uczniów słabosłyszących i niesłyszących w ramach rozbudowy warsztatów zawodowych Kujawsko-Pomorskiego Specjalnego Ośrodka Szkolno-Wychowawczego nr 2 w Bydgoszczy w kontekście zwiększenia szans na rynku pracy</t>
  </si>
  <si>
    <t>W/N/854/43/Przygot.</t>
  </si>
  <si>
    <t>Przygotowanie dokumentacji na potrzeby realizacji projektów w ramach RPO WKP</t>
  </si>
  <si>
    <t>W/N/854/44/RPO2/6.3.2/1</t>
  </si>
  <si>
    <t>Mistrz zawodu w nowoczesnym warsztacie - modernizacja warsztatów kształcenia zawodowego w Specjalnym Ośrodku Szkolno-Wychowawczym Nr 1 w Bydgoszczy</t>
  </si>
  <si>
    <t>W/N/854/45/RPO2/10.3.1/1</t>
  </si>
  <si>
    <t>Prymus Pomorza i Kujaw</t>
  </si>
  <si>
    <t>W/N/854/52/RPO2/6.3.1/1</t>
  </si>
  <si>
    <t>Tylko w Korczaku jest super dzieciaku</t>
  </si>
  <si>
    <t>W/N/854/60//Rem.J</t>
  </si>
  <si>
    <t>K-PSOSW Nr 2 w Bydgoszczy - remont pomieszczeń</t>
  </si>
  <si>
    <t>W/N/854/61/RPO2/10.3.1/2</t>
  </si>
  <si>
    <t>Humaniści na start</t>
  </si>
  <si>
    <t>W/N/854/63/RPO2/10.3.2/2</t>
  </si>
  <si>
    <t>Prymusi Zawodu Kujaw i Pomorza - II</t>
  </si>
  <si>
    <t>W/N/854/64/Rem.</t>
  </si>
  <si>
    <t>Remont nowej siedziby ZHR w Toruniu</t>
  </si>
  <si>
    <t>W/N/854/65/Rem.J</t>
  </si>
  <si>
    <t>K-PSOSW Nr 2 w Bydgoszczy - remont instalacji c.o.</t>
  </si>
  <si>
    <t>W/N/855/3/Utrzym.jedn.</t>
  </si>
  <si>
    <t>Kujawsko-Pomorski Ośrodek Adopcyjny w Toruniu - utrzymanie jednostki</t>
  </si>
  <si>
    <t>W/N/855/4/Granty</t>
  </si>
  <si>
    <t>GRANTY - Wspieranie działań z zakresu opieki adopcyjnno-wychowawczej</t>
  </si>
  <si>
    <t>W/N/900/03/Powietrze</t>
  </si>
  <si>
    <t>Programy ochrony powietrza</t>
  </si>
  <si>
    <t>W/N/900/04/Hałas</t>
  </si>
  <si>
    <t>Programy ochrony przed hałasem</t>
  </si>
  <si>
    <t>W/N/900/05/Opł.środ</t>
  </si>
  <si>
    <t>Obsługa opłat środowiskowych i produktowych</t>
  </si>
  <si>
    <t>W/N/900/07/Popul</t>
  </si>
  <si>
    <t>Popularyzacja i propagowanie działań w zakr.ochr.środow.,wydawnictwa,opracowania</t>
  </si>
  <si>
    <t>W/N/900/08/Wypoczynek</t>
  </si>
  <si>
    <t>Promocja woj.zasobów środ.poprzez eduk.ekolog.i integr. dzieci i młodz.dotk.skut.klęsk żywioł.w tym pow.</t>
  </si>
  <si>
    <t>W/N/900/14/Baterie</t>
  </si>
  <si>
    <t>Obsługa opłat związanych z gromadzeniem środków z tytułu wprowadzania do obrotu baterii i akumulatorów</t>
  </si>
  <si>
    <t>W/N/900/16/Inw/WPI</t>
  </si>
  <si>
    <t>Przywrócenie równowagi ekologicznej na terenach gmin województwa kujawsko-pomorskiego w związku z budową autostrady A-1 w latach 2011-2015</t>
  </si>
  <si>
    <t>W/N/900/18/Eduk.ekolog</t>
  </si>
  <si>
    <t>Promocja wojewódzkich zasobów środowiska poprzez edukację ekologiczną i integrację dzieci i młodzieży</t>
  </si>
  <si>
    <t>W/N/900/41/IZ/POIiŚ/09</t>
  </si>
  <si>
    <t>Edukacja społeczności zamieszkujących obszary chronione województwa kujawsko-pomorskiego: Lubię tu być na zielonym!</t>
  </si>
  <si>
    <t>W/N/900/43/Pojazdy</t>
  </si>
  <si>
    <t>Realizacja ustawy o recyklingu pojazdów wycofanych z eksploatacji</t>
  </si>
  <si>
    <t>W/N/900/44/Zużyty sprzęt</t>
  </si>
  <si>
    <t>Realizacja ustawy o zużytym sprzęcie elektrycznym i elektronicznym</t>
  </si>
  <si>
    <t>W/N/900/45/IZ/SURFACE</t>
  </si>
  <si>
    <t>SURFACE (INTERREG Europa Środkowa)</t>
  </si>
  <si>
    <t>W/N/900/46/Ochrona środow</t>
  </si>
  <si>
    <t>Ochrona środowiska</t>
  </si>
  <si>
    <t>W/N/900/47/RPO2/6.2</t>
  </si>
  <si>
    <t>Rewitalizacja obszarów miejskich i ich obszarów funkcjonalnych</t>
  </si>
  <si>
    <t>W/N/900/48/RPO2/6.4.1</t>
  </si>
  <si>
    <t>Rewitalizacja obszarów miejskich i ich obszarów funkcjonalnych w ramach ZIT</t>
  </si>
  <si>
    <t>W/N/900/50/Opłata rej.i roczna</t>
  </si>
  <si>
    <t>Obsługa opłaty rejestrowej i opłaty rocznej</t>
  </si>
  <si>
    <t>W/N/900/53/RPO2/4.2/1</t>
  </si>
  <si>
    <t>Punkty selektywnego zbierania odpadów komunalnych w województwie kujawsko-pomorskim</t>
  </si>
  <si>
    <t>W/N/900/70/Udziały</t>
  </si>
  <si>
    <t>Objęcie udziałów w kapitale zakładowym spółki Kujawsko-Pomorskie Inwestycje Regionalne Sp. z o.o.</t>
  </si>
  <si>
    <t>W/N/921/01/IK/TH/Statutowa</t>
  </si>
  <si>
    <t>Teatr im. W. Horzycy w Toruniu - działalność statutowa</t>
  </si>
  <si>
    <t>W/N/921/02/IK/ON/Statutowa</t>
  </si>
  <si>
    <t>Opera "NOVA" w Bydgoszczy - działalność statutowa</t>
  </si>
  <si>
    <t>W/N/921/03/IK/FP/Statutowa</t>
  </si>
  <si>
    <t>Filharmonia Pomorska w Bydgoszczy - działalność statutowa</t>
  </si>
  <si>
    <t>W/N/921/04/IK/OK/Statutowa</t>
  </si>
  <si>
    <t>Kujawsko-Pomorskie Centrum Kultury w Bydgoszczy - działalność stautowa</t>
  </si>
  <si>
    <t>W/N/921/05/IK/OA/Statutowa</t>
  </si>
  <si>
    <t>Wojewódzki Ośrodek Animacji Kultury w Toruniu - działalność statutowa</t>
  </si>
  <si>
    <t>W/N/921/06/IK/OC/Statutowa</t>
  </si>
  <si>
    <t>Ośrodek Chopinowski w Szafarni - działalność statutowa</t>
  </si>
  <si>
    <t>W/N/921/07/IK/PL/Statutowa</t>
  </si>
  <si>
    <t>Pałac Lubostroń - działalność statutowa</t>
  </si>
  <si>
    <t>W/N/921/08/IK/GD/Statutowa</t>
  </si>
  <si>
    <t>Galeria i Ośrodek Plastycznej Twórczości Dziecka w Toruniu - działalność statutowa</t>
  </si>
  <si>
    <t>W/N/921/09/IK/GW/Statutowa</t>
  </si>
  <si>
    <t>Galeria Sztuki "Wozownia" w Toruniu - działalność statutowa</t>
  </si>
  <si>
    <t>W/N/921/10/IK/BK/Statutowa</t>
  </si>
  <si>
    <t>Wojewódzka Biblioteka Publiczna - Książnica Kopernikańska w Toruniu - działalność statutowa</t>
  </si>
  <si>
    <t>W/N/921/11/IK/BM/Statutowa</t>
  </si>
  <si>
    <t>Wojewódzka i Miejska Biblioteka Publiczna w Bydgoszczy - działalność statutowa</t>
  </si>
  <si>
    <t>W/N/921/112/IK/TM/Statutowa</t>
  </si>
  <si>
    <t>Kujawsko-Pomorski Impresaryjny Teatr Muzyczny w Toruniu - działalność statutowa</t>
  </si>
  <si>
    <t>W/N/921/117/IK/PL/INW/Inw</t>
  </si>
  <si>
    <t>Pałac Lubostroń w Lubostroniu - zakup wyposażenia</t>
  </si>
  <si>
    <t>W/N/921/12/IK/ME/Statutowa</t>
  </si>
  <si>
    <t>Muzeum Etnograficzne w Toruniu - działalność statutowa</t>
  </si>
  <si>
    <t>W/N/921/13/IK/MW/Statutowa</t>
  </si>
  <si>
    <t>Muzeum Ziemi Kujawskiej i Dobrzyńskiej we Włocławku - działalność statutowa</t>
  </si>
  <si>
    <t>W/N/921/134/Wsparcie</t>
  </si>
  <si>
    <t>Dofinansowanie działalności bieżącej Muzeum Ziemi Pałuckiej w Żninie - wsparcie finansowe</t>
  </si>
  <si>
    <t>W/N/921/14/IK/MA/Statutowa</t>
  </si>
  <si>
    <t>Muzeum Archeologiczne w Biskupinie - działalność statutowa</t>
  </si>
  <si>
    <t>W/N/921/141/IK/ON/Festiwal</t>
  </si>
  <si>
    <t>Bydgoski Festiwal Operowy</t>
  </si>
  <si>
    <t>W/N/921/142/IK/FP/Festiwal</t>
  </si>
  <si>
    <t>Bydgoski Festiwal Muzyczny</t>
  </si>
  <si>
    <t>W/N/921/15/IK/ZC/Statutowa</t>
  </si>
  <si>
    <t>Centrum Sztuki Współczesnej "Znaki Czasu" - działalność statutowa</t>
  </si>
  <si>
    <t>W/N/921/159/Niem.Dzie.Kult.</t>
  </si>
  <si>
    <t>Ruch artystyczny i ochrona niematerialnego dziedzictwa kulturowego</t>
  </si>
  <si>
    <t>W/N/921/16/Stypen. art.</t>
  </si>
  <si>
    <t>Stypendia artystyczne</t>
  </si>
  <si>
    <t>W/N/921/17/Upowsz.kult.</t>
  </si>
  <si>
    <t>Upowszechnianie kultury</t>
  </si>
  <si>
    <t>W/N/921/19/Granty</t>
  </si>
  <si>
    <t>GRANTY-Zadania w zakresie kultury, sztuki, ochrony dóbr kultury i dziedzictwa narodowego</t>
  </si>
  <si>
    <t>W/N/921/201/IK/OK/Konkurs</t>
  </si>
  <si>
    <t>Ogólnopolski Konkurs Malarski im. Teofila Ociepki</t>
  </si>
  <si>
    <t>W/N/921/212/IK/BM/Festiwal</t>
  </si>
  <si>
    <t>Festiwal Książki Obrazkowej dla Dzieci "LiterObrazki"</t>
  </si>
  <si>
    <t>W/N/921/225/IK/TH/Festiwale</t>
  </si>
  <si>
    <t>Festiwale organizowane przez Teatr im. W. Horzycy w Toruniu</t>
  </si>
  <si>
    <t>W/N/921/230/IK/TM/INW/Inw/WPI</t>
  </si>
  <si>
    <t>Przebudowa i remont konserwatorski budynku Pałacu Dąmbskich w Toruniu</t>
  </si>
  <si>
    <t>W/N/921/248/Wydarzenia</t>
  </si>
  <si>
    <t>Organizacja wydarzeń kulturalnych na terenie województwa kujawsko-pomorskiego</t>
  </si>
  <si>
    <t>W/N/921/259/IK/FP/INW/Inw/WPI</t>
  </si>
  <si>
    <t>Zakup sprzętu i wyposażenia dla Filharmonii Pomorskiej im. Ignacego Jana Paderewskiego w Bydgoszczy</t>
  </si>
  <si>
    <t>W/N/921/261/IZ/HICAPS</t>
  </si>
  <si>
    <t>HICAPS (INTERREG Europa Środkowa)</t>
  </si>
  <si>
    <t>W/N/921/270/IZ/8.1/Młyn</t>
  </si>
  <si>
    <t>Młyn Kultury-Przebudowa, rozbudowa i zmiana sposobu użytkowania budynku magazynowego przy ul. Kościuszki 77 w Toruniu - na budynek o funkcji użyteczności publicznej</t>
  </si>
  <si>
    <t>W/N/921/278/IK/FP/INW/Inw/WPI</t>
  </si>
  <si>
    <t>Rozbudowa i remont Filharmonii Pomorskiej w Bydgoszczy - przygotowanie dokumentacji</t>
  </si>
  <si>
    <t>W/N/921/291/IK/OC/INW/Rem</t>
  </si>
  <si>
    <t>Remont dachu</t>
  </si>
  <si>
    <t>W/N/921/301/IK/BM/Kultura</t>
  </si>
  <si>
    <t>Kultura cyfrowa - Od skarbów renesansu do dwudziestowiecznej Bydgoszczy</t>
  </si>
  <si>
    <t>W/N/921/305/IK/ON/INW/Inw/WPI</t>
  </si>
  <si>
    <t>Rozbudowa Opery Nova w Bydgoszczy o IV krąg wraz z infrastrukturą parkingową</t>
  </si>
  <si>
    <t>W/N/921/309/RPO2/4.4/6</t>
  </si>
  <si>
    <t>Wsparcie opieki nad zabytkami województwa kujawsko-pomorskiego w 2018 roku</t>
  </si>
  <si>
    <t>W/N/921/310/RPO2/4.4/7</t>
  </si>
  <si>
    <t>Kujawsko-Pomorskie - rozwój poprzez kulturę 2018</t>
  </si>
  <si>
    <t>W/N/921/312/IK/ON/INW/Rem</t>
  </si>
  <si>
    <t>Remont budynku</t>
  </si>
  <si>
    <t>W/N/921/313/IK/TH/INW/Inw</t>
  </si>
  <si>
    <t>Modernizacja I i II balkonu w budynku głównym Teatru im. Wilama Horzycy w Toruniu</t>
  </si>
  <si>
    <t>W/N/921/314/IK/BK/INW/Rem</t>
  </si>
  <si>
    <t>Remont budynku Ośrodka Czytelnictwa Chorych i Niepełnosprawnych przy ul. Szczytnej 13 w Toruniu</t>
  </si>
  <si>
    <t>W/N/921/315/IK/BM/INW/Rem</t>
  </si>
  <si>
    <t>Remont pomieszczeń magazynowych Wojewódzkiej i Miejskiej Biblioteki Publicznej w Bydgoszczy</t>
  </si>
  <si>
    <t>W/N/921/316/IK/ME/INW/Rem</t>
  </si>
  <si>
    <t>Remont amfiteatru Muzeum Etnograficznego w Toruniu</t>
  </si>
  <si>
    <t>W/N/921/317/Miejsca</t>
  </si>
  <si>
    <t>Krzewienie pamięci historycznej poprzez renowację miejsc pamięci narodowej - pomoc finansowa</t>
  </si>
  <si>
    <t>W/N/921/318/IK/MW/INW/Inw</t>
  </si>
  <si>
    <t>Przygotowanie koncepcji upamiętnienia miejsca narodzin matki Fryderyka Chopina w Długiem</t>
  </si>
  <si>
    <t>W/N/921/319/Park</t>
  </si>
  <si>
    <t>"Park kulturowy Wietrzychowice" w Wietrzychowicach i Gaju - wsparcie działań gminy Izbica Kujawska</t>
  </si>
  <si>
    <t>W/N/921/320/Inw</t>
  </si>
  <si>
    <t>Utworzenie Ośrodka Pamięci gen. Wł. Sikorskiego w Parchaniu - pomoc finansowa</t>
  </si>
  <si>
    <t>W/N/921/321/IK/TM/INW/Inw/WPI</t>
  </si>
  <si>
    <t>Nadbudowa i rozbudowa dawnego budynku kinoteatru Grunwald usytuowanego przy ul. Warszawskiej 11 w Toruniu z przeznaczeniem na teatr - Utworzenie "DUŻEJ SCENY"  Kujawsko-Pomorskiego Impresaryjnego Teatru Muzycznego w Toruniu</t>
  </si>
  <si>
    <t>W/N/921/33/Upowsz.kult</t>
  </si>
  <si>
    <t>Ochrona i zachowanie materialnego dziedzictwa kulturowego regionu</t>
  </si>
  <si>
    <t>W/N/921/35/IK/OC/Konkurs</t>
  </si>
  <si>
    <t>Międzynarodowy Konkurs Pianistyczny im. Fryderyka Chopina dla Dzieci i Młodzieży w Szafarni</t>
  </si>
  <si>
    <t>W/N/925/01/Utrzym.J.</t>
  </si>
  <si>
    <t>Gostynińsko-Włocławski Park Krajobrazowy-Utrzymanie</t>
  </si>
  <si>
    <t>W/N/925/02/Utrzym.J.</t>
  </si>
  <si>
    <t>Krajeński Park Krajobrazowy-Utrzymanie</t>
  </si>
  <si>
    <t>W/N/925/03/Utrzym.J.</t>
  </si>
  <si>
    <t>Brodnicki Park Krajobrazowy-Utrzymanie</t>
  </si>
  <si>
    <t>W/N/925/04/Utrzym.J.</t>
  </si>
  <si>
    <t>Wdecki Park Krajobrazowy-Utrzymanie</t>
  </si>
  <si>
    <t>W/N/925/05/Utrzym.J.</t>
  </si>
  <si>
    <t>Górznieńsko-Lidzbarski Park Krajobrazowy-Utrzymanie</t>
  </si>
  <si>
    <t>W/N/925/06/Utrzym.J.</t>
  </si>
  <si>
    <t>Tucholski Park Krajobrazowy-Utrzymanie</t>
  </si>
  <si>
    <t>W/N/925/08/Utrzym.J.</t>
  </si>
  <si>
    <t>Nadgoplański Park Tysiąclecia-Utrzymanie</t>
  </si>
  <si>
    <t>W/N/925/09/Ochr.przyr</t>
  </si>
  <si>
    <t>Parki krajobrazowe-pozostałe zadania z zakresu ochrony przyrody</t>
  </si>
  <si>
    <t>W/N/925/37/Prace pielęgnac.</t>
  </si>
  <si>
    <t>Prace pielęgnacyjne na terenach ochrony lęgowej ptaków będących w trwałym zarządzie Gostynińsko-Włocławskiego Parku Krajobrazowego</t>
  </si>
  <si>
    <t>W/N/925/65/Inwentaryzacja</t>
  </si>
  <si>
    <t>Inwentaryzacja i waloryzacja przyrodnicza na terenie wszystkich parków krajobrazowych województwa kujawsko-pomorskiego wraz z przygotowaniem Planów Ochrony Parków Krajobrazowych</t>
  </si>
  <si>
    <t>W/N/925/66/Opr.dok</t>
  </si>
  <si>
    <t>Opracowanie dokumentacji w sprawie obszarów chronionego krajobrazu w zakresie oceny stanu zachowania i wartości krajobrazów wyróżnionych z elementami audytu krajobrazowego</t>
  </si>
  <si>
    <t>W/N/925/67/RPO2/4.5/2</t>
  </si>
  <si>
    <t>Ochrona czynna i monitoring obszarów Natura 2000 zlokalizowanych w granicach Brodnickiego Parku Krajobrazowego</t>
  </si>
  <si>
    <t>W/N/925/70/RPO2/4.5/5</t>
  </si>
  <si>
    <t>Poprawa różnorodności biologicznej poprzez zarybienie j. Gopło oraz rozbudowa obiektu o część ekspozycji przyrodniczo-historycznej</t>
  </si>
  <si>
    <t>W/N/925/73/RPO2/4.5/8</t>
  </si>
  <si>
    <t>Budowa stacji terenowo-badawczej "Podmoście"</t>
  </si>
  <si>
    <t>W/N/925/76/RPO2/4.5/12</t>
  </si>
  <si>
    <t>Utworzenie ośrodka edukacji przyrodniczej Krajeńskiego Parku Krajobrazowego</t>
  </si>
  <si>
    <t>W/N/925/80/Utrz.architekt/WPI</t>
  </si>
  <si>
    <t>Utrzymanie architektury edukacyjno-turystycznej</t>
  </si>
  <si>
    <t>W/N/925/85/RPO2/4.5/13</t>
  </si>
  <si>
    <t>Modernizacja zagrody wiejskiej w Dusocinie na potrzeby ośrodka edukacji ekologicznej na terenie Parku Krajobrazowego "Góry Łosiowe" wraz z czynną ochroną przyrody na obszarze Natura 2000</t>
  </si>
  <si>
    <t>W/N/925/87/Utrzym.J.</t>
  </si>
  <si>
    <t>Zespół Parków Krajobrazowych nad Dolną Wisłą - Utrzymanie</t>
  </si>
  <si>
    <t>W/N/925/88/RPO2/6.5/1</t>
  </si>
  <si>
    <t>Utworzenie Centrum Czynnej Ochrony Przyrody WPK</t>
  </si>
  <si>
    <t>W/N/926/01/Granty</t>
  </si>
  <si>
    <t>GRANTY-Zadania w zakresie upowszechniania kultury fizycznej i sportu</t>
  </si>
  <si>
    <t>W/N/926/02/Pozost. dział.</t>
  </si>
  <si>
    <t>Zadania w zakresie kultury fizycznej i sportu - pozostała działalność</t>
  </si>
  <si>
    <t>W/N/926/03/Stypendia</t>
  </si>
  <si>
    <t>Stypendia sportowe</t>
  </si>
  <si>
    <t>W/N/926/04/Trener</t>
  </si>
  <si>
    <t>Program Trener</t>
  </si>
  <si>
    <t>W/N/926/17Granty</t>
  </si>
  <si>
    <t>GRANTY - Programy Sportu Powszechnego</t>
  </si>
  <si>
    <t>W/N/926/23/Inw</t>
  </si>
  <si>
    <t>Mała architektura i budowa infrastruktury sportowej przy obiektach edukacyjnych - wsparcie finansowe</t>
  </si>
  <si>
    <t>LP</t>
  </si>
  <si>
    <t>Wersja</t>
  </si>
  <si>
    <t>Data</t>
  </si>
  <si>
    <t>Opis</t>
  </si>
  <si>
    <t>…</t>
  </si>
  <si>
    <t>zdn.14.04.2016</t>
  </si>
  <si>
    <t>14-04-2016</t>
  </si>
  <si>
    <t>Dodane dwa zadania dochodowe:</t>
  </si>
  <si>
    <t>Dodane wersji dokumentu  i ilości stron w stopce.</t>
  </si>
  <si>
    <t>Dodany arkusz z pełną listą zadań.</t>
  </si>
  <si>
    <t>zdn.27.04.2016</t>
  </si>
  <si>
    <t>27-04-2016</t>
  </si>
  <si>
    <t>Uaktualniona lista zadań (zmiana planu z dnia 26.04.2016).</t>
  </si>
  <si>
    <t>zdn.25.05.2016</t>
  </si>
  <si>
    <t>25-05-2016</t>
  </si>
  <si>
    <t>Dodane zadanie W/N/852/35/Świadcz.wychow.</t>
  </si>
  <si>
    <t>zdn.01.06.2016</t>
  </si>
  <si>
    <t>01-06-2016</t>
  </si>
  <si>
    <t>Zmiana nazwy zadania W/N/710/18/Inw na aktualne.</t>
  </si>
  <si>
    <t>Uaktualniona lista zadań (zmiana planu z dnia 25.05.2016).</t>
  </si>
  <si>
    <t>wer. zdn.21.06.2016</t>
  </si>
  <si>
    <t>21-06-2016</t>
  </si>
  <si>
    <t>Uaktualniona lista zadań (zmiana planu z dnia 20.06.2016).</t>
  </si>
  <si>
    <t>zdn.22.07.2016</t>
  </si>
  <si>
    <t>22-07-2016</t>
  </si>
  <si>
    <t>Uaktualniona lista zadań (zmiana planu z dnia 29.06.2016).</t>
  </si>
  <si>
    <t>Poprawiona reguła wybierająca nazwę zadania od komórki 339</t>
  </si>
  <si>
    <t>zdn.13.10.2016</t>
  </si>
  <si>
    <t>13-10-2016</t>
  </si>
  <si>
    <t>Uaktualniona lista zadań (zmiana planu z dnia 27.09.2016).</t>
  </si>
  <si>
    <t>zdn.31.10.2016</t>
  </si>
  <si>
    <t>31-10-2016</t>
  </si>
  <si>
    <t>Dodane wiersze 15, 23 (kolejne źródło finansowania)</t>
  </si>
  <si>
    <t>Zmiana nazwy źródło finansowania DOT.ME na INNE (dotyczy §0)</t>
  </si>
  <si>
    <t>Poprawione formatowanie</t>
  </si>
  <si>
    <t>zdn.16.11.2016</t>
  </si>
  <si>
    <t>16-11-2016</t>
  </si>
  <si>
    <t>Poprawione formatowanie (powiększone pola: nazwy źródeł przekazywania środków, nazwy i nr rachunku bankowego)</t>
  </si>
  <si>
    <t>zdn.29.11.2016</t>
  </si>
  <si>
    <t>29-11-2016</t>
  </si>
  <si>
    <t>Dodana funkcja automatycznej zamiany wartości pól (A17, B78) na kwotę słownie</t>
  </si>
  <si>
    <t>Powiększono pole  źródła przekazania środków (A9)</t>
  </si>
  <si>
    <t>zdn.21.12.2016</t>
  </si>
  <si>
    <t>21-12-2016</t>
  </si>
  <si>
    <t>Uaktualniona lista zadań (zmiana planu z dnia 19.12.2016).</t>
  </si>
  <si>
    <t>Poprawiona regułą wyróżniająca (komórka G14).</t>
  </si>
  <si>
    <t>zdn.13.01.2017</t>
  </si>
  <si>
    <t>13-01-2017</t>
  </si>
  <si>
    <t>Uaktualniona lista zadań (plan na rok 2017).</t>
  </si>
  <si>
    <t>zdn.22.02.2017</t>
  </si>
  <si>
    <t>22-02-2017</t>
  </si>
  <si>
    <t>Uaktualniona lista zadań (zmiana planu z dnia 20.02.2017).</t>
  </si>
  <si>
    <t>zdn.22.03.2017</t>
  </si>
  <si>
    <t>22.03.2017</t>
  </si>
  <si>
    <t>Dodane źródła finansowania: DOT.BP.UE.P i ŚR.WŁ.P dla § 7 i 9</t>
  </si>
  <si>
    <t>dn.24.04.2017</t>
  </si>
  <si>
    <t>24.03.2017</t>
  </si>
  <si>
    <t>Zmiana nazwy zadania W/N/750/133/RPO2/1.5.2/2</t>
  </si>
  <si>
    <t>dn.15.05.2017</t>
  </si>
  <si>
    <t>15.05.2017</t>
  </si>
  <si>
    <t>Uaktualniona lista zadań (zmiana planu z dnia 24.04.2017).</t>
  </si>
  <si>
    <t>dn.27.06.2017</t>
  </si>
  <si>
    <t>27.06.2017</t>
  </si>
  <si>
    <t>Uaktualniona lista zadań (zmiana planu z dnia 26.06.2017).</t>
  </si>
  <si>
    <t>dn.09.10.2017</t>
  </si>
  <si>
    <t>09.10.2017</t>
  </si>
  <si>
    <t>Uaktualniona lista zadań (zmiana planu z dnia 25.09.2017).</t>
  </si>
  <si>
    <t>dn.25.10.2017</t>
  </si>
  <si>
    <t>25.10.2017</t>
  </si>
  <si>
    <t>Uaktualniona lista zadań (zmiana planu z dnia 23.09.2017).</t>
  </si>
  <si>
    <t>dn.24.11.2017</t>
  </si>
  <si>
    <t>24.11.2017</t>
  </si>
  <si>
    <t>Dodane zadanie W/N/801/140/Tablica</t>
  </si>
  <si>
    <t>dn.28.11.2017</t>
  </si>
  <si>
    <t>28.11.2017</t>
  </si>
  <si>
    <t>Uaktualniona lista zadań</t>
  </si>
  <si>
    <t>dn.07.12.2017</t>
  </si>
  <si>
    <t>07.12.2017</t>
  </si>
  <si>
    <t>dn.27.12.2017</t>
  </si>
  <si>
    <t>27.12.2017</t>
  </si>
  <si>
    <t>dn.23.01.2018</t>
  </si>
  <si>
    <t>23.01.2018</t>
  </si>
  <si>
    <t xml:space="preserve">Uaktualniona lista zadań </t>
  </si>
  <si>
    <t>dn.14.03.2018</t>
  </si>
  <si>
    <t>14.03.2018</t>
  </si>
  <si>
    <t>dn.27.03.2018</t>
  </si>
  <si>
    <t>27.03.2018</t>
  </si>
  <si>
    <t>Dodane nowe źródło finansowania w § z końcówką: 9 - WŁ7/JST.INNE</t>
  </si>
  <si>
    <t>Przeformatowany punkt 2 na drugiej stronie, tekst zawijany</t>
  </si>
  <si>
    <t>dn.24.04.2018</t>
  </si>
  <si>
    <t>24.04.2018</t>
  </si>
  <si>
    <t>Uaktualniona lista zadań (zmiana planu z dnia 23.04.2018).</t>
  </si>
  <si>
    <t>dn.26.04.2018</t>
  </si>
  <si>
    <t>26.04.2018</t>
  </si>
  <si>
    <t>Poprawiona lista zadań (zmiana planu z dnia 23.04.2018).</t>
  </si>
  <si>
    <t>dn.02.05.2018</t>
  </si>
  <si>
    <t>02.05.2018</t>
  </si>
  <si>
    <t>Dodane źródła finansowania: ŚR.IZ i paragraf z końcówką 1.</t>
  </si>
  <si>
    <t>dn.22.05.2018</t>
  </si>
  <si>
    <t>22.05.2018</t>
  </si>
  <si>
    <t>Poprawione sortowanie zadań</t>
  </si>
  <si>
    <t>dn.06.06.2018</t>
  </si>
  <si>
    <t>06.06.2018</t>
  </si>
  <si>
    <t>Uaktualniona lista zadań (zmiana planu z dnia 28.05.2018).</t>
  </si>
  <si>
    <t>dn.27.06.2018</t>
  </si>
  <si>
    <t>27.06.2018</t>
  </si>
  <si>
    <t>Uaktualniona lista zadań (zmiana planu z dnia 25.06.2018).</t>
  </si>
  <si>
    <t>dn.29.08.2018</t>
  </si>
  <si>
    <t>29.08.2018</t>
  </si>
  <si>
    <t>Poprawione sortowanie zadań, Uaktualniona lista zadań</t>
  </si>
  <si>
    <t>dn.18.10.2018</t>
  </si>
  <si>
    <t>18-10-2018</t>
  </si>
  <si>
    <t>dn.13.11.2018</t>
  </si>
  <si>
    <t>dn.21.11.2018</t>
  </si>
  <si>
    <t>dn.30.11.2018</t>
  </si>
  <si>
    <t>dn.14.01.2019</t>
  </si>
  <si>
    <t>Uaktualniona lista zadań  - rok 2019</t>
  </si>
  <si>
    <t>dn.21.02.2019</t>
  </si>
  <si>
    <t>Dodane zadanie W/N/600/134/Inw/WPI</t>
  </si>
  <si>
    <t>dn.06.03.2019</t>
  </si>
  <si>
    <t xml:space="preserve">Dodane zadanie: W/N/801/100/Podręczn. </t>
  </si>
  <si>
    <t>dn.06.03.2019.2</t>
  </si>
  <si>
    <t>Uaktualniona lista zadań (zmiana planu 20.02.2019)</t>
  </si>
  <si>
    <t>Powiększenie pola A9</t>
  </si>
  <si>
    <t>Dodanie pola edytowalnego  E8 (źródła)</t>
  </si>
  <si>
    <t>Zmiana odwołania komórki D64 przy punkcie 4) do pola E8</t>
  </si>
  <si>
    <t>dn.06.03.2019.3</t>
  </si>
  <si>
    <t>Poprawione pole E8  (włączenie możliwości edycji)</t>
  </si>
  <si>
    <t>dn.22.03.2019</t>
  </si>
  <si>
    <t>Zmiany związane z dostosowywaniem skoroszytu do aktualnych wyamagań (m.in.zmiana stopki, modyfikacja pkt. 9, źródła fin.)</t>
  </si>
  <si>
    <t>DUS.2.1</t>
  </si>
  <si>
    <t>Drobne poprawki do nowej dyspozycji</t>
  </si>
  <si>
    <t>zmiana sposobu "wersjowania" pliku</t>
  </si>
  <si>
    <t>NUMER ZADANIA</t>
  </si>
  <si>
    <t>NAZWA ZADANIA</t>
  </si>
  <si>
    <t>W/N/600/130/RPO2/5.1/11</t>
  </si>
  <si>
    <t>Przebudowa wraz z rozbudową drogi wojewódzkiej Nr 534 Grudziądz-Wąbrzeźno-Golub Dobrzyń-Rypin od km 76+705 do km 81+719</t>
  </si>
  <si>
    <t>W/N/600/160/Wsparcie finan/WPI</t>
  </si>
  <si>
    <t>Przebudowa dróg powiatowych w poiwecie świeckim na odcinku od skrzyżowania z drogą wojewódzka Nr 240 do miejscowości Laskowice (dł. 25,725 km) od ul. Miodowej do ul. Wojska Polskiego w Świeciu (dł. około 270 m) oraz od drogi wojewódzkiej Nr 214 do miejscowości Osie (19,232 km) - wsparcie finansowe</t>
  </si>
  <si>
    <t>setki</t>
  </si>
  <si>
    <t>dziesi</t>
  </si>
  <si>
    <t>jedn</t>
  </si>
  <si>
    <t xml:space="preserve"> </t>
  </si>
  <si>
    <t>jeden</t>
  </si>
  <si>
    <t>sto</t>
  </si>
  <si>
    <t>dwa</t>
  </si>
  <si>
    <t>dwadzieścia</t>
  </si>
  <si>
    <t>dwieście</t>
  </si>
  <si>
    <t>trzy</t>
  </si>
  <si>
    <t>trzydzieści</t>
  </si>
  <si>
    <t>trzysta</t>
  </si>
  <si>
    <t>cztery</t>
  </si>
  <si>
    <t>czterdzieści</t>
  </si>
  <si>
    <t>czterysta</t>
  </si>
  <si>
    <t>pięć</t>
  </si>
  <si>
    <t>pięćdziesiąt</t>
  </si>
  <si>
    <t>pięćset</t>
  </si>
  <si>
    <t>sześć</t>
  </si>
  <si>
    <t>sześćdziesiąt</t>
  </si>
  <si>
    <t>sześćset</t>
  </si>
  <si>
    <t>siedem</t>
  </si>
  <si>
    <t>siedemdziesiąt</t>
  </si>
  <si>
    <t>siedemset</t>
  </si>
  <si>
    <t>osiem</t>
  </si>
  <si>
    <t>osiemdziesiąt</t>
  </si>
  <si>
    <t>osiemset</t>
  </si>
  <si>
    <t>dziewięć</t>
  </si>
  <si>
    <t>dziewięćdziesiąt</t>
  </si>
  <si>
    <t>dziewięćset</t>
  </si>
  <si>
    <t>dziesięć</t>
  </si>
  <si>
    <t>jedenaście</t>
  </si>
  <si>
    <t>dwanaście</t>
  </si>
  <si>
    <t>trzynaście</t>
  </si>
  <si>
    <t>czternaście</t>
  </si>
  <si>
    <t>piętnaście</t>
  </si>
  <si>
    <t>tysięcy</t>
  </si>
  <si>
    <t>tysiące</t>
  </si>
  <si>
    <t>szesnaście</t>
  </si>
  <si>
    <t>siedemnaście</t>
  </si>
  <si>
    <t>osiemnaście</t>
  </si>
  <si>
    <t>dziewiętnaście</t>
  </si>
  <si>
    <t>milionów</t>
  </si>
  <si>
    <t>miliony</t>
  </si>
  <si>
    <t>DUS.2.1.1</t>
  </si>
  <si>
    <t>Optymalizacja pliku</t>
  </si>
  <si>
    <t>W/N/010/69/Szkody łowieckie</t>
  </si>
  <si>
    <t>Szkody łowieckie</t>
  </si>
  <si>
    <t>W/N/150/02/RPO/5.2.2</t>
  </si>
  <si>
    <t>Wsparcie inwestycji przedsiębiorstw</t>
  </si>
  <si>
    <t>W/N/730/02/UTP/INW/WPI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</si>
</sst>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zł&quot;"/>
    <numFmt numFmtId="165" formatCode="#,##0.00\ _z_ł"/>
    <numFmt numFmtId="166" formatCode="_-* #,##0.00\ _z_ł_-;\-* #,##0.00\ _z_ł_-;_-* \-??\ _z_ł_-;_-@_-"/>
    <numFmt numFmtId="167" formatCode="[$-415]#,##0.00\ _z_ł;\-#,##0.00\ _z_ł"/>
    <numFmt numFmtId="168" formatCode="[$-415]yyyy\-mm\-dd"/>
    <numFmt numFmtId="169" formatCode="0.0"/>
  </numFmts>
  <fonts count="27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1"/>
      <name val="Czcionka tekstu podstawowego"/>
      <charset val="238"/>
    </font>
    <font>
      <b/>
      <sz val="9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sz val="9"/>
      <color rgb="FF000000"/>
      <name val="Czcionka tekstu podstawowego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11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8"/>
      <name val="Arial CE"/>
      <family val="2"/>
      <charset val="238"/>
    </font>
    <font>
      <sz val="9"/>
      <name val="Arial CE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name val="Arial CE"/>
      <charset val="238"/>
    </font>
    <font>
      <sz val="8"/>
      <name val="Arial"/>
      <family val="2"/>
      <charset val="238"/>
    </font>
    <font>
      <sz val="11"/>
      <color rgb="FF1F497D"/>
      <name val="Calibri"/>
      <family val="2"/>
      <charset val="238"/>
    </font>
    <font>
      <b/>
      <i/>
      <sz val="10"/>
      <color rgb="FFFFFFFF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3333"/>
        <bgColor rgb="FF333300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6" fontId="24" fillId="0" borderId="0" applyBorder="0" applyProtection="0"/>
    <xf numFmtId="0" fontId="1" fillId="0" borderId="0"/>
  </cellStyleXfs>
  <cellXfs count="182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0" fillId="3" borderId="16" xfId="0" applyFill="1" applyBorder="1"/>
    <xf numFmtId="49" fontId="0" fillId="2" borderId="17" xfId="0" applyNumberFormat="1" applyFill="1" applyBorder="1" applyAlignment="1" applyProtection="1">
      <alignment horizontal="center"/>
      <protection locked="0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0" borderId="9" xfId="0" applyBorder="1" applyAlignment="1">
      <alignment horizontal="center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0" fillId="3" borderId="20" xfId="0" applyFill="1" applyBorder="1"/>
    <xf numFmtId="0" fontId="0" fillId="3" borderId="21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164" fontId="2" fillId="2" borderId="20" xfId="0" applyNumberFormat="1" applyFont="1" applyFill="1" applyBorder="1" applyProtection="1">
      <protection locked="0"/>
    </xf>
    <xf numFmtId="164" fontId="2" fillId="3" borderId="20" xfId="0" applyNumberFormat="1" applyFont="1" applyFill="1" applyBorder="1"/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" fontId="0" fillId="2" borderId="9" xfId="0" applyNumberFormat="1" applyFill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right" vertical="center"/>
    </xf>
    <xf numFmtId="0" fontId="0" fillId="3" borderId="24" xfId="0" applyFill="1" applyBorder="1"/>
    <xf numFmtId="0" fontId="0" fillId="3" borderId="0" xfId="0" applyFill="1"/>
    <xf numFmtId="0" fontId="0" fillId="3" borderId="11" xfId="0" applyFill="1" applyBorder="1"/>
    <xf numFmtId="0" fontId="0" fillId="3" borderId="12" xfId="0" applyFill="1" applyBorder="1"/>
    <xf numFmtId="0" fontId="0" fillId="3" borderId="14" xfId="0" applyFill="1" applyBorder="1"/>
    <xf numFmtId="0" fontId="0" fillId="0" borderId="16" xfId="0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2" fillId="3" borderId="12" xfId="0" applyFont="1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9" fillId="3" borderId="32" xfId="0" applyFont="1" applyFill="1" applyBorder="1"/>
    <xf numFmtId="0" fontId="9" fillId="3" borderId="33" xfId="0" applyFont="1" applyFill="1" applyBorder="1"/>
    <xf numFmtId="0" fontId="9" fillId="3" borderId="34" xfId="0" applyFont="1" applyFill="1" applyBorder="1"/>
    <xf numFmtId="0" fontId="9" fillId="3" borderId="19" xfId="0" applyFont="1" applyFill="1" applyBorder="1"/>
    <xf numFmtId="0" fontId="9" fillId="3" borderId="0" xfId="0" applyFont="1" applyFill="1"/>
    <xf numFmtId="0" fontId="9" fillId="2" borderId="0" xfId="0" applyFont="1" applyFill="1"/>
    <xf numFmtId="0" fontId="9" fillId="3" borderId="21" xfId="0" applyFont="1" applyFill="1" applyBorder="1"/>
    <xf numFmtId="0" fontId="9" fillId="3" borderId="26" xfId="0" applyFont="1" applyFill="1" applyBorder="1"/>
    <xf numFmtId="0" fontId="9" fillId="3" borderId="27" xfId="0" applyFont="1" applyFill="1" applyBorder="1"/>
    <xf numFmtId="0" fontId="9" fillId="3" borderId="28" xfId="0" applyFont="1" applyFill="1" applyBorder="1"/>
    <xf numFmtId="0" fontId="9" fillId="3" borderId="19" xfId="0" applyFont="1" applyFill="1" applyBorder="1" applyAlignment="1">
      <alignment horizontal="right"/>
    </xf>
    <xf numFmtId="0" fontId="9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9" fillId="3" borderId="19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3" borderId="29" xfId="0" applyFont="1" applyFill="1" applyBorder="1"/>
    <xf numFmtId="0" fontId="9" fillId="3" borderId="30" xfId="0" applyFont="1" applyFill="1" applyBorder="1"/>
    <xf numFmtId="0" fontId="9" fillId="3" borderId="31" xfId="0" applyFont="1" applyFill="1" applyBorder="1"/>
    <xf numFmtId="0" fontId="9" fillId="0" borderId="26" xfId="0" applyFont="1" applyBorder="1"/>
    <xf numFmtId="0" fontId="9" fillId="2" borderId="27" xfId="0" applyFont="1" applyFill="1" applyBorder="1" applyAlignment="1" applyProtection="1">
      <alignment horizontal="center"/>
      <protection locked="0"/>
    </xf>
    <xf numFmtId="0" fontId="9" fillId="0" borderId="37" xfId="0" applyFont="1" applyBorder="1"/>
    <xf numFmtId="0" fontId="9" fillId="0" borderId="38" xfId="0" applyFont="1" applyBorder="1"/>
    <xf numFmtId="0" fontId="9" fillId="3" borderId="38" xfId="0" applyFont="1" applyFill="1" applyBorder="1"/>
    <xf numFmtId="0" fontId="9" fillId="3" borderId="39" xfId="0" applyFont="1" applyFill="1" applyBorder="1"/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 applyProtection="1">
      <alignment horizontal="center"/>
      <protection locked="0"/>
    </xf>
    <xf numFmtId="165" fontId="12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165" fontId="24" fillId="0" borderId="4" xfId="1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3" borderId="46" xfId="0" applyFill="1" applyBorder="1"/>
    <xf numFmtId="167" fontId="24" fillId="3" borderId="47" xfId="1" applyNumberFormat="1" applyFill="1" applyBorder="1" applyAlignment="1">
      <alignment horizontal="center" vertical="center"/>
    </xf>
    <xf numFmtId="166" fontId="13" fillId="3" borderId="21" xfId="1" applyFont="1" applyFill="1" applyBorder="1"/>
    <xf numFmtId="166" fontId="13" fillId="3" borderId="28" xfId="1" applyFont="1" applyFill="1" applyBorder="1"/>
    <xf numFmtId="166" fontId="13" fillId="3" borderId="31" xfId="1" applyFont="1" applyFill="1" applyBorder="1"/>
    <xf numFmtId="0" fontId="9" fillId="3" borderId="32" xfId="0" applyFont="1" applyFill="1" applyBorder="1" applyAlignment="1">
      <alignment vertical="top"/>
    </xf>
    <xf numFmtId="0" fontId="15" fillId="3" borderId="29" xfId="0" applyFont="1" applyFill="1" applyBorder="1"/>
    <xf numFmtId="0" fontId="16" fillId="3" borderId="50" xfId="0" applyFont="1" applyFill="1" applyBorder="1"/>
    <xf numFmtId="0" fontId="0" fillId="3" borderId="2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47" xfId="0" applyFill="1" applyBorder="1" applyProtection="1">
      <protection locked="0"/>
    </xf>
    <xf numFmtId="0" fontId="17" fillId="3" borderId="53" xfId="0" applyFont="1" applyFill="1" applyBorder="1" applyAlignment="1">
      <alignment horizontal="center" wrapText="1"/>
    </xf>
    <xf numFmtId="0" fontId="0" fillId="3" borderId="54" xfId="0" applyFill="1" applyBorder="1"/>
    <xf numFmtId="0" fontId="18" fillId="0" borderId="0" xfId="0" applyFont="1"/>
    <xf numFmtId="49" fontId="0" fillId="0" borderId="0" xfId="0" applyNumberFormat="1"/>
    <xf numFmtId="0" fontId="0" fillId="0" borderId="9" xfId="0" applyBorder="1"/>
    <xf numFmtId="0" fontId="19" fillId="0" borderId="9" xfId="0" applyFont="1" applyBorder="1" applyAlignment="1">
      <alignment wrapText="1"/>
    </xf>
    <xf numFmtId="49" fontId="19" fillId="0" borderId="9" xfId="0" applyNumberFormat="1" applyFont="1" applyBorder="1" applyAlignment="1">
      <alignment wrapText="1"/>
    </xf>
    <xf numFmtId="0" fontId="3" fillId="0" borderId="0" xfId="0" applyFont="1"/>
    <xf numFmtId="0" fontId="0" fillId="0" borderId="24" xfId="0" applyBorder="1"/>
    <xf numFmtId="0" fontId="19" fillId="0" borderId="24" xfId="0" applyFont="1" applyBorder="1" applyAlignment="1">
      <alignment wrapText="1"/>
    </xf>
    <xf numFmtId="49" fontId="19" fillId="0" borderId="24" xfId="0" applyNumberFormat="1" applyFont="1" applyBorder="1" applyAlignment="1">
      <alignment wrapText="1"/>
    </xf>
    <xf numFmtId="0" fontId="19" fillId="0" borderId="0" xfId="0" applyFont="1" applyAlignment="1">
      <alignment wrapText="1"/>
    </xf>
    <xf numFmtId="49" fontId="19" fillId="0" borderId="0" xfId="0" applyNumberFormat="1" applyFont="1" applyAlignment="1">
      <alignment wrapText="1"/>
    </xf>
    <xf numFmtId="0" fontId="2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3" xfId="0" applyBorder="1"/>
    <xf numFmtId="0" fontId="0" fillId="0" borderId="55" xfId="0" applyBorder="1"/>
    <xf numFmtId="0" fontId="0" fillId="0" borderId="56" xfId="0" applyBorder="1"/>
    <xf numFmtId="0" fontId="0" fillId="0" borderId="9" xfId="0" applyBorder="1" applyAlignment="1">
      <alignment wrapText="1"/>
    </xf>
    <xf numFmtId="168" fontId="0" fillId="0" borderId="9" xfId="0" applyNumberFormat="1" applyBorder="1" applyAlignment="1">
      <alignment horizontal="center"/>
    </xf>
    <xf numFmtId="168" fontId="0" fillId="0" borderId="9" xfId="0" applyNumberFormat="1" applyBorder="1" applyAlignment="1">
      <alignment horizontal="center" vertical="center"/>
    </xf>
    <xf numFmtId="0" fontId="21" fillId="4" borderId="0" xfId="0" applyFont="1" applyFill="1"/>
    <xf numFmtId="0" fontId="22" fillId="0" borderId="0" xfId="2" applyFont="1"/>
    <xf numFmtId="2" fontId="22" fillId="0" borderId="0" xfId="2" applyNumberFormat="1" applyFont="1"/>
    <xf numFmtId="1" fontId="22" fillId="0" borderId="0" xfId="2" applyNumberFormat="1" applyFont="1"/>
    <xf numFmtId="169" fontId="22" fillId="0" borderId="0" xfId="2" applyNumberFormat="1" applyFont="1"/>
    <xf numFmtId="49" fontId="22" fillId="0" borderId="0" xfId="2" applyNumberFormat="1" applyFont="1"/>
    <xf numFmtId="14" fontId="0" fillId="0" borderId="9" xfId="0" applyNumberFormat="1" applyBorder="1" applyAlignment="1">
      <alignment horizontal="center"/>
    </xf>
    <xf numFmtId="0" fontId="9" fillId="5" borderId="33" xfId="0" applyFont="1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right" vertical="center"/>
    </xf>
    <xf numFmtId="4" fontId="3" fillId="0" borderId="9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right" vertical="center"/>
    </xf>
    <xf numFmtId="49" fontId="0" fillId="2" borderId="0" xfId="0" applyNumberFormat="1" applyFill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6" fillId="0" borderId="24" xfId="0" applyFont="1" applyBorder="1" applyAlignment="1">
      <alignment horizontal="center" vertical="center" wrapText="1"/>
    </xf>
    <xf numFmtId="0" fontId="8" fillId="3" borderId="16" xfId="0" applyFont="1" applyFill="1" applyBorder="1" applyAlignment="1" applyProtection="1">
      <alignment horizontal="center"/>
      <protection locked="0"/>
    </xf>
    <xf numFmtId="0" fontId="7" fillId="3" borderId="26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center" wrapText="1"/>
    </xf>
    <xf numFmtId="0" fontId="9" fillId="0" borderId="35" xfId="0" applyFont="1" applyBorder="1" applyAlignment="1">
      <alignment horizontal="left"/>
    </xf>
    <xf numFmtId="0" fontId="9" fillId="2" borderId="36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wrapText="1"/>
    </xf>
    <xf numFmtId="0" fontId="9" fillId="3" borderId="31" xfId="0" applyFont="1" applyFill="1" applyBorder="1" applyAlignment="1">
      <alignment horizontal="left"/>
    </xf>
    <xf numFmtId="0" fontId="9" fillId="3" borderId="42" xfId="0" applyFont="1" applyFill="1" applyBorder="1" applyAlignment="1">
      <alignment horizontal="center" wrapText="1"/>
    </xf>
    <xf numFmtId="0" fontId="9" fillId="3" borderId="45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top"/>
    </xf>
    <xf numFmtId="0" fontId="0" fillId="3" borderId="48" xfId="0" applyFill="1" applyBorder="1" applyAlignment="1">
      <alignment horizontal="center"/>
    </xf>
    <xf numFmtId="0" fontId="9" fillId="3" borderId="49" xfId="0" applyFont="1" applyFill="1" applyBorder="1" applyAlignment="1">
      <alignment horizontal="center" vertical="top" wrapText="1"/>
    </xf>
    <xf numFmtId="0" fontId="14" fillId="3" borderId="47" xfId="0" applyFont="1" applyFill="1" applyBorder="1" applyAlignment="1">
      <alignment horizontal="center"/>
    </xf>
    <xf numFmtId="0" fontId="16" fillId="3" borderId="50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51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49" xfId="0" applyFill="1" applyBorder="1" applyAlignment="1" applyProtection="1">
      <alignment horizontal="center"/>
      <protection locked="0"/>
    </xf>
    <xf numFmtId="0" fontId="0" fillId="3" borderId="52" xfId="0" applyFill="1" applyBorder="1" applyAlignment="1" applyProtection="1">
      <alignment horizontal="center"/>
      <protection locked="0"/>
    </xf>
    <xf numFmtId="168" fontId="0" fillId="0" borderId="9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/>
    </xf>
    <xf numFmtId="0" fontId="23" fillId="0" borderId="0" xfId="2" applyFont="1" applyAlignment="1">
      <alignment horizontal="left" wrapText="1"/>
    </xf>
  </cellXfs>
  <cellStyles count="3">
    <cellStyle name="Dziesiętny" xfId="1" builtinId="3"/>
    <cellStyle name="Normalny" xfId="0" builtinId="0"/>
    <cellStyle name="Normalny 2" xfId="2" xr:uid="{00000000-0005-0000-0000-000006000000}"/>
  </cellStyles>
  <dxfs count="21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FFFFFF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FFFFFF"/>
      </font>
    </dxf>
    <dxf>
      <font>
        <color rgb="FFD9D9D9"/>
      </font>
    </dxf>
    <dxf>
      <font>
        <color rgb="FFFFFFFF"/>
      </font>
    </dxf>
    <dxf>
      <font>
        <color rgb="FFFFFFFF"/>
      </font>
    </dxf>
    <dxf>
      <font>
        <b/>
        <i val="0"/>
      </font>
      <fill>
        <patternFill>
          <bgColor rgb="FFFF0000"/>
        </patternFill>
      </fill>
    </dxf>
    <dxf>
      <font>
        <color rgb="FFFFFFFF"/>
      </font>
    </dxf>
    <dxf>
      <font>
        <color rgb="FFFFFFFF"/>
      </font>
    </dxf>
    <dxf>
      <fill>
        <patternFill>
          <bgColor rgb="FFFF000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42</xdr:row>
          <xdr:rowOff>171450</xdr:rowOff>
        </xdr:from>
        <xdr:to>
          <xdr:col>3</xdr:col>
          <xdr:colOff>276225</xdr:colOff>
          <xdr:row>44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DOT. BP. 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42</xdr:row>
          <xdr:rowOff>152400</xdr:rowOff>
        </xdr:from>
        <xdr:to>
          <xdr:col>4</xdr:col>
          <xdr:colOff>47625</xdr:colOff>
          <xdr:row>44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DOT. BP.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43</xdr:row>
          <xdr:rowOff>0</xdr:rowOff>
        </xdr:from>
        <xdr:to>
          <xdr:col>4</xdr:col>
          <xdr:colOff>638175</xdr:colOff>
          <xdr:row>44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ŚR. WŁ.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733425</xdr:colOff>
          <xdr:row>42</xdr:row>
          <xdr:rowOff>180975</xdr:rowOff>
        </xdr:from>
        <xdr:to>
          <xdr:col>5</xdr:col>
          <xdr:colOff>133350</xdr:colOff>
          <xdr:row>44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43</xdr:row>
          <xdr:rowOff>19050</xdr:rowOff>
        </xdr:from>
        <xdr:to>
          <xdr:col>5</xdr:col>
          <xdr:colOff>1038225</xdr:colOff>
          <xdr:row>44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43</xdr:row>
          <xdr:rowOff>0</xdr:rowOff>
        </xdr:from>
        <xdr:to>
          <xdr:col>5</xdr:col>
          <xdr:colOff>523875</xdr:colOff>
          <xdr:row>44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JST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76"/>
  <sheetViews>
    <sheetView tabSelected="1" zoomScaleNormal="100" workbookViewId="0">
      <selection activeCell="A93" sqref="A93:XFD1048576"/>
    </sheetView>
  </sheetViews>
  <sheetFormatPr defaultColWidth="0" defaultRowHeight="15" zeroHeight="1"/>
  <cols>
    <col min="1" max="1" width="9.7109375" customWidth="1"/>
    <col min="2" max="2" width="16" customWidth="1"/>
    <col min="3" max="3" width="11.85546875" customWidth="1"/>
    <col min="4" max="4" width="12.85546875" customWidth="1"/>
    <col min="5" max="5" width="14.5703125" customWidth="1"/>
    <col min="6" max="6" width="16.7109375" customWidth="1"/>
    <col min="7" max="7" width="29.28515625" customWidth="1"/>
    <col min="8" max="8" width="6.5703125" customWidth="1"/>
    <col min="9" max="9" width="5" customWidth="1"/>
    <col min="10" max="13" width="9.7109375" hidden="1"/>
    <col min="14" max="14" width="71.28515625" hidden="1"/>
    <col min="15" max="15" width="35" hidden="1"/>
    <col min="16" max="16" width="9.7109375" hidden="1"/>
    <col min="17" max="17" width="65.42578125" hidden="1"/>
    <col min="18" max="18" width="33.5703125" hidden="1"/>
    <col min="19" max="19" width="32.140625" hidden="1"/>
    <col min="20" max="24" width="9.7109375" hidden="1"/>
    <col min="25" max="25" width="12.28515625" hidden="1"/>
    <col min="26" max="27" width="9.7109375" hidden="1"/>
    <col min="28" max="28" width="13.28515625" hidden="1"/>
    <col min="29" max="29" width="12.7109375" hidden="1"/>
    <col min="30" max="30" width="13.28515625" hidden="1"/>
    <col min="31" max="32" width="9.7109375" hidden="1"/>
    <col min="33" max="33" width="31.5703125" hidden="1"/>
    <col min="34" max="34" width="224.85546875" hidden="1"/>
    <col min="35" max="1025" width="9.7109375" hidden="1"/>
    <col min="1026" max="16384" width="9.140625" hidden="1"/>
  </cols>
  <sheetData>
    <row r="1" spans="1:34">
      <c r="A1" s="120"/>
      <c r="B1" s="120"/>
      <c r="C1" s="120"/>
      <c r="D1" s="120"/>
      <c r="E1" s="121"/>
      <c r="F1" s="121"/>
      <c r="G1" s="121"/>
      <c r="H1" s="121"/>
    </row>
    <row r="2" spans="1:34" ht="45.75" customHeight="1">
      <c r="A2" s="120"/>
      <c r="B2" s="120"/>
      <c r="C2" s="120"/>
      <c r="D2" s="120"/>
      <c r="E2" s="121"/>
      <c r="F2" s="121"/>
      <c r="G2" s="121"/>
      <c r="H2" s="121"/>
      <c r="AG2" t="s">
        <v>0</v>
      </c>
      <c r="AH2" t="s">
        <v>1</v>
      </c>
    </row>
    <row r="3" spans="1:34">
      <c r="A3" s="122" t="s">
        <v>2</v>
      </c>
      <c r="B3" s="122"/>
      <c r="C3" s="122"/>
      <c r="D3" s="122"/>
      <c r="E3" s="123" t="s">
        <v>3</v>
      </c>
      <c r="F3" s="123"/>
      <c r="G3" s="123"/>
      <c r="H3" s="123"/>
      <c r="AG3" t="s">
        <v>4</v>
      </c>
      <c r="AH3" t="s">
        <v>5</v>
      </c>
    </row>
    <row r="4" spans="1:34" ht="84" customHeight="1">
      <c r="A4" s="124" t="s">
        <v>6</v>
      </c>
      <c r="B4" s="124"/>
      <c r="C4" s="1"/>
      <c r="D4" s="1"/>
      <c r="E4" s="125" t="e">
        <f>VLOOKUP(A5,AG2:AH478,2,2)</f>
        <v>#N/A</v>
      </c>
      <c r="F4" s="125"/>
      <c r="G4" s="125"/>
      <c r="H4" s="125"/>
      <c r="AG4" t="s">
        <v>7</v>
      </c>
      <c r="AH4" t="s">
        <v>8</v>
      </c>
    </row>
    <row r="5" spans="1:34">
      <c r="A5" s="126"/>
      <c r="B5" s="126"/>
      <c r="C5" s="126"/>
      <c r="D5" s="126"/>
      <c r="E5" s="126"/>
      <c r="F5" s="127" t="s">
        <v>9</v>
      </c>
      <c r="G5" s="128" t="s">
        <v>10</v>
      </c>
      <c r="H5" s="128"/>
      <c r="AG5" t="s">
        <v>11</v>
      </c>
      <c r="AH5" t="s">
        <v>12</v>
      </c>
    </row>
    <row r="6" spans="1:34" ht="12" customHeight="1">
      <c r="A6" s="129" t="s">
        <v>13</v>
      </c>
      <c r="B6" s="129"/>
      <c r="C6" s="129"/>
      <c r="D6" s="129"/>
      <c r="E6" s="129"/>
      <c r="F6" s="127"/>
      <c r="G6" s="128"/>
      <c r="H6" s="128"/>
      <c r="AG6" t="s">
        <v>14</v>
      </c>
      <c r="AH6" t="s">
        <v>15</v>
      </c>
    </row>
    <row r="7" spans="1:34" ht="12.75" customHeight="1">
      <c r="A7" s="2"/>
      <c r="B7" s="3"/>
      <c r="C7" s="3"/>
      <c r="D7" s="3"/>
      <c r="E7" s="4"/>
      <c r="F7" s="130" t="s">
        <v>16</v>
      </c>
      <c r="G7" s="130"/>
      <c r="H7" s="130"/>
      <c r="AG7" t="s">
        <v>17</v>
      </c>
      <c r="AH7" t="s">
        <v>18</v>
      </c>
    </row>
    <row r="8" spans="1:34" ht="26.25" customHeight="1">
      <c r="A8" s="131" t="s">
        <v>19</v>
      </c>
      <c r="B8" s="131"/>
      <c r="C8" s="132"/>
      <c r="D8" s="132"/>
      <c r="E8" s="132"/>
      <c r="F8" s="130"/>
      <c r="G8" s="130"/>
      <c r="H8" s="130"/>
      <c r="AG8" t="s">
        <v>20</v>
      </c>
      <c r="AH8" t="s">
        <v>21</v>
      </c>
    </row>
    <row r="9" spans="1:34" ht="120" customHeight="1">
      <c r="A9" s="133"/>
      <c r="B9" s="133"/>
      <c r="C9" s="133"/>
      <c r="D9" s="133"/>
      <c r="E9" s="133"/>
      <c r="F9" s="130"/>
      <c r="G9" s="130"/>
      <c r="H9" s="130"/>
      <c r="AG9" t="s">
        <v>22</v>
      </c>
      <c r="AH9" t="s">
        <v>23</v>
      </c>
    </row>
    <row r="10" spans="1:34" ht="18" customHeight="1">
      <c r="A10" s="134" t="s">
        <v>24</v>
      </c>
      <c r="B10" s="134"/>
      <c r="C10" s="134"/>
      <c r="D10" s="134"/>
      <c r="E10" s="134"/>
      <c r="F10" s="135"/>
      <c r="G10" s="135"/>
      <c r="H10" s="135"/>
      <c r="AG10" t="s">
        <v>25</v>
      </c>
      <c r="AH10" t="s">
        <v>26</v>
      </c>
    </row>
    <row r="11" spans="1:34" ht="15" customHeight="1">
      <c r="A11" s="5"/>
      <c r="B11" s="136" t="s">
        <v>27</v>
      </c>
      <c r="C11" s="136"/>
      <c r="D11" s="6"/>
      <c r="E11" s="137" t="s">
        <v>28</v>
      </c>
      <c r="F11" s="138" t="s">
        <v>29</v>
      </c>
      <c r="G11" s="7" t="s">
        <v>30</v>
      </c>
      <c r="H11" s="8"/>
      <c r="AG11" t="s">
        <v>31</v>
      </c>
      <c r="AH11" t="s">
        <v>32</v>
      </c>
    </row>
    <row r="12" spans="1:34">
      <c r="A12" s="9"/>
      <c r="B12" s="139" t="s">
        <v>33</v>
      </c>
      <c r="C12" s="139"/>
      <c r="D12" s="11"/>
      <c r="E12" s="137"/>
      <c r="F12" s="138"/>
      <c r="G12" s="12"/>
      <c r="H12" s="13"/>
      <c r="AG12" t="s">
        <v>34</v>
      </c>
      <c r="AH12" t="s">
        <v>35</v>
      </c>
    </row>
    <row r="13" spans="1:34">
      <c r="A13" s="9"/>
      <c r="B13" s="139" t="s">
        <v>36</v>
      </c>
      <c r="C13" s="139"/>
      <c r="D13" s="14"/>
      <c r="E13" s="14"/>
      <c r="F13" s="15"/>
      <c r="G13" s="16"/>
      <c r="H13" s="13"/>
      <c r="AG13" t="s">
        <v>37</v>
      </c>
      <c r="AH13" t="s">
        <v>38</v>
      </c>
    </row>
    <row r="14" spans="1:34">
      <c r="A14" s="9"/>
      <c r="B14" s="139" t="s">
        <v>36</v>
      </c>
      <c r="C14" s="139"/>
      <c r="D14" s="14"/>
      <c r="E14" s="14"/>
      <c r="F14" s="15"/>
      <c r="G14" s="16"/>
      <c r="H14" s="13"/>
      <c r="AG14" t="s">
        <v>39</v>
      </c>
      <c r="AH14" t="s">
        <v>40</v>
      </c>
    </row>
    <row r="15" spans="1:34">
      <c r="A15" s="9"/>
      <c r="B15" s="139" t="s">
        <v>36</v>
      </c>
      <c r="C15" s="139"/>
      <c r="D15" s="14"/>
      <c r="E15" s="14"/>
      <c r="F15" s="15"/>
      <c r="G15" s="16"/>
      <c r="H15" s="13"/>
      <c r="AG15" t="s">
        <v>1054</v>
      </c>
      <c r="AH15" t="s">
        <v>1055</v>
      </c>
    </row>
    <row r="16" spans="1:34">
      <c r="A16" s="9"/>
      <c r="B16" s="139" t="s">
        <v>36</v>
      </c>
      <c r="C16" s="139"/>
      <c r="D16" s="14"/>
      <c r="E16" s="14"/>
      <c r="F16" s="15"/>
      <c r="G16" s="16"/>
      <c r="H16" s="13"/>
      <c r="AG16" t="s">
        <v>41</v>
      </c>
      <c r="AH16" t="s">
        <v>42</v>
      </c>
    </row>
    <row r="17" spans="1:34" ht="19.5" customHeight="1">
      <c r="A17" s="140"/>
      <c r="B17" s="140"/>
      <c r="C17" s="140"/>
      <c r="D17" s="140"/>
      <c r="E17" s="140"/>
      <c r="F17" s="140"/>
      <c r="G17" s="17">
        <f>SUM(G13:G16)</f>
        <v>0</v>
      </c>
      <c r="H17" s="13"/>
      <c r="AG17" t="s">
        <v>43</v>
      </c>
      <c r="AH17" t="s">
        <v>44</v>
      </c>
    </row>
    <row r="18" spans="1:34" ht="20.25" customHeight="1">
      <c r="A18" s="141" t="s">
        <v>47</v>
      </c>
      <c r="B18" s="142" t="s">
        <v>48</v>
      </c>
      <c r="C18" s="142"/>
      <c r="D18" s="143" t="s">
        <v>49</v>
      </c>
      <c r="E18" s="143"/>
      <c r="F18" s="143"/>
      <c r="G18" s="144" t="s">
        <v>50</v>
      </c>
      <c r="H18" s="144"/>
      <c r="AG18" t="s">
        <v>45</v>
      </c>
      <c r="AH18" t="s">
        <v>46</v>
      </c>
    </row>
    <row r="19" spans="1:34" ht="43.5" customHeight="1">
      <c r="A19" s="141"/>
      <c r="B19" s="142"/>
      <c r="C19" s="142"/>
      <c r="D19" s="145" t="s">
        <v>53</v>
      </c>
      <c r="E19" s="145"/>
      <c r="F19" s="20" t="s">
        <v>54</v>
      </c>
      <c r="G19" s="144"/>
      <c r="H19" s="144"/>
      <c r="AG19" t="s">
        <v>51</v>
      </c>
      <c r="AH19" t="s">
        <v>52</v>
      </c>
    </row>
    <row r="20" spans="1:34" ht="27.75" customHeight="1">
      <c r="A20" s="18">
        <f>D13</f>
        <v>0</v>
      </c>
      <c r="B20" s="146"/>
      <c r="C20" s="146"/>
      <c r="D20" s="146"/>
      <c r="E20" s="146"/>
      <c r="F20" s="21"/>
      <c r="G20" s="147">
        <f>B20-D20</f>
        <v>0</v>
      </c>
      <c r="H20" s="147"/>
      <c r="AG20" t="s">
        <v>1056</v>
      </c>
      <c r="AH20" t="s">
        <v>1057</v>
      </c>
    </row>
    <row r="21" spans="1:34" ht="27.75" customHeight="1">
      <c r="A21" s="18">
        <f>D14</f>
        <v>0</v>
      </c>
      <c r="B21" s="146"/>
      <c r="C21" s="146"/>
      <c r="D21" s="146"/>
      <c r="E21" s="146"/>
      <c r="F21" s="21"/>
      <c r="G21" s="147">
        <f>B21-D21</f>
        <v>0</v>
      </c>
      <c r="H21" s="147"/>
      <c r="AG21" t="s">
        <v>55</v>
      </c>
      <c r="AH21" t="s">
        <v>56</v>
      </c>
    </row>
    <row r="22" spans="1:34" ht="27.75" customHeight="1">
      <c r="A22" s="18">
        <f>D15</f>
        <v>0</v>
      </c>
      <c r="B22" s="146"/>
      <c r="C22" s="146"/>
      <c r="D22" s="146"/>
      <c r="E22" s="146"/>
      <c r="F22" s="21"/>
      <c r="G22" s="147">
        <f>B22-D22</f>
        <v>0</v>
      </c>
      <c r="H22" s="147"/>
      <c r="AG22" t="s">
        <v>57</v>
      </c>
      <c r="AH22" t="s">
        <v>58</v>
      </c>
    </row>
    <row r="23" spans="1:34" ht="27.75" customHeight="1">
      <c r="A23" s="18">
        <f>D16</f>
        <v>0</v>
      </c>
      <c r="B23" s="146"/>
      <c r="C23" s="146"/>
      <c r="D23" s="146"/>
      <c r="E23" s="146"/>
      <c r="F23" s="21"/>
      <c r="G23" s="147">
        <f>B23-D23</f>
        <v>0</v>
      </c>
      <c r="H23" s="147"/>
      <c r="AG23" t="s">
        <v>59</v>
      </c>
      <c r="AH23" t="s">
        <v>60</v>
      </c>
    </row>
    <row r="24" spans="1:34" ht="27.75" customHeight="1">
      <c r="A24" s="22" t="s">
        <v>65</v>
      </c>
      <c r="B24" s="148">
        <f>SUM(B20:B23)</f>
        <v>0</v>
      </c>
      <c r="C24" s="148"/>
      <c r="D24" s="148">
        <f>SUM(D20:E23)</f>
        <v>0</v>
      </c>
      <c r="E24" s="148"/>
      <c r="F24" s="23">
        <f>SUM(F20:F23)</f>
        <v>0</v>
      </c>
      <c r="G24" s="149">
        <f>SUM(G20:H23)</f>
        <v>0</v>
      </c>
      <c r="H24" s="149"/>
      <c r="AG24" t="s">
        <v>61</v>
      </c>
      <c r="AH24" t="s">
        <v>62</v>
      </c>
    </row>
    <row r="25" spans="1:34" ht="23.25" customHeight="1">
      <c r="A25" s="5" t="s">
        <v>68</v>
      </c>
      <c r="B25" s="24"/>
      <c r="C25" s="24"/>
      <c r="D25" s="24"/>
      <c r="E25" s="24"/>
      <c r="F25" s="24"/>
      <c r="G25" s="24"/>
      <c r="H25" s="8"/>
      <c r="AG25" t="s">
        <v>63</v>
      </c>
      <c r="AH25" t="s">
        <v>64</v>
      </c>
    </row>
    <row r="26" spans="1:34" ht="21.75" customHeight="1">
      <c r="A26" s="9" t="s">
        <v>71</v>
      </c>
      <c r="B26" s="25"/>
      <c r="C26" s="150"/>
      <c r="D26" s="150"/>
      <c r="E26" s="150"/>
      <c r="F26" s="150"/>
      <c r="G26" s="150"/>
      <c r="H26" s="13"/>
      <c r="AG26" t="s">
        <v>66</v>
      </c>
      <c r="AH26" t="s">
        <v>67</v>
      </c>
    </row>
    <row r="27" spans="1:34" ht="24" customHeight="1">
      <c r="A27" s="26" t="s">
        <v>74</v>
      </c>
      <c r="B27" s="27"/>
      <c r="C27" s="151"/>
      <c r="D27" s="151"/>
      <c r="E27" s="151"/>
      <c r="F27" s="151"/>
      <c r="G27" s="151"/>
      <c r="H27" s="28"/>
      <c r="AG27" t="s">
        <v>69</v>
      </c>
      <c r="AH27" t="s">
        <v>70</v>
      </c>
    </row>
    <row r="28" spans="1:34" ht="24" customHeight="1">
      <c r="A28" s="5" t="s">
        <v>68</v>
      </c>
      <c r="B28" s="24"/>
      <c r="C28" s="24"/>
      <c r="D28" s="24"/>
      <c r="E28" s="24"/>
      <c r="F28" s="24"/>
      <c r="G28" s="24"/>
      <c r="H28" s="8"/>
      <c r="AG28" t="s">
        <v>72</v>
      </c>
      <c r="AH28" t="s">
        <v>73</v>
      </c>
    </row>
    <row r="29" spans="1:34" ht="24" customHeight="1">
      <c r="A29" s="9" t="s">
        <v>71</v>
      </c>
      <c r="B29" s="25"/>
      <c r="C29" s="150"/>
      <c r="D29" s="150"/>
      <c r="E29" s="150"/>
      <c r="F29" s="150"/>
      <c r="G29" s="150"/>
      <c r="H29" s="13"/>
      <c r="AG29" t="s">
        <v>75</v>
      </c>
      <c r="AH29" t="s">
        <v>76</v>
      </c>
    </row>
    <row r="30" spans="1:34" ht="24" customHeight="1">
      <c r="A30" s="26" t="s">
        <v>74</v>
      </c>
      <c r="B30" s="27"/>
      <c r="C30" s="151"/>
      <c r="D30" s="151"/>
      <c r="E30" s="151"/>
      <c r="F30" s="151"/>
      <c r="G30" s="151"/>
      <c r="H30" s="28"/>
      <c r="AG30" t="s">
        <v>77</v>
      </c>
      <c r="AH30" t="s">
        <v>78</v>
      </c>
    </row>
    <row r="31" spans="1:34" ht="18" customHeight="1">
      <c r="A31" s="152" t="s">
        <v>83</v>
      </c>
      <c r="B31" s="152"/>
      <c r="C31" s="152"/>
      <c r="D31" s="152"/>
      <c r="E31" s="152"/>
      <c r="F31" s="152"/>
      <c r="G31" s="152"/>
      <c r="H31" s="152"/>
      <c r="AG31" t="s">
        <v>79</v>
      </c>
      <c r="AH31" t="s">
        <v>80</v>
      </c>
    </row>
    <row r="32" spans="1:34" ht="34.15" customHeight="1">
      <c r="A32" s="29" t="s">
        <v>86</v>
      </c>
      <c r="B32" s="153" t="e">
        <f>E4</f>
        <v>#N/A</v>
      </c>
      <c r="C32" s="153"/>
      <c r="D32" s="153"/>
      <c r="E32" s="153"/>
      <c r="F32" s="153"/>
      <c r="G32" s="153"/>
      <c r="H32" s="8"/>
      <c r="AG32" t="s">
        <v>81</v>
      </c>
      <c r="AH32" t="s">
        <v>82</v>
      </c>
    </row>
    <row r="33" spans="1:34" ht="16.899999999999999" customHeight="1">
      <c r="A33" s="9" t="s">
        <v>89</v>
      </c>
      <c r="B33" s="25"/>
      <c r="C33" s="25"/>
      <c r="D33" s="150"/>
      <c r="E33" s="150"/>
      <c r="F33" s="150"/>
      <c r="G33" s="150"/>
      <c r="H33" s="13"/>
      <c r="AG33" t="s">
        <v>84</v>
      </c>
      <c r="AH33" t="s">
        <v>85</v>
      </c>
    </row>
    <row r="34" spans="1:34" ht="20.100000000000001" customHeight="1">
      <c r="A34" s="9" t="s">
        <v>92</v>
      </c>
      <c r="B34" s="25"/>
      <c r="C34" s="25"/>
      <c r="D34" s="150"/>
      <c r="E34" s="150"/>
      <c r="F34" s="150"/>
      <c r="G34" s="150"/>
      <c r="H34" s="13"/>
      <c r="AG34" t="s">
        <v>87</v>
      </c>
      <c r="AH34" t="s">
        <v>88</v>
      </c>
    </row>
    <row r="35" spans="1:34" ht="15" customHeight="1">
      <c r="A35" s="30"/>
      <c r="B35" s="31"/>
      <c r="C35" s="31"/>
      <c r="D35" s="31"/>
      <c r="E35" s="31"/>
      <c r="F35" s="32"/>
      <c r="G35" s="32"/>
      <c r="H35" s="13"/>
      <c r="AG35" t="s">
        <v>90</v>
      </c>
      <c r="AH35" t="s">
        <v>91</v>
      </c>
    </row>
    <row r="36" spans="1:34" ht="12.6" customHeight="1">
      <c r="A36" s="154"/>
      <c r="B36" s="154"/>
      <c r="C36" s="154"/>
      <c r="D36" s="154"/>
      <c r="E36" s="24"/>
      <c r="F36" s="24"/>
      <c r="G36" s="24"/>
      <c r="H36" s="8"/>
      <c r="AG36" t="s">
        <v>93</v>
      </c>
      <c r="AH36" t="s">
        <v>94</v>
      </c>
    </row>
    <row r="37" spans="1:34" ht="12" customHeight="1">
      <c r="A37" s="154"/>
      <c r="B37" s="154"/>
      <c r="C37" s="154"/>
      <c r="D37" s="154"/>
      <c r="E37" s="25"/>
      <c r="F37" s="25"/>
      <c r="G37" s="25"/>
      <c r="H37" s="13"/>
      <c r="AG37" t="s">
        <v>95</v>
      </c>
      <c r="AH37" t="s">
        <v>96</v>
      </c>
    </row>
    <row r="38" spans="1:34">
      <c r="A38" s="33"/>
      <c r="B38" s="34"/>
      <c r="C38" s="34"/>
      <c r="D38" s="34"/>
      <c r="E38" s="25"/>
      <c r="F38" s="34"/>
      <c r="G38" s="34"/>
      <c r="H38" s="35"/>
      <c r="AG38" t="s">
        <v>97</v>
      </c>
      <c r="AH38" t="s">
        <v>98</v>
      </c>
    </row>
    <row r="39" spans="1:34" ht="21" customHeight="1">
      <c r="A39" s="155" t="s">
        <v>103</v>
      </c>
      <c r="B39" s="155"/>
      <c r="C39" s="155"/>
      <c r="D39" s="155"/>
      <c r="E39" s="25"/>
      <c r="F39" s="156" t="s">
        <v>104</v>
      </c>
      <c r="G39" s="156"/>
      <c r="H39" s="156"/>
      <c r="AG39" t="s">
        <v>99</v>
      </c>
      <c r="AH39" t="s">
        <v>100</v>
      </c>
    </row>
    <row r="40" spans="1:34" ht="6" customHeight="1">
      <c r="A40" s="155"/>
      <c r="B40" s="155"/>
      <c r="C40" s="155"/>
      <c r="D40" s="155"/>
      <c r="E40" s="34"/>
      <c r="F40" s="156"/>
      <c r="G40" s="156"/>
      <c r="H40" s="156"/>
      <c r="AG40" t="s">
        <v>101</v>
      </c>
      <c r="AH40" t="s">
        <v>102</v>
      </c>
    </row>
    <row r="41" spans="1:34" ht="19.899999999999999" customHeight="1">
      <c r="AG41" t="s">
        <v>105</v>
      </c>
      <c r="AH41" t="s">
        <v>106</v>
      </c>
    </row>
    <row r="42" spans="1:34" ht="19.899999999999999" customHeight="1">
      <c r="AG42" t="s">
        <v>107</v>
      </c>
      <c r="AH42" t="s">
        <v>108</v>
      </c>
    </row>
    <row r="43" spans="1:34">
      <c r="A43" s="36" t="s">
        <v>113</v>
      </c>
      <c r="B43" s="37"/>
      <c r="C43" s="37"/>
      <c r="D43" s="37"/>
      <c r="E43" s="37"/>
      <c r="F43" s="37"/>
      <c r="G43" s="38"/>
      <c r="AG43" t="s">
        <v>109</v>
      </c>
      <c r="AH43" t="s">
        <v>110</v>
      </c>
    </row>
    <row r="44" spans="1:34">
      <c r="A44" s="39" t="s">
        <v>116</v>
      </c>
      <c r="B44" s="40"/>
      <c r="C44" s="119"/>
      <c r="D44" s="119"/>
      <c r="E44" s="119"/>
      <c r="F44" s="119"/>
      <c r="G44" s="41"/>
      <c r="AG44" t="s">
        <v>111</v>
      </c>
      <c r="AH44" t="s">
        <v>112</v>
      </c>
    </row>
    <row r="45" spans="1:34">
      <c r="A45" s="42"/>
      <c r="B45" s="43"/>
      <c r="C45" s="44"/>
      <c r="D45" s="44"/>
      <c r="E45" s="44"/>
      <c r="F45" s="44"/>
      <c r="G45" s="45"/>
      <c r="AG45" t="s">
        <v>114</v>
      </c>
      <c r="AH45" t="s">
        <v>115</v>
      </c>
    </row>
    <row r="46" spans="1:34">
      <c r="A46" s="46" t="s">
        <v>121</v>
      </c>
      <c r="B46" s="47"/>
      <c r="C46" s="47"/>
      <c r="D46" s="47"/>
      <c r="E46" s="47" t="s">
        <v>122</v>
      </c>
      <c r="F46" s="47"/>
      <c r="G46" s="48"/>
      <c r="AG46" t="s">
        <v>117</v>
      </c>
      <c r="AH46" t="s">
        <v>118</v>
      </c>
    </row>
    <row r="47" spans="1:34" ht="15.75" customHeight="1">
      <c r="A47" s="157" t="s">
        <v>125</v>
      </c>
      <c r="B47" s="157"/>
      <c r="C47" s="157"/>
      <c r="D47" s="157"/>
      <c r="E47" s="157"/>
      <c r="F47" s="157"/>
      <c r="G47" s="157"/>
      <c r="AG47" t="s">
        <v>119</v>
      </c>
      <c r="AH47" t="s">
        <v>120</v>
      </c>
    </row>
    <row r="48" spans="1:34" ht="15" customHeight="1">
      <c r="A48" s="158"/>
      <c r="B48" s="158"/>
      <c r="C48" s="158"/>
      <c r="D48" s="158"/>
      <c r="E48" s="158"/>
      <c r="F48" s="158"/>
      <c r="G48" s="158"/>
      <c r="AG48" t="s">
        <v>1004</v>
      </c>
      <c r="AH48" t="s">
        <v>1005</v>
      </c>
    </row>
    <row r="49" spans="1:34">
      <c r="A49" s="158"/>
      <c r="B49" s="158"/>
      <c r="C49" s="158"/>
      <c r="D49" s="158"/>
      <c r="E49" s="158"/>
      <c r="F49" s="158"/>
      <c r="G49" s="158"/>
      <c r="AG49" t="s">
        <v>123</v>
      </c>
      <c r="AH49" t="s">
        <v>124</v>
      </c>
    </row>
    <row r="50" spans="1:34">
      <c r="A50" s="158"/>
      <c r="B50" s="158"/>
      <c r="C50" s="158"/>
      <c r="D50" s="158"/>
      <c r="E50" s="158"/>
      <c r="F50" s="158"/>
      <c r="G50" s="158"/>
      <c r="AG50" t="s">
        <v>126</v>
      </c>
      <c r="AH50" t="s">
        <v>127</v>
      </c>
    </row>
    <row r="51" spans="1:34" ht="27" customHeight="1">
      <c r="A51" s="158"/>
      <c r="B51" s="158"/>
      <c r="C51" s="158"/>
      <c r="D51" s="158"/>
      <c r="E51" s="158"/>
      <c r="F51" s="158"/>
      <c r="G51" s="158"/>
      <c r="AG51" t="s">
        <v>128</v>
      </c>
      <c r="AH51" t="s">
        <v>129</v>
      </c>
    </row>
    <row r="52" spans="1:34" ht="9.75" customHeight="1">
      <c r="A52" s="158"/>
      <c r="B52" s="158"/>
      <c r="C52" s="158"/>
      <c r="D52" s="158"/>
      <c r="E52" s="158"/>
      <c r="F52" s="158"/>
      <c r="G52" s="158"/>
      <c r="AG52" t="s">
        <v>130</v>
      </c>
      <c r="AH52" t="s">
        <v>131</v>
      </c>
    </row>
    <row r="53" spans="1:34" ht="54" customHeight="1">
      <c r="A53" s="158"/>
      <c r="B53" s="158"/>
      <c r="C53" s="158"/>
      <c r="D53" s="158"/>
      <c r="E53" s="158"/>
      <c r="F53" s="158"/>
      <c r="G53" s="158"/>
      <c r="AG53" t="s">
        <v>132</v>
      </c>
      <c r="AH53" t="s">
        <v>133</v>
      </c>
    </row>
    <row r="54" spans="1:34" ht="21.75" customHeight="1">
      <c r="A54" s="49" t="s">
        <v>121</v>
      </c>
      <c r="B54" s="43" t="s">
        <v>140</v>
      </c>
      <c r="C54" s="43"/>
      <c r="D54" s="43" t="s">
        <v>141</v>
      </c>
      <c r="E54" s="50"/>
      <c r="F54" s="159" t="s">
        <v>142</v>
      </c>
      <c r="G54" s="159"/>
      <c r="AG54" t="s">
        <v>134</v>
      </c>
      <c r="AH54" t="s">
        <v>135</v>
      </c>
    </row>
    <row r="55" spans="1:34">
      <c r="A55" s="42"/>
      <c r="B55" s="43"/>
      <c r="C55" s="43"/>
      <c r="D55" s="43"/>
      <c r="E55" s="43"/>
      <c r="F55" s="43"/>
      <c r="G55" s="45"/>
      <c r="AG55" t="s">
        <v>136</v>
      </c>
      <c r="AH55" t="s">
        <v>137</v>
      </c>
    </row>
    <row r="56" spans="1:34">
      <c r="A56" s="42" t="s">
        <v>147</v>
      </c>
      <c r="B56" s="43"/>
      <c r="C56" s="43"/>
      <c r="D56" s="43"/>
      <c r="E56" s="43"/>
      <c r="F56" s="43"/>
      <c r="G56" s="45"/>
      <c r="AG56" t="s">
        <v>138</v>
      </c>
      <c r="AH56" t="s">
        <v>139</v>
      </c>
    </row>
    <row r="57" spans="1:34">
      <c r="A57" s="42"/>
      <c r="B57" s="43"/>
      <c r="C57" s="43"/>
      <c r="D57" s="43"/>
      <c r="E57" s="43"/>
      <c r="F57" s="43"/>
      <c r="G57" s="45"/>
      <c r="AG57" t="s">
        <v>1006</v>
      </c>
      <c r="AH57" t="s">
        <v>1007</v>
      </c>
    </row>
    <row r="58" spans="1:34" ht="30">
      <c r="A58" s="42" t="s">
        <v>152</v>
      </c>
      <c r="B58" s="43"/>
      <c r="C58" s="43"/>
      <c r="D58" s="43"/>
      <c r="E58" s="43"/>
      <c r="F58" s="43" t="s">
        <v>153</v>
      </c>
      <c r="G58" s="45"/>
      <c r="AG58" t="s">
        <v>143</v>
      </c>
      <c r="AH58" s="51" t="s">
        <v>144</v>
      </c>
    </row>
    <row r="59" spans="1:34">
      <c r="A59" s="46" t="s">
        <v>156</v>
      </c>
      <c r="B59" s="47"/>
      <c r="C59" s="47"/>
      <c r="D59" s="47"/>
      <c r="E59" s="47"/>
      <c r="F59" s="47" t="s">
        <v>157</v>
      </c>
      <c r="G59" s="48"/>
      <c r="AG59" t="s">
        <v>145</v>
      </c>
      <c r="AH59" t="s">
        <v>146</v>
      </c>
    </row>
    <row r="60" spans="1:34" ht="19.5" customHeight="1">
      <c r="A60" s="39" t="s">
        <v>160</v>
      </c>
      <c r="B60" s="40"/>
      <c r="C60" s="40"/>
      <c r="D60" s="40"/>
      <c r="E60" s="40"/>
      <c r="F60" s="40"/>
      <c r="G60" s="41"/>
      <c r="AG60" t="s">
        <v>148</v>
      </c>
      <c r="AH60" t="s">
        <v>149</v>
      </c>
    </row>
    <row r="61" spans="1:34" s="56" customFormat="1" ht="20.100000000000001" customHeight="1">
      <c r="A61" s="52" t="s">
        <v>121</v>
      </c>
      <c r="B61" s="53"/>
      <c r="C61" s="53"/>
      <c r="D61" s="54"/>
      <c r="E61" s="54" t="s">
        <v>163</v>
      </c>
      <c r="F61" s="54"/>
      <c r="G61" s="55"/>
      <c r="AG61" t="s">
        <v>150</v>
      </c>
      <c r="AH61" t="s">
        <v>151</v>
      </c>
    </row>
    <row r="62" spans="1:34">
      <c r="A62" s="57" t="s">
        <v>166</v>
      </c>
      <c r="B62" s="58"/>
      <c r="C62" s="59"/>
      <c r="D62" s="160">
        <f>C8</f>
        <v>0</v>
      </c>
      <c r="E62" s="160"/>
      <c r="F62" s="160"/>
      <c r="G62" s="160"/>
      <c r="AG62" t="s">
        <v>154</v>
      </c>
      <c r="AH62" t="s">
        <v>155</v>
      </c>
    </row>
    <row r="63" spans="1:34">
      <c r="A63" s="60" t="s">
        <v>169</v>
      </c>
      <c r="B63" s="61"/>
      <c r="C63" s="47"/>
      <c r="D63" s="58"/>
      <c r="E63" s="58"/>
      <c r="F63" s="58"/>
      <c r="G63" s="59"/>
      <c r="AG63" t="s">
        <v>158</v>
      </c>
      <c r="AH63" t="s">
        <v>159</v>
      </c>
    </row>
    <row r="64" spans="1:34">
      <c r="A64" s="62" t="s">
        <v>172</v>
      </c>
      <c r="B64" s="63"/>
      <c r="C64" s="64"/>
      <c r="D64" s="64"/>
      <c r="E64" s="65" t="s">
        <v>173</v>
      </c>
      <c r="F64" s="161">
        <f>A5</f>
        <v>0</v>
      </c>
      <c r="G64" s="161"/>
      <c r="AG64" t="s">
        <v>161</v>
      </c>
      <c r="AH64" t="s">
        <v>162</v>
      </c>
    </row>
    <row r="65" spans="1:34" ht="15" customHeight="1">
      <c r="A65" s="162" t="s">
        <v>176</v>
      </c>
      <c r="B65" s="163" t="e">
        <f>B32</f>
        <v>#N/A</v>
      </c>
      <c r="C65" s="163"/>
      <c r="D65" s="163"/>
      <c r="E65" s="163"/>
      <c r="F65" s="163"/>
      <c r="G65" s="163"/>
      <c r="AG65" t="s">
        <v>164</v>
      </c>
      <c r="AH65" t="s">
        <v>165</v>
      </c>
    </row>
    <row r="66" spans="1:34">
      <c r="A66" s="162"/>
      <c r="B66" s="163"/>
      <c r="C66" s="163"/>
      <c r="D66" s="163"/>
      <c r="E66" s="163"/>
      <c r="F66" s="163"/>
      <c r="G66" s="163"/>
      <c r="AG66" t="s">
        <v>167</v>
      </c>
      <c r="AH66" t="s">
        <v>168</v>
      </c>
    </row>
    <row r="67" spans="1:34">
      <c r="A67" s="66" t="s">
        <v>181</v>
      </c>
      <c r="B67" s="67" t="s">
        <v>182</v>
      </c>
      <c r="C67" s="67" t="s">
        <v>183</v>
      </c>
      <c r="D67" s="67" t="s">
        <v>184</v>
      </c>
      <c r="E67" s="67" t="s">
        <v>185</v>
      </c>
      <c r="F67" s="68" t="s">
        <v>186</v>
      </c>
      <c r="G67" s="69" t="s">
        <v>187</v>
      </c>
      <c r="AG67" t="s">
        <v>170</v>
      </c>
      <c r="AH67" t="s">
        <v>171</v>
      </c>
    </row>
    <row r="68" spans="1:34">
      <c r="A68" s="70">
        <f>D11</f>
        <v>0</v>
      </c>
      <c r="B68" s="71">
        <f>D12</f>
        <v>0</v>
      </c>
      <c r="C68" s="71">
        <f t="shared" ref="C68:E71" si="0">D13</f>
        <v>0</v>
      </c>
      <c r="D68" s="71">
        <f t="shared" si="0"/>
        <v>0</v>
      </c>
      <c r="E68" s="71">
        <f t="shared" si="0"/>
        <v>0</v>
      </c>
      <c r="F68" s="72"/>
      <c r="G68" s="73">
        <f>G13</f>
        <v>0</v>
      </c>
      <c r="AG68" t="s">
        <v>174</v>
      </c>
      <c r="AH68" t="s">
        <v>175</v>
      </c>
    </row>
    <row r="69" spans="1:34">
      <c r="A69" s="74">
        <f>D11</f>
        <v>0</v>
      </c>
      <c r="B69" s="19">
        <f>D12</f>
        <v>0</v>
      </c>
      <c r="C69" s="19">
        <f t="shared" si="0"/>
        <v>0</v>
      </c>
      <c r="D69" s="19">
        <f t="shared" si="0"/>
        <v>0</v>
      </c>
      <c r="E69" s="19">
        <f t="shared" si="0"/>
        <v>0</v>
      </c>
      <c r="F69" s="75"/>
      <c r="G69" s="76">
        <f>G14</f>
        <v>0</v>
      </c>
      <c r="AG69" t="s">
        <v>177</v>
      </c>
      <c r="AH69" t="s">
        <v>178</v>
      </c>
    </row>
    <row r="70" spans="1:34">
      <c r="A70" s="74">
        <f>D11</f>
        <v>0</v>
      </c>
      <c r="B70" s="77">
        <f>D12</f>
        <v>0</v>
      </c>
      <c r="C70" s="19">
        <f t="shared" si="0"/>
        <v>0</v>
      </c>
      <c r="D70" s="19">
        <f t="shared" si="0"/>
        <v>0</v>
      </c>
      <c r="E70" s="19">
        <f t="shared" si="0"/>
        <v>0</v>
      </c>
      <c r="F70" s="75"/>
      <c r="G70" s="76">
        <f>G15</f>
        <v>0</v>
      </c>
      <c r="AG70" t="s">
        <v>179</v>
      </c>
      <c r="AH70" t="s">
        <v>180</v>
      </c>
    </row>
    <row r="71" spans="1:34">
      <c r="A71" s="74">
        <f>D11</f>
        <v>0</v>
      </c>
      <c r="B71" s="19">
        <f>D12</f>
        <v>0</v>
      </c>
      <c r="C71" s="19">
        <f t="shared" si="0"/>
        <v>0</v>
      </c>
      <c r="D71" s="19">
        <f t="shared" si="0"/>
        <v>0</v>
      </c>
      <c r="E71" s="19">
        <f t="shared" si="0"/>
        <v>0</v>
      </c>
      <c r="F71" s="75"/>
      <c r="G71" s="76">
        <f>G16</f>
        <v>0</v>
      </c>
      <c r="AG71" t="s">
        <v>188</v>
      </c>
      <c r="AH71" t="s">
        <v>189</v>
      </c>
    </row>
    <row r="72" spans="1:34">
      <c r="A72" s="33"/>
      <c r="B72" s="34"/>
      <c r="C72" s="34"/>
      <c r="D72" s="34"/>
      <c r="E72" s="34"/>
      <c r="F72" s="78" t="s">
        <v>198</v>
      </c>
      <c r="G72" s="79">
        <f>SUM(G68:G71)</f>
        <v>0</v>
      </c>
      <c r="AG72" t="s">
        <v>190</v>
      </c>
      <c r="AH72" t="s">
        <v>191</v>
      </c>
    </row>
    <row r="73" spans="1:34">
      <c r="A73" s="9" t="s">
        <v>201</v>
      </c>
      <c r="B73" s="25"/>
      <c r="C73" s="25"/>
      <c r="D73" s="25"/>
      <c r="E73" s="25"/>
      <c r="F73" s="25"/>
      <c r="G73" s="80"/>
      <c r="AG73" t="s">
        <v>192</v>
      </c>
      <c r="AH73" t="s">
        <v>193</v>
      </c>
    </row>
    <row r="74" spans="1:34">
      <c r="A74" s="33"/>
      <c r="B74" s="34"/>
      <c r="C74" s="34"/>
      <c r="D74" s="34"/>
      <c r="E74" s="34"/>
      <c r="F74" s="34"/>
      <c r="G74" s="81"/>
      <c r="AG74" t="s">
        <v>194</v>
      </c>
      <c r="AH74" t="s">
        <v>195</v>
      </c>
    </row>
    <row r="75" spans="1:34">
      <c r="A75" s="36" t="s">
        <v>206</v>
      </c>
      <c r="B75" s="37"/>
      <c r="C75" s="37"/>
      <c r="D75" s="37"/>
      <c r="E75" s="37"/>
      <c r="F75" s="37"/>
      <c r="G75" s="82">
        <f>G72</f>
        <v>0</v>
      </c>
      <c r="AG75" t="s">
        <v>196</v>
      </c>
      <c r="AH75" t="s">
        <v>197</v>
      </c>
    </row>
    <row r="76" spans="1:34">
      <c r="A76" s="83" t="s">
        <v>209</v>
      </c>
      <c r="B76" s="164" t="str">
        <f>Arkusz2!I11</f>
        <v>zero zł. 00/100</v>
      </c>
      <c r="C76" s="164"/>
      <c r="D76" s="164"/>
      <c r="E76" s="164"/>
      <c r="F76" s="164"/>
      <c r="G76" s="164"/>
      <c r="AG76" t="s">
        <v>199</v>
      </c>
      <c r="AH76" t="s">
        <v>200</v>
      </c>
    </row>
    <row r="77" spans="1:34" ht="15" customHeight="1">
      <c r="A77" s="165" t="s">
        <v>212</v>
      </c>
      <c r="B77" s="165"/>
      <c r="C77" s="165"/>
      <c r="D77" s="165"/>
      <c r="E77" s="166" t="s">
        <v>213</v>
      </c>
      <c r="F77" s="166"/>
      <c r="G77" s="166"/>
      <c r="AG77" t="s">
        <v>202</v>
      </c>
      <c r="AH77" t="s">
        <v>203</v>
      </c>
    </row>
    <row r="78" spans="1:34">
      <c r="A78" s="167"/>
      <c r="B78" s="167"/>
      <c r="C78" s="167"/>
      <c r="D78" s="167"/>
      <c r="E78" s="168"/>
      <c r="F78" s="168"/>
      <c r="G78" s="168"/>
      <c r="AG78" t="s">
        <v>204</v>
      </c>
      <c r="AH78" t="s">
        <v>205</v>
      </c>
    </row>
    <row r="79" spans="1:34">
      <c r="A79" s="167" t="s">
        <v>218</v>
      </c>
      <c r="B79" s="167"/>
      <c r="C79" s="167"/>
      <c r="D79" s="167"/>
      <c r="E79" s="168" t="s">
        <v>218</v>
      </c>
      <c r="F79" s="168"/>
      <c r="G79" s="168"/>
      <c r="AG79" t="s">
        <v>207</v>
      </c>
      <c r="AH79" t="s">
        <v>208</v>
      </c>
    </row>
    <row r="80" spans="1:34" ht="15.75" customHeight="1">
      <c r="A80" s="169" t="s">
        <v>221</v>
      </c>
      <c r="B80" s="169"/>
      <c r="C80" s="169"/>
      <c r="D80" s="169"/>
      <c r="E80" s="170" t="s">
        <v>222</v>
      </c>
      <c r="F80" s="170"/>
      <c r="G80" s="170"/>
      <c r="AG80" t="s">
        <v>210</v>
      </c>
      <c r="AH80" t="s">
        <v>211</v>
      </c>
    </row>
    <row r="81" spans="1:34">
      <c r="A81" s="84" t="s">
        <v>225</v>
      </c>
      <c r="B81" s="37"/>
      <c r="C81" s="37"/>
      <c r="D81" s="37"/>
      <c r="E81" s="37"/>
      <c r="F81" s="37"/>
      <c r="G81" s="38"/>
      <c r="AG81" t="s">
        <v>214</v>
      </c>
      <c r="AH81" t="s">
        <v>215</v>
      </c>
    </row>
    <row r="82" spans="1:34">
      <c r="A82" s="84" t="s">
        <v>228</v>
      </c>
      <c r="B82" s="37"/>
      <c r="C82" s="37"/>
      <c r="D82" s="37"/>
      <c r="E82" s="37"/>
      <c r="F82" s="37"/>
      <c r="G82" s="38"/>
      <c r="AG82" t="s">
        <v>216</v>
      </c>
      <c r="AH82" t="s">
        <v>217</v>
      </c>
    </row>
    <row r="83" spans="1:34">
      <c r="A83" s="171" t="s">
        <v>231</v>
      </c>
      <c r="B83" s="171"/>
      <c r="C83" s="171" t="s">
        <v>232</v>
      </c>
      <c r="D83" s="171"/>
      <c r="E83" s="171" t="s">
        <v>233</v>
      </c>
      <c r="F83" s="171"/>
      <c r="G83" s="85" t="s">
        <v>234</v>
      </c>
      <c r="AG83" t="s">
        <v>219</v>
      </c>
      <c r="AH83" t="s">
        <v>220</v>
      </c>
    </row>
    <row r="84" spans="1:34">
      <c r="A84" s="172"/>
      <c r="B84" s="172"/>
      <c r="C84" s="173"/>
      <c r="D84" s="173"/>
      <c r="E84" s="173"/>
      <c r="F84" s="173"/>
      <c r="G84" s="86"/>
      <c r="AG84" t="s">
        <v>223</v>
      </c>
      <c r="AH84" t="s">
        <v>224</v>
      </c>
    </row>
    <row r="85" spans="1:34">
      <c r="A85" s="174"/>
      <c r="B85" s="174"/>
      <c r="C85" s="175"/>
      <c r="D85" s="175"/>
      <c r="E85" s="176"/>
      <c r="F85" s="176"/>
      <c r="G85" s="87"/>
      <c r="AG85" t="s">
        <v>226</v>
      </c>
      <c r="AH85" t="s">
        <v>227</v>
      </c>
    </row>
    <row r="86" spans="1:34">
      <c r="A86" s="174"/>
      <c r="B86" s="174"/>
      <c r="C86" s="176"/>
      <c r="D86" s="176"/>
      <c r="E86" s="176"/>
      <c r="F86" s="176"/>
      <c r="G86" s="88"/>
      <c r="AG86" t="s">
        <v>229</v>
      </c>
      <c r="AH86" t="s">
        <v>230</v>
      </c>
    </row>
    <row r="87" spans="1:34">
      <c r="A87" s="174"/>
      <c r="B87" s="174"/>
      <c r="C87" s="176"/>
      <c r="D87" s="176"/>
      <c r="E87" s="176"/>
      <c r="F87" s="176"/>
      <c r="G87" s="88"/>
      <c r="AG87" t="s">
        <v>235</v>
      </c>
      <c r="AH87" t="s">
        <v>236</v>
      </c>
    </row>
    <row r="88" spans="1:34">
      <c r="A88" s="174"/>
      <c r="B88" s="174"/>
      <c r="C88" s="176"/>
      <c r="D88" s="176"/>
      <c r="E88" s="176"/>
      <c r="F88" s="176"/>
      <c r="G88" s="88"/>
      <c r="AG88" t="s">
        <v>237</v>
      </c>
      <c r="AH88" t="s">
        <v>238</v>
      </c>
    </row>
    <row r="89" spans="1:34">
      <c r="A89" s="177"/>
      <c r="B89" s="177"/>
      <c r="C89" s="178"/>
      <c r="D89" s="178"/>
      <c r="E89" s="178"/>
      <c r="F89" s="178"/>
      <c r="G89" s="89"/>
      <c r="AG89" t="s">
        <v>239</v>
      </c>
      <c r="AH89" t="s">
        <v>240</v>
      </c>
    </row>
    <row r="90" spans="1:34" ht="24.75">
      <c r="E90" s="90" t="s">
        <v>249</v>
      </c>
      <c r="F90" s="91"/>
      <c r="G90" s="38"/>
      <c r="AG90" t="s">
        <v>241</v>
      </c>
      <c r="AH90" t="s">
        <v>242</v>
      </c>
    </row>
    <row r="91" spans="1:34">
      <c r="AG91" t="s">
        <v>243</v>
      </c>
      <c r="AH91" t="s">
        <v>244</v>
      </c>
    </row>
    <row r="92" spans="1:34">
      <c r="A92" s="92" t="s">
        <v>254</v>
      </c>
      <c r="AG92" t="s">
        <v>245</v>
      </c>
      <c r="AH92" t="s">
        <v>246</v>
      </c>
    </row>
    <row r="93" spans="1:34" hidden="1">
      <c r="AG93" t="s">
        <v>247</v>
      </c>
      <c r="AH93" t="s">
        <v>248</v>
      </c>
    </row>
    <row r="94" spans="1:34" ht="18" hidden="1" customHeight="1">
      <c r="AG94" t="s">
        <v>250</v>
      </c>
      <c r="AH94" t="s">
        <v>251</v>
      </c>
    </row>
    <row r="95" spans="1:34" ht="22.5" hidden="1" customHeight="1">
      <c r="AG95" t="s">
        <v>252</v>
      </c>
      <c r="AH95" t="s">
        <v>253</v>
      </c>
    </row>
    <row r="96" spans="1:34" ht="9" hidden="1" customHeight="1">
      <c r="AG96" t="s">
        <v>255</v>
      </c>
      <c r="AH96" t="s">
        <v>256</v>
      </c>
    </row>
    <row r="97" spans="10:34" ht="45" hidden="1" customHeight="1">
      <c r="J97" t="s">
        <v>265</v>
      </c>
      <c r="N97" s="93"/>
      <c r="O97" s="93"/>
      <c r="Q97" s="94" t="s">
        <v>87</v>
      </c>
      <c r="R97" s="95" t="s">
        <v>88</v>
      </c>
      <c r="S97" s="96" t="s">
        <v>266</v>
      </c>
      <c r="V97" t="s">
        <v>267</v>
      </c>
      <c r="Y97" t="s">
        <v>183</v>
      </c>
      <c r="AB97">
        <v>7</v>
      </c>
      <c r="AC97" t="s">
        <v>268</v>
      </c>
      <c r="AD97" t="s">
        <v>269</v>
      </c>
      <c r="AE97" s="97" t="s">
        <v>270</v>
      </c>
      <c r="AF97" t="s">
        <v>271</v>
      </c>
      <c r="AG97" t="s">
        <v>257</v>
      </c>
      <c r="AH97" t="s">
        <v>258</v>
      </c>
    </row>
    <row r="98" spans="10:34" ht="45" hidden="1" customHeight="1">
      <c r="J98" t="s">
        <v>274</v>
      </c>
      <c r="N98" s="93" t="s">
        <v>275</v>
      </c>
      <c r="O98" s="93" t="s">
        <v>276</v>
      </c>
      <c r="Q98" s="94" t="s">
        <v>277</v>
      </c>
      <c r="R98" s="95" t="s">
        <v>85</v>
      </c>
      <c r="S98" s="96" t="s">
        <v>266</v>
      </c>
      <c r="V98" t="s">
        <v>278</v>
      </c>
      <c r="Y98" t="s">
        <v>279</v>
      </c>
      <c r="AB98" t="s">
        <v>280</v>
      </c>
      <c r="AC98" t="s">
        <v>281</v>
      </c>
      <c r="AD98" t="s">
        <v>280</v>
      </c>
      <c r="AE98" t="s">
        <v>282</v>
      </c>
      <c r="AF98" t="s">
        <v>283</v>
      </c>
      <c r="AG98" t="s">
        <v>259</v>
      </c>
      <c r="AH98" t="s">
        <v>260</v>
      </c>
    </row>
    <row r="99" spans="10:34" ht="45" hidden="1" customHeight="1">
      <c r="J99" t="s">
        <v>286</v>
      </c>
      <c r="N99" s="93"/>
      <c r="O99" s="93"/>
      <c r="Q99" s="98"/>
      <c r="R99" s="99"/>
      <c r="S99" s="100"/>
      <c r="Y99" t="s">
        <v>287</v>
      </c>
      <c r="AB99" t="s">
        <v>288</v>
      </c>
      <c r="AC99" t="s">
        <v>289</v>
      </c>
      <c r="AD99" t="s">
        <v>289</v>
      </c>
      <c r="AE99" t="s">
        <v>289</v>
      </c>
      <c r="AG99" t="s">
        <v>261</v>
      </c>
      <c r="AH99" t="s">
        <v>262</v>
      </c>
    </row>
    <row r="100" spans="10:34" ht="45" hidden="1" customHeight="1">
      <c r="N100" s="93"/>
      <c r="O100" s="93"/>
      <c r="R100" s="101"/>
      <c r="S100" s="102"/>
      <c r="Y100" t="s">
        <v>292</v>
      </c>
      <c r="AC100" t="s">
        <v>293</v>
      </c>
      <c r="AD100" t="s">
        <v>282</v>
      </c>
      <c r="AE100" t="s">
        <v>294</v>
      </c>
      <c r="AG100" t="s">
        <v>263</v>
      </c>
      <c r="AH100" t="s">
        <v>264</v>
      </c>
    </row>
    <row r="101" spans="10:34" ht="45" hidden="1" customHeight="1">
      <c r="N101" s="93"/>
      <c r="O101" s="93"/>
      <c r="R101" s="101"/>
      <c r="S101" s="102"/>
      <c r="Y101" t="s">
        <v>297</v>
      </c>
      <c r="AD101" t="s">
        <v>294</v>
      </c>
      <c r="AE101" t="s">
        <v>298</v>
      </c>
      <c r="AG101" t="s">
        <v>272</v>
      </c>
      <c r="AH101" t="s">
        <v>273</v>
      </c>
    </row>
    <row r="102" spans="10:34" ht="45" hidden="1" customHeight="1">
      <c r="R102" s="101"/>
      <c r="S102" s="102"/>
      <c r="Y102" t="s">
        <v>301</v>
      </c>
      <c r="AD102" t="s">
        <v>288</v>
      </c>
      <c r="AE102" t="s">
        <v>302</v>
      </c>
      <c r="AG102" t="s">
        <v>284</v>
      </c>
      <c r="AH102" t="s">
        <v>285</v>
      </c>
    </row>
    <row r="103" spans="10:34" ht="45" hidden="1" customHeight="1">
      <c r="R103" s="101"/>
      <c r="S103" s="102"/>
      <c r="AD103" t="s">
        <v>305</v>
      </c>
      <c r="AG103" t="s">
        <v>290</v>
      </c>
      <c r="AH103" t="s">
        <v>291</v>
      </c>
    </row>
    <row r="104" spans="10:34" ht="45" hidden="1" customHeight="1">
      <c r="R104" s="101"/>
      <c r="S104" s="102"/>
      <c r="AD104" s="103" t="s">
        <v>308</v>
      </c>
      <c r="AG104" t="s">
        <v>1058</v>
      </c>
      <c r="AH104" t="s">
        <v>498</v>
      </c>
    </row>
    <row r="105" spans="10:34" ht="45" hidden="1" customHeight="1">
      <c r="R105" s="101"/>
      <c r="S105" s="102"/>
      <c r="AG105" t="s">
        <v>295</v>
      </c>
      <c r="AH105" t="s">
        <v>296</v>
      </c>
    </row>
    <row r="106" spans="10:34" ht="45" hidden="1" customHeight="1">
      <c r="R106" s="101"/>
      <c r="S106" s="102"/>
      <c r="AG106" t="s">
        <v>299</v>
      </c>
      <c r="AH106" t="s">
        <v>300</v>
      </c>
    </row>
    <row r="107" spans="10:34" ht="45" hidden="1" customHeight="1">
      <c r="R107" s="101"/>
      <c r="S107" s="102"/>
      <c r="AG107" t="s">
        <v>303</v>
      </c>
      <c r="AH107" t="s">
        <v>304</v>
      </c>
    </row>
    <row r="108" spans="10:34" ht="45" hidden="1" customHeight="1">
      <c r="R108" s="101"/>
      <c r="S108" s="102"/>
      <c r="AG108" t="s">
        <v>306</v>
      </c>
      <c r="AH108" t="s">
        <v>307</v>
      </c>
    </row>
    <row r="109" spans="10:34" ht="45" hidden="1" customHeight="1">
      <c r="R109" s="101"/>
      <c r="S109" s="102"/>
      <c r="AG109" t="s">
        <v>309</v>
      </c>
      <c r="AH109" t="s">
        <v>310</v>
      </c>
    </row>
    <row r="110" spans="10:34" ht="45" hidden="1" customHeight="1">
      <c r="R110" s="101"/>
      <c r="S110" s="102"/>
      <c r="AG110" t="s">
        <v>311</v>
      </c>
      <c r="AH110" t="s">
        <v>312</v>
      </c>
    </row>
    <row r="111" spans="10:34" ht="45" hidden="1" customHeight="1">
      <c r="R111" s="101"/>
      <c r="S111" s="102"/>
      <c r="AG111" t="s">
        <v>313</v>
      </c>
      <c r="AH111" t="s">
        <v>314</v>
      </c>
    </row>
    <row r="112" spans="10:34" ht="45" hidden="1" customHeight="1">
      <c r="R112" s="101"/>
      <c r="S112" s="102"/>
      <c r="AG112" t="s">
        <v>315</v>
      </c>
      <c r="AH112" t="s">
        <v>316</v>
      </c>
    </row>
    <row r="113" spans="18:34" ht="45" hidden="1" customHeight="1">
      <c r="R113" s="101"/>
      <c r="S113" s="102"/>
      <c r="AG113" t="s">
        <v>317</v>
      </c>
      <c r="AH113" t="s">
        <v>318</v>
      </c>
    </row>
    <row r="114" spans="18:34" ht="45" hidden="1" customHeight="1">
      <c r="R114" s="101"/>
      <c r="S114" s="102"/>
      <c r="AG114" t="s">
        <v>319</v>
      </c>
      <c r="AH114" t="s">
        <v>320</v>
      </c>
    </row>
    <row r="115" spans="18:34" ht="45" hidden="1" customHeight="1">
      <c r="R115" s="101"/>
      <c r="S115" s="102"/>
      <c r="AG115" t="s">
        <v>321</v>
      </c>
      <c r="AH115" t="s">
        <v>322</v>
      </c>
    </row>
    <row r="116" spans="18:34" ht="45" hidden="1" customHeight="1">
      <c r="R116" s="101"/>
      <c r="S116" s="102"/>
      <c r="AG116" t="s">
        <v>323</v>
      </c>
      <c r="AH116" t="s">
        <v>324</v>
      </c>
    </row>
    <row r="117" spans="18:34" ht="45" hidden="1" customHeight="1">
      <c r="R117" s="101"/>
      <c r="S117" s="102"/>
      <c r="AG117" t="s">
        <v>325</v>
      </c>
      <c r="AH117" t="s">
        <v>326</v>
      </c>
    </row>
    <row r="118" spans="18:34" ht="45" hidden="1" customHeight="1">
      <c r="R118" s="101"/>
      <c r="S118" s="102"/>
      <c r="AG118" t="s">
        <v>327</v>
      </c>
      <c r="AH118" t="s">
        <v>328</v>
      </c>
    </row>
    <row r="119" spans="18:34" ht="45" hidden="1" customHeight="1">
      <c r="R119" s="101"/>
      <c r="S119" s="102"/>
      <c r="AG119" t="s">
        <v>329</v>
      </c>
      <c r="AH119" t="s">
        <v>330</v>
      </c>
    </row>
    <row r="120" spans="18:34" ht="45" hidden="1" customHeight="1">
      <c r="R120" s="101"/>
      <c r="S120" s="102"/>
      <c r="AG120" t="s">
        <v>331</v>
      </c>
      <c r="AH120" t="s">
        <v>332</v>
      </c>
    </row>
    <row r="121" spans="18:34" ht="45" hidden="1" customHeight="1">
      <c r="R121" s="101"/>
      <c r="S121" s="102"/>
      <c r="AG121" t="s">
        <v>333</v>
      </c>
      <c r="AH121" t="s">
        <v>334</v>
      </c>
    </row>
    <row r="122" spans="18:34" ht="45" hidden="1" customHeight="1">
      <c r="R122" s="101"/>
      <c r="S122" s="102"/>
      <c r="AG122" t="s">
        <v>335</v>
      </c>
      <c r="AH122" t="s">
        <v>336</v>
      </c>
    </row>
    <row r="123" spans="18:34" ht="45" hidden="1" customHeight="1">
      <c r="R123" s="101"/>
      <c r="S123" s="102"/>
      <c r="AG123" t="s">
        <v>337</v>
      </c>
      <c r="AH123" t="s">
        <v>338</v>
      </c>
    </row>
    <row r="124" spans="18:34" ht="45" hidden="1" customHeight="1">
      <c r="R124" s="101"/>
      <c r="S124" s="102"/>
      <c r="AG124" t="s">
        <v>339</v>
      </c>
      <c r="AH124" t="s">
        <v>340</v>
      </c>
    </row>
    <row r="125" spans="18:34" ht="45" hidden="1" customHeight="1">
      <c r="R125" s="101"/>
      <c r="S125" s="102"/>
      <c r="AG125" t="s">
        <v>341</v>
      </c>
      <c r="AH125" t="s">
        <v>342</v>
      </c>
    </row>
    <row r="126" spans="18:34" ht="45" hidden="1" customHeight="1">
      <c r="R126" s="101"/>
      <c r="S126" s="102"/>
      <c r="AG126" t="s">
        <v>343</v>
      </c>
      <c r="AH126" t="s">
        <v>344</v>
      </c>
    </row>
    <row r="127" spans="18:34" ht="45" hidden="1" customHeight="1">
      <c r="R127" s="101"/>
      <c r="S127" s="102"/>
      <c r="AG127" t="s">
        <v>345</v>
      </c>
      <c r="AH127" t="s">
        <v>346</v>
      </c>
    </row>
    <row r="128" spans="18:34" ht="45" hidden="1" customHeight="1">
      <c r="R128" s="101"/>
      <c r="S128" s="102"/>
      <c r="AG128" t="s">
        <v>347</v>
      </c>
      <c r="AH128" t="s">
        <v>348</v>
      </c>
    </row>
    <row r="129" spans="18:34" ht="45" hidden="1" customHeight="1">
      <c r="R129" s="101"/>
      <c r="S129" s="102"/>
      <c r="AG129" t="s">
        <v>349</v>
      </c>
      <c r="AH129" t="s">
        <v>350</v>
      </c>
    </row>
    <row r="130" spans="18:34" ht="45" hidden="1" customHeight="1">
      <c r="R130" s="101"/>
      <c r="S130" s="102"/>
      <c r="AG130" t="s">
        <v>351</v>
      </c>
      <c r="AH130" t="s">
        <v>352</v>
      </c>
    </row>
    <row r="131" spans="18:34" ht="45" hidden="1" customHeight="1">
      <c r="R131" s="101"/>
      <c r="S131" s="102"/>
      <c r="AG131" t="s">
        <v>353</v>
      </c>
      <c r="AH131" t="s">
        <v>354</v>
      </c>
    </row>
    <row r="132" spans="18:34" ht="45" hidden="1" customHeight="1">
      <c r="R132" s="101"/>
      <c r="S132" s="102"/>
      <c r="AG132" t="s">
        <v>355</v>
      </c>
      <c r="AH132" t="s">
        <v>356</v>
      </c>
    </row>
    <row r="133" spans="18:34" ht="45" hidden="1" customHeight="1">
      <c r="R133" s="101"/>
      <c r="S133" s="102"/>
      <c r="AG133" t="s">
        <v>357</v>
      </c>
      <c r="AH133" t="s">
        <v>358</v>
      </c>
    </row>
    <row r="134" spans="18:34" ht="45" hidden="1" customHeight="1">
      <c r="R134" s="101"/>
      <c r="S134" s="102"/>
      <c r="AG134" t="s">
        <v>359</v>
      </c>
      <c r="AH134" t="s">
        <v>360</v>
      </c>
    </row>
    <row r="135" spans="18:34" ht="45" hidden="1" customHeight="1">
      <c r="R135" s="101"/>
      <c r="S135" s="102"/>
      <c r="AG135" t="s">
        <v>361</v>
      </c>
      <c r="AH135" t="s">
        <v>362</v>
      </c>
    </row>
    <row r="136" spans="18:34" ht="45" hidden="1" customHeight="1">
      <c r="R136" s="101"/>
      <c r="S136" s="102"/>
      <c r="AG136" t="s">
        <v>363</v>
      </c>
      <c r="AH136" t="s">
        <v>364</v>
      </c>
    </row>
    <row r="137" spans="18:34" ht="45" hidden="1" customHeight="1">
      <c r="R137" s="101"/>
      <c r="S137" s="102"/>
      <c r="AG137" t="s">
        <v>365</v>
      </c>
      <c r="AH137" t="s">
        <v>366</v>
      </c>
    </row>
    <row r="138" spans="18:34" ht="45" hidden="1" customHeight="1">
      <c r="R138" s="101"/>
      <c r="S138" s="102"/>
      <c r="AG138" t="s">
        <v>367</v>
      </c>
      <c r="AH138" t="s">
        <v>368</v>
      </c>
    </row>
    <row r="139" spans="18:34" ht="45" hidden="1" customHeight="1">
      <c r="R139" s="101"/>
      <c r="S139" s="102"/>
      <c r="AG139" t="s">
        <v>369</v>
      </c>
      <c r="AH139" t="s">
        <v>370</v>
      </c>
    </row>
    <row r="140" spans="18:34" ht="45" hidden="1" customHeight="1">
      <c r="R140" s="101"/>
      <c r="S140" s="102"/>
      <c r="AG140" t="s">
        <v>371</v>
      </c>
      <c r="AH140" t="s">
        <v>372</v>
      </c>
    </row>
    <row r="141" spans="18:34" ht="45" hidden="1" customHeight="1">
      <c r="R141" s="101"/>
      <c r="S141" s="102"/>
      <c r="AG141" t="s">
        <v>373</v>
      </c>
      <c r="AH141" t="s">
        <v>374</v>
      </c>
    </row>
    <row r="142" spans="18:34" ht="45" hidden="1" customHeight="1">
      <c r="R142" s="101"/>
      <c r="S142" s="102"/>
      <c r="AG142" t="s">
        <v>375</v>
      </c>
      <c r="AH142" t="s">
        <v>376</v>
      </c>
    </row>
    <row r="143" spans="18:34" ht="45" hidden="1" customHeight="1">
      <c r="R143" s="101"/>
      <c r="S143" s="102"/>
      <c r="AG143" t="s">
        <v>377</v>
      </c>
      <c r="AH143" t="s">
        <v>378</v>
      </c>
    </row>
    <row r="144" spans="18:34" ht="45" hidden="1" customHeight="1">
      <c r="R144" s="101"/>
      <c r="S144" s="102"/>
      <c r="AG144" t="s">
        <v>379</v>
      </c>
      <c r="AH144" t="s">
        <v>380</v>
      </c>
    </row>
    <row r="145" spans="18:34" ht="45" hidden="1" customHeight="1">
      <c r="R145" s="101"/>
      <c r="S145" s="102"/>
      <c r="AG145" t="s">
        <v>381</v>
      </c>
      <c r="AH145" t="s">
        <v>382</v>
      </c>
    </row>
    <row r="146" spans="18:34" ht="45" hidden="1" customHeight="1">
      <c r="R146" s="101"/>
      <c r="S146" s="102"/>
      <c r="AG146" t="s">
        <v>383</v>
      </c>
      <c r="AH146" t="s">
        <v>384</v>
      </c>
    </row>
    <row r="147" spans="18:34" ht="45" hidden="1" customHeight="1">
      <c r="R147" s="101"/>
      <c r="S147" s="102"/>
      <c r="AG147" t="s">
        <v>385</v>
      </c>
      <c r="AH147" t="s">
        <v>386</v>
      </c>
    </row>
    <row r="148" spans="18:34" ht="45" hidden="1" customHeight="1">
      <c r="R148" s="101"/>
      <c r="S148" s="102"/>
      <c r="AG148" t="s">
        <v>387</v>
      </c>
      <c r="AH148" t="s">
        <v>388</v>
      </c>
    </row>
    <row r="149" spans="18:34" ht="45" hidden="1" customHeight="1">
      <c r="R149" s="101"/>
      <c r="S149" s="102"/>
      <c r="AG149" t="s">
        <v>389</v>
      </c>
      <c r="AH149" t="s">
        <v>390</v>
      </c>
    </row>
    <row r="150" spans="18:34" ht="45" hidden="1" customHeight="1">
      <c r="R150" s="101"/>
      <c r="S150" s="102"/>
      <c r="AG150" t="s">
        <v>391</v>
      </c>
      <c r="AH150" t="s">
        <v>392</v>
      </c>
    </row>
    <row r="151" spans="18:34" ht="45" hidden="1" customHeight="1">
      <c r="R151" s="101"/>
      <c r="S151" s="102"/>
      <c r="AG151" t="s">
        <v>393</v>
      </c>
      <c r="AH151" t="s">
        <v>394</v>
      </c>
    </row>
    <row r="152" spans="18:34" ht="45" hidden="1" customHeight="1">
      <c r="R152" s="101"/>
      <c r="S152" s="102"/>
      <c r="AG152" t="s">
        <v>395</v>
      </c>
      <c r="AH152" t="s">
        <v>396</v>
      </c>
    </row>
    <row r="153" spans="18:34" ht="45" hidden="1" customHeight="1">
      <c r="R153" s="101"/>
      <c r="S153" s="102"/>
      <c r="AG153" t="s">
        <v>397</v>
      </c>
      <c r="AH153" t="s">
        <v>398</v>
      </c>
    </row>
    <row r="154" spans="18:34" ht="45" hidden="1" customHeight="1">
      <c r="R154" s="101"/>
      <c r="S154" s="102"/>
      <c r="AG154" t="s">
        <v>399</v>
      </c>
      <c r="AH154" t="s">
        <v>400</v>
      </c>
    </row>
    <row r="155" spans="18:34" ht="45" hidden="1" customHeight="1">
      <c r="R155" s="101"/>
      <c r="S155" s="102"/>
      <c r="AG155" t="s">
        <v>401</v>
      </c>
      <c r="AH155" t="s">
        <v>402</v>
      </c>
    </row>
    <row r="156" spans="18:34" ht="45" hidden="1" customHeight="1">
      <c r="R156" s="101"/>
      <c r="S156" s="102"/>
      <c r="AG156" t="s">
        <v>403</v>
      </c>
      <c r="AH156" t="s">
        <v>404</v>
      </c>
    </row>
    <row r="157" spans="18:34" ht="45" hidden="1" customHeight="1">
      <c r="R157" s="101"/>
      <c r="S157" s="102"/>
      <c r="AG157" t="s">
        <v>405</v>
      </c>
      <c r="AH157" t="s">
        <v>406</v>
      </c>
    </row>
    <row r="158" spans="18:34" ht="45" hidden="1" customHeight="1">
      <c r="R158" s="101"/>
      <c r="S158" s="102"/>
      <c r="AG158" t="s">
        <v>407</v>
      </c>
      <c r="AH158" t="s">
        <v>408</v>
      </c>
    </row>
    <row r="159" spans="18:34" ht="45" hidden="1" customHeight="1">
      <c r="R159" s="101"/>
      <c r="S159" s="102"/>
      <c r="AG159" t="s">
        <v>409</v>
      </c>
      <c r="AH159" t="s">
        <v>410</v>
      </c>
    </row>
    <row r="160" spans="18:34" ht="45" hidden="1" customHeight="1">
      <c r="R160" s="101"/>
      <c r="S160" s="102"/>
      <c r="AG160" t="s">
        <v>411</v>
      </c>
      <c r="AH160" t="s">
        <v>412</v>
      </c>
    </row>
    <row r="161" spans="18:34" ht="45" hidden="1" customHeight="1">
      <c r="R161" s="101"/>
      <c r="S161" s="102"/>
      <c r="AG161" t="s">
        <v>413</v>
      </c>
      <c r="AH161" t="s">
        <v>414</v>
      </c>
    </row>
    <row r="162" spans="18:34" ht="45" hidden="1" customHeight="1">
      <c r="R162" s="101"/>
      <c r="S162" s="102"/>
      <c r="AG162" t="s">
        <v>415</v>
      </c>
      <c r="AH162" t="s">
        <v>416</v>
      </c>
    </row>
    <row r="163" spans="18:34" ht="45" hidden="1" customHeight="1">
      <c r="R163" s="101"/>
      <c r="S163" s="102"/>
      <c r="AG163" t="s">
        <v>417</v>
      </c>
      <c r="AH163" t="s">
        <v>418</v>
      </c>
    </row>
    <row r="164" spans="18:34" ht="45" hidden="1" customHeight="1">
      <c r="R164" s="101"/>
      <c r="S164" s="102"/>
      <c r="AG164" t="s">
        <v>419</v>
      </c>
      <c r="AH164" t="s">
        <v>420</v>
      </c>
    </row>
    <row r="165" spans="18:34" ht="45" hidden="1" customHeight="1">
      <c r="R165" s="101"/>
      <c r="S165" s="102"/>
      <c r="AG165" t="s">
        <v>421</v>
      </c>
      <c r="AH165" t="s">
        <v>422</v>
      </c>
    </row>
    <row r="166" spans="18:34" ht="45" hidden="1" customHeight="1">
      <c r="R166" s="101"/>
      <c r="S166" s="102"/>
      <c r="AG166" t="s">
        <v>423</v>
      </c>
      <c r="AH166" t="s">
        <v>424</v>
      </c>
    </row>
    <row r="167" spans="18:34" ht="45" hidden="1" customHeight="1">
      <c r="R167" s="101"/>
      <c r="S167" s="102"/>
      <c r="AG167" t="s">
        <v>425</v>
      </c>
      <c r="AH167" t="s">
        <v>426</v>
      </c>
    </row>
    <row r="168" spans="18:34" ht="45" hidden="1" customHeight="1">
      <c r="R168" s="101"/>
      <c r="S168" s="102"/>
      <c r="AG168" t="s">
        <v>427</v>
      </c>
      <c r="AH168" t="s">
        <v>428</v>
      </c>
    </row>
    <row r="169" spans="18:34" ht="45" hidden="1" customHeight="1">
      <c r="AG169" t="s">
        <v>429</v>
      </c>
      <c r="AH169" t="s">
        <v>430</v>
      </c>
    </row>
    <row r="170" spans="18:34" ht="45" hidden="1" customHeight="1">
      <c r="AG170" t="s">
        <v>431</v>
      </c>
      <c r="AH170" t="s">
        <v>432</v>
      </c>
    </row>
    <row r="171" spans="18:34" hidden="1">
      <c r="AG171" t="s">
        <v>433</v>
      </c>
      <c r="AH171" t="s">
        <v>434</v>
      </c>
    </row>
    <row r="172" spans="18:34" hidden="1">
      <c r="AG172" t="s">
        <v>435</v>
      </c>
      <c r="AH172" t="s">
        <v>436</v>
      </c>
    </row>
    <row r="173" spans="18:34" hidden="1">
      <c r="AG173" t="s">
        <v>437</v>
      </c>
      <c r="AH173" t="s">
        <v>438</v>
      </c>
    </row>
    <row r="174" spans="18:34" hidden="1">
      <c r="AG174" t="s">
        <v>439</v>
      </c>
      <c r="AH174" t="s">
        <v>440</v>
      </c>
    </row>
    <row r="175" spans="18:34" hidden="1">
      <c r="AG175" t="s">
        <v>441</v>
      </c>
      <c r="AH175" t="s">
        <v>442</v>
      </c>
    </row>
    <row r="176" spans="18:34" hidden="1">
      <c r="AG176" t="s">
        <v>443</v>
      </c>
      <c r="AH176" t="s">
        <v>444</v>
      </c>
    </row>
    <row r="177" spans="33:34" hidden="1">
      <c r="AG177" t="s">
        <v>445</v>
      </c>
      <c r="AH177" t="s">
        <v>446</v>
      </c>
    </row>
    <row r="178" spans="33:34" hidden="1">
      <c r="AG178" t="s">
        <v>447</v>
      </c>
      <c r="AH178" t="s">
        <v>448</v>
      </c>
    </row>
    <row r="179" spans="33:34" hidden="1">
      <c r="AG179" t="s">
        <v>449</v>
      </c>
      <c r="AH179" t="s">
        <v>450</v>
      </c>
    </row>
    <row r="180" spans="33:34" hidden="1">
      <c r="AG180" t="s">
        <v>451</v>
      </c>
      <c r="AH180" t="s">
        <v>452</v>
      </c>
    </row>
    <row r="181" spans="33:34" hidden="1">
      <c r="AG181" t="s">
        <v>453</v>
      </c>
      <c r="AH181" t="s">
        <v>454</v>
      </c>
    </row>
    <row r="182" spans="33:34" hidden="1">
      <c r="AG182" t="s">
        <v>455</v>
      </c>
      <c r="AH182" t="s">
        <v>456</v>
      </c>
    </row>
    <row r="183" spans="33:34" hidden="1">
      <c r="AG183" t="s">
        <v>457</v>
      </c>
      <c r="AH183" t="s">
        <v>458</v>
      </c>
    </row>
    <row r="184" spans="33:34" hidden="1">
      <c r="AG184" t="s">
        <v>459</v>
      </c>
      <c r="AH184" t="s">
        <v>460</v>
      </c>
    </row>
    <row r="185" spans="33:34" hidden="1">
      <c r="AG185" t="s">
        <v>461</v>
      </c>
      <c r="AH185" t="s">
        <v>462</v>
      </c>
    </row>
    <row r="186" spans="33:34" hidden="1">
      <c r="AG186" t="s">
        <v>463</v>
      </c>
      <c r="AH186" t="s">
        <v>464</v>
      </c>
    </row>
    <row r="187" spans="33:34" hidden="1">
      <c r="AG187" t="s">
        <v>465</v>
      </c>
      <c r="AH187" t="s">
        <v>466</v>
      </c>
    </row>
    <row r="188" spans="33:34" hidden="1">
      <c r="AG188" t="s">
        <v>467</v>
      </c>
      <c r="AH188" t="s">
        <v>468</v>
      </c>
    </row>
    <row r="189" spans="33:34" hidden="1">
      <c r="AG189" t="s">
        <v>469</v>
      </c>
      <c r="AH189" t="s">
        <v>470</v>
      </c>
    </row>
    <row r="190" spans="33:34" hidden="1">
      <c r="AG190" t="s">
        <v>471</v>
      </c>
      <c r="AH190" t="s">
        <v>472</v>
      </c>
    </row>
    <row r="191" spans="33:34" hidden="1">
      <c r="AG191" t="s">
        <v>473</v>
      </c>
      <c r="AH191" t="s">
        <v>474</v>
      </c>
    </row>
    <row r="192" spans="33:34" hidden="1">
      <c r="AG192" t="s">
        <v>475</v>
      </c>
      <c r="AH192" t="s">
        <v>476</v>
      </c>
    </row>
    <row r="193" spans="33:34" hidden="1">
      <c r="AG193" t="s">
        <v>477</v>
      </c>
      <c r="AH193" t="s">
        <v>478</v>
      </c>
    </row>
    <row r="194" spans="33:34" hidden="1">
      <c r="AG194" t="s">
        <v>479</v>
      </c>
      <c r="AH194" t="s">
        <v>480</v>
      </c>
    </row>
    <row r="195" spans="33:34" hidden="1">
      <c r="AG195" t="s">
        <v>481</v>
      </c>
      <c r="AH195" t="s">
        <v>482</v>
      </c>
    </row>
    <row r="196" spans="33:34" hidden="1">
      <c r="AG196" t="s">
        <v>483</v>
      </c>
      <c r="AH196" t="s">
        <v>484</v>
      </c>
    </row>
    <row r="197" spans="33:34" hidden="1">
      <c r="AG197" t="s">
        <v>485</v>
      </c>
      <c r="AH197" t="s">
        <v>486</v>
      </c>
    </row>
    <row r="198" spans="33:34" hidden="1">
      <c r="AG198" t="s">
        <v>487</v>
      </c>
      <c r="AH198" t="s">
        <v>488</v>
      </c>
    </row>
    <row r="199" spans="33:34" hidden="1">
      <c r="AG199" t="s">
        <v>489</v>
      </c>
      <c r="AH199" t="s">
        <v>490</v>
      </c>
    </row>
    <row r="200" spans="33:34" hidden="1">
      <c r="AG200" t="s">
        <v>491</v>
      </c>
      <c r="AH200" t="s">
        <v>492</v>
      </c>
    </row>
    <row r="201" spans="33:34" hidden="1">
      <c r="AG201" t="s">
        <v>493</v>
      </c>
      <c r="AH201" t="s">
        <v>494</v>
      </c>
    </row>
    <row r="202" spans="33:34" hidden="1">
      <c r="AG202" t="s">
        <v>495</v>
      </c>
      <c r="AH202" t="s">
        <v>496</v>
      </c>
    </row>
    <row r="203" spans="33:34" hidden="1">
      <c r="AG203" t="s">
        <v>497</v>
      </c>
      <c r="AH203" t="s">
        <v>498</v>
      </c>
    </row>
    <row r="204" spans="33:34" hidden="1">
      <c r="AG204" t="s">
        <v>499</v>
      </c>
      <c r="AH204" t="s">
        <v>500</v>
      </c>
    </row>
    <row r="205" spans="33:34" hidden="1">
      <c r="AG205" t="s">
        <v>501</v>
      </c>
      <c r="AH205" t="s">
        <v>502</v>
      </c>
    </row>
    <row r="206" spans="33:34" hidden="1">
      <c r="AG206" t="s">
        <v>503</v>
      </c>
      <c r="AH206" t="s">
        <v>504</v>
      </c>
    </row>
    <row r="207" spans="33:34" hidden="1">
      <c r="AG207" t="s">
        <v>505</v>
      </c>
      <c r="AH207" t="s">
        <v>506</v>
      </c>
    </row>
    <row r="208" spans="33:34" hidden="1">
      <c r="AG208" t="s">
        <v>507</v>
      </c>
      <c r="AH208" t="s">
        <v>508</v>
      </c>
    </row>
    <row r="209" spans="33:34" hidden="1">
      <c r="AG209" t="s">
        <v>509</v>
      </c>
      <c r="AH209" t="s">
        <v>510</v>
      </c>
    </row>
    <row r="210" spans="33:34" hidden="1">
      <c r="AG210" t="s">
        <v>511</v>
      </c>
      <c r="AH210" t="s">
        <v>512</v>
      </c>
    </row>
    <row r="211" spans="33:34" hidden="1">
      <c r="AG211" t="s">
        <v>513</v>
      </c>
      <c r="AH211" t="s">
        <v>514</v>
      </c>
    </row>
    <row r="212" spans="33:34" hidden="1">
      <c r="AG212" t="s">
        <v>515</v>
      </c>
      <c r="AH212" t="s">
        <v>516</v>
      </c>
    </row>
    <row r="213" spans="33:34" hidden="1">
      <c r="AG213" t="s">
        <v>517</v>
      </c>
      <c r="AH213" t="s">
        <v>518</v>
      </c>
    </row>
    <row r="214" spans="33:34" hidden="1">
      <c r="AG214" t="s">
        <v>519</v>
      </c>
      <c r="AH214" t="s">
        <v>520</v>
      </c>
    </row>
    <row r="215" spans="33:34" hidden="1">
      <c r="AG215" t="s">
        <v>521</v>
      </c>
      <c r="AH215" t="s">
        <v>522</v>
      </c>
    </row>
    <row r="216" spans="33:34" hidden="1">
      <c r="AG216" t="s">
        <v>523</v>
      </c>
      <c r="AH216" t="s">
        <v>524</v>
      </c>
    </row>
    <row r="217" spans="33:34" hidden="1">
      <c r="AG217" t="s">
        <v>525</v>
      </c>
      <c r="AH217" t="s">
        <v>526</v>
      </c>
    </row>
    <row r="218" spans="33:34" hidden="1">
      <c r="AG218" t="s">
        <v>527</v>
      </c>
      <c r="AH218" t="s">
        <v>528</v>
      </c>
    </row>
    <row r="219" spans="33:34" hidden="1">
      <c r="AG219" t="s">
        <v>529</v>
      </c>
      <c r="AH219" t="s">
        <v>530</v>
      </c>
    </row>
    <row r="220" spans="33:34" hidden="1">
      <c r="AG220" t="s">
        <v>531</v>
      </c>
      <c r="AH220" t="s">
        <v>532</v>
      </c>
    </row>
    <row r="221" spans="33:34" hidden="1">
      <c r="AG221" t="s">
        <v>533</v>
      </c>
      <c r="AH221" t="s">
        <v>534</v>
      </c>
    </row>
    <row r="222" spans="33:34" hidden="1">
      <c r="AG222" t="s">
        <v>535</v>
      </c>
      <c r="AH222" t="s">
        <v>536</v>
      </c>
    </row>
    <row r="223" spans="33:34" hidden="1">
      <c r="AG223" t="s">
        <v>537</v>
      </c>
      <c r="AH223" t="s">
        <v>538</v>
      </c>
    </row>
    <row r="224" spans="33:34" hidden="1">
      <c r="AG224" t="s">
        <v>539</v>
      </c>
      <c r="AH224" t="s">
        <v>540</v>
      </c>
    </row>
    <row r="225" spans="33:34" hidden="1">
      <c r="AG225" t="s">
        <v>541</v>
      </c>
      <c r="AH225" t="s">
        <v>542</v>
      </c>
    </row>
    <row r="226" spans="33:34" hidden="1">
      <c r="AG226" t="s">
        <v>543</v>
      </c>
      <c r="AH226" t="s">
        <v>544</v>
      </c>
    </row>
    <row r="227" spans="33:34" hidden="1">
      <c r="AG227" t="s">
        <v>545</v>
      </c>
      <c r="AH227" t="s">
        <v>546</v>
      </c>
    </row>
    <row r="228" spans="33:34" hidden="1">
      <c r="AG228" t="s">
        <v>547</v>
      </c>
      <c r="AH228" t="s">
        <v>548</v>
      </c>
    </row>
    <row r="229" spans="33:34" hidden="1">
      <c r="AG229" t="s">
        <v>549</v>
      </c>
      <c r="AH229" t="s">
        <v>550</v>
      </c>
    </row>
    <row r="230" spans="33:34" hidden="1">
      <c r="AG230" t="s">
        <v>551</v>
      </c>
      <c r="AH230" t="s">
        <v>552</v>
      </c>
    </row>
    <row r="231" spans="33:34" hidden="1">
      <c r="AG231" t="s">
        <v>553</v>
      </c>
      <c r="AH231" t="s">
        <v>554</v>
      </c>
    </row>
    <row r="232" spans="33:34" hidden="1">
      <c r="AG232" t="s">
        <v>555</v>
      </c>
      <c r="AH232" t="s">
        <v>556</v>
      </c>
    </row>
    <row r="233" spans="33:34" hidden="1">
      <c r="AG233" t="s">
        <v>557</v>
      </c>
      <c r="AH233" t="s">
        <v>558</v>
      </c>
    </row>
    <row r="234" spans="33:34" ht="30" hidden="1">
      <c r="AG234" t="s">
        <v>559</v>
      </c>
      <c r="AH234" s="51" t="s">
        <v>560</v>
      </c>
    </row>
    <row r="235" spans="33:34" ht="30" hidden="1">
      <c r="AG235" t="s">
        <v>561</v>
      </c>
      <c r="AH235" s="51" t="s">
        <v>562</v>
      </c>
    </row>
    <row r="236" spans="33:34" hidden="1">
      <c r="AG236" t="s">
        <v>563</v>
      </c>
      <c r="AH236" t="s">
        <v>564</v>
      </c>
    </row>
    <row r="237" spans="33:34" hidden="1">
      <c r="AG237" t="s">
        <v>565</v>
      </c>
      <c r="AH237" t="s">
        <v>566</v>
      </c>
    </row>
    <row r="238" spans="33:34" hidden="1">
      <c r="AG238" t="s">
        <v>567</v>
      </c>
      <c r="AH238" t="s">
        <v>568</v>
      </c>
    </row>
    <row r="239" spans="33:34" hidden="1">
      <c r="AG239" t="s">
        <v>569</v>
      </c>
      <c r="AH239" t="s">
        <v>570</v>
      </c>
    </row>
    <row r="240" spans="33:34" hidden="1">
      <c r="AG240" t="s">
        <v>571</v>
      </c>
      <c r="AH240" t="s">
        <v>572</v>
      </c>
    </row>
    <row r="241" spans="33:34" hidden="1">
      <c r="AG241" t="s">
        <v>573</v>
      </c>
      <c r="AH241" t="s">
        <v>574</v>
      </c>
    </row>
    <row r="242" spans="33:34" hidden="1">
      <c r="AG242" t="s">
        <v>575</v>
      </c>
      <c r="AH242" t="s">
        <v>576</v>
      </c>
    </row>
    <row r="243" spans="33:34" hidden="1">
      <c r="AG243" t="s">
        <v>577</v>
      </c>
      <c r="AH243" t="s">
        <v>578</v>
      </c>
    </row>
    <row r="244" spans="33:34" hidden="1">
      <c r="AG244" t="s">
        <v>579</v>
      </c>
      <c r="AH244" t="s">
        <v>580</v>
      </c>
    </row>
    <row r="245" spans="33:34" hidden="1">
      <c r="AG245" t="s">
        <v>581</v>
      </c>
      <c r="AH245" t="s">
        <v>582</v>
      </c>
    </row>
    <row r="246" spans="33:34" hidden="1">
      <c r="AG246" t="s">
        <v>583</v>
      </c>
      <c r="AH246" t="s">
        <v>584</v>
      </c>
    </row>
    <row r="247" spans="33:34" hidden="1">
      <c r="AG247" t="s">
        <v>585</v>
      </c>
      <c r="AH247" t="s">
        <v>586</v>
      </c>
    </row>
    <row r="248" spans="33:34" hidden="1">
      <c r="AG248" t="s">
        <v>587</v>
      </c>
      <c r="AH248" t="s">
        <v>588</v>
      </c>
    </row>
    <row r="249" spans="33:34" hidden="1">
      <c r="AG249" t="s">
        <v>589</v>
      </c>
      <c r="AH249" t="s">
        <v>590</v>
      </c>
    </row>
    <row r="250" spans="33:34" hidden="1">
      <c r="AG250" t="s">
        <v>591</v>
      </c>
      <c r="AH250" t="s">
        <v>592</v>
      </c>
    </row>
    <row r="251" spans="33:34" hidden="1">
      <c r="AG251" t="s">
        <v>593</v>
      </c>
      <c r="AH251" t="s">
        <v>594</v>
      </c>
    </row>
    <row r="252" spans="33:34" hidden="1">
      <c r="AG252" t="s">
        <v>595</v>
      </c>
      <c r="AH252" t="s">
        <v>596</v>
      </c>
    </row>
    <row r="253" spans="33:34" hidden="1">
      <c r="AG253" t="s">
        <v>597</v>
      </c>
      <c r="AH253" t="s">
        <v>598</v>
      </c>
    </row>
    <row r="254" spans="33:34" hidden="1">
      <c r="AG254" t="s">
        <v>599</v>
      </c>
      <c r="AH254" t="s">
        <v>600</v>
      </c>
    </row>
    <row r="255" spans="33:34" hidden="1">
      <c r="AG255" t="s">
        <v>601</v>
      </c>
      <c r="AH255" t="s">
        <v>602</v>
      </c>
    </row>
    <row r="256" spans="33:34" hidden="1">
      <c r="AG256" t="s">
        <v>603</v>
      </c>
      <c r="AH256" t="s">
        <v>604</v>
      </c>
    </row>
    <row r="257" spans="33:34" hidden="1">
      <c r="AG257" t="s">
        <v>605</v>
      </c>
      <c r="AH257" t="s">
        <v>606</v>
      </c>
    </row>
    <row r="258" spans="33:34" hidden="1">
      <c r="AG258" t="s">
        <v>607</v>
      </c>
      <c r="AH258" t="s">
        <v>608</v>
      </c>
    </row>
    <row r="259" spans="33:34" hidden="1">
      <c r="AG259" t="s">
        <v>609</v>
      </c>
      <c r="AH259" t="s">
        <v>610</v>
      </c>
    </row>
    <row r="260" spans="33:34" hidden="1">
      <c r="AG260" t="s">
        <v>611</v>
      </c>
      <c r="AH260" t="s">
        <v>612</v>
      </c>
    </row>
    <row r="261" spans="33:34" hidden="1">
      <c r="AG261" t="s">
        <v>613</v>
      </c>
      <c r="AH261" t="s">
        <v>614</v>
      </c>
    </row>
    <row r="262" spans="33:34" hidden="1">
      <c r="AG262" t="s">
        <v>615</v>
      </c>
      <c r="AH262" t="s">
        <v>616</v>
      </c>
    </row>
    <row r="263" spans="33:34" hidden="1">
      <c r="AG263" t="s">
        <v>617</v>
      </c>
      <c r="AH263" t="s">
        <v>618</v>
      </c>
    </row>
    <row r="264" spans="33:34" hidden="1">
      <c r="AG264" t="s">
        <v>619</v>
      </c>
      <c r="AH264" t="s">
        <v>620</v>
      </c>
    </row>
    <row r="265" spans="33:34" hidden="1">
      <c r="AG265" t="s">
        <v>621</v>
      </c>
      <c r="AH265" t="s">
        <v>622</v>
      </c>
    </row>
    <row r="266" spans="33:34" hidden="1">
      <c r="AG266" t="s">
        <v>623</v>
      </c>
      <c r="AH266" t="s">
        <v>320</v>
      </c>
    </row>
    <row r="267" spans="33:34" hidden="1">
      <c r="AG267" t="s">
        <v>624</v>
      </c>
      <c r="AH267" t="s">
        <v>322</v>
      </c>
    </row>
    <row r="268" spans="33:34" hidden="1">
      <c r="AG268" t="s">
        <v>625</v>
      </c>
      <c r="AH268" t="s">
        <v>626</v>
      </c>
    </row>
    <row r="269" spans="33:34" hidden="1">
      <c r="AG269" t="s">
        <v>627</v>
      </c>
      <c r="AH269" t="s">
        <v>328</v>
      </c>
    </row>
    <row r="270" spans="33:34" hidden="1">
      <c r="AG270" t="s">
        <v>628</v>
      </c>
      <c r="AH270" t="s">
        <v>336</v>
      </c>
    </row>
    <row r="271" spans="33:34" hidden="1">
      <c r="AG271" t="s">
        <v>629</v>
      </c>
      <c r="AH271" t="s">
        <v>630</v>
      </c>
    </row>
    <row r="272" spans="33:34" hidden="1">
      <c r="AG272" t="s">
        <v>631</v>
      </c>
      <c r="AH272" t="s">
        <v>632</v>
      </c>
    </row>
    <row r="273" spans="33:34" hidden="1">
      <c r="AG273" t="s">
        <v>633</v>
      </c>
      <c r="AH273" t="s">
        <v>634</v>
      </c>
    </row>
    <row r="274" spans="33:34" hidden="1">
      <c r="AG274" t="s">
        <v>635</v>
      </c>
      <c r="AH274" t="s">
        <v>636</v>
      </c>
    </row>
    <row r="275" spans="33:34" hidden="1">
      <c r="AG275" t="s">
        <v>637</v>
      </c>
      <c r="AH275" t="s">
        <v>638</v>
      </c>
    </row>
    <row r="276" spans="33:34" hidden="1">
      <c r="AG276" t="s">
        <v>639</v>
      </c>
      <c r="AH276" t="s">
        <v>640</v>
      </c>
    </row>
    <row r="277" spans="33:34" hidden="1">
      <c r="AG277" t="s">
        <v>641</v>
      </c>
      <c r="AH277" t="s">
        <v>642</v>
      </c>
    </row>
    <row r="278" spans="33:34" hidden="1">
      <c r="AG278" t="s">
        <v>643</v>
      </c>
      <c r="AH278" t="s">
        <v>644</v>
      </c>
    </row>
    <row r="279" spans="33:34" hidden="1">
      <c r="AG279" t="s">
        <v>645</v>
      </c>
      <c r="AH279" t="s">
        <v>646</v>
      </c>
    </row>
    <row r="280" spans="33:34" hidden="1">
      <c r="AG280" t="s">
        <v>647</v>
      </c>
      <c r="AH280" t="s">
        <v>648</v>
      </c>
    </row>
    <row r="281" spans="33:34" hidden="1">
      <c r="AG281" t="s">
        <v>649</v>
      </c>
      <c r="AH281" t="s">
        <v>650</v>
      </c>
    </row>
    <row r="282" spans="33:34" hidden="1">
      <c r="AG282" t="s">
        <v>651</v>
      </c>
      <c r="AH282" t="s">
        <v>652</v>
      </c>
    </row>
    <row r="283" spans="33:34" hidden="1">
      <c r="AG283" t="s">
        <v>653</v>
      </c>
      <c r="AH283" t="s">
        <v>654</v>
      </c>
    </row>
    <row r="284" spans="33:34" hidden="1">
      <c r="AG284" t="s">
        <v>655</v>
      </c>
      <c r="AH284" t="s">
        <v>656</v>
      </c>
    </row>
    <row r="285" spans="33:34" hidden="1">
      <c r="AG285" t="s">
        <v>657</v>
      </c>
      <c r="AH285" t="s">
        <v>658</v>
      </c>
    </row>
    <row r="286" spans="33:34" hidden="1">
      <c r="AG286" t="s">
        <v>659</v>
      </c>
      <c r="AH286" t="s">
        <v>660</v>
      </c>
    </row>
    <row r="287" spans="33:34" hidden="1">
      <c r="AG287" t="s">
        <v>661</v>
      </c>
      <c r="AH287" t="s">
        <v>662</v>
      </c>
    </row>
    <row r="288" spans="33:34" hidden="1">
      <c r="AG288" t="s">
        <v>663</v>
      </c>
      <c r="AH288" t="s">
        <v>664</v>
      </c>
    </row>
    <row r="289" spans="33:34" hidden="1">
      <c r="AG289" t="s">
        <v>665</v>
      </c>
      <c r="AH289" t="s">
        <v>666</v>
      </c>
    </row>
    <row r="290" spans="33:34" hidden="1">
      <c r="AG290" t="s">
        <v>667</v>
      </c>
      <c r="AH290" t="s">
        <v>668</v>
      </c>
    </row>
    <row r="291" spans="33:34" hidden="1">
      <c r="AG291" t="s">
        <v>669</v>
      </c>
      <c r="AH291" t="s">
        <v>670</v>
      </c>
    </row>
    <row r="292" spans="33:34" hidden="1">
      <c r="AG292" t="s">
        <v>671</v>
      </c>
      <c r="AH292" t="s">
        <v>672</v>
      </c>
    </row>
    <row r="293" spans="33:34" hidden="1">
      <c r="AG293" t="s">
        <v>673</v>
      </c>
      <c r="AH293" t="s">
        <v>674</v>
      </c>
    </row>
    <row r="294" spans="33:34" hidden="1">
      <c r="AG294" t="s">
        <v>675</v>
      </c>
      <c r="AH294" t="s">
        <v>676</v>
      </c>
    </row>
    <row r="295" spans="33:34" hidden="1">
      <c r="AG295" t="s">
        <v>677</v>
      </c>
      <c r="AH295" t="s">
        <v>678</v>
      </c>
    </row>
    <row r="296" spans="33:34" hidden="1">
      <c r="AG296" t="s">
        <v>679</v>
      </c>
      <c r="AH296" t="s">
        <v>680</v>
      </c>
    </row>
    <row r="297" spans="33:34" hidden="1">
      <c r="AG297" t="s">
        <v>681</v>
      </c>
      <c r="AH297" t="s">
        <v>682</v>
      </c>
    </row>
    <row r="298" spans="33:34" hidden="1">
      <c r="AG298" t="s">
        <v>683</v>
      </c>
      <c r="AH298" t="s">
        <v>684</v>
      </c>
    </row>
    <row r="299" spans="33:34" hidden="1">
      <c r="AG299" t="s">
        <v>685</v>
      </c>
      <c r="AH299" t="s">
        <v>686</v>
      </c>
    </row>
    <row r="300" spans="33:34" hidden="1">
      <c r="AG300" t="s">
        <v>687</v>
      </c>
      <c r="AH300" t="s">
        <v>688</v>
      </c>
    </row>
    <row r="301" spans="33:34" hidden="1">
      <c r="AG301" t="s">
        <v>689</v>
      </c>
      <c r="AH301" t="s">
        <v>690</v>
      </c>
    </row>
    <row r="302" spans="33:34" hidden="1">
      <c r="AG302" t="s">
        <v>691</v>
      </c>
      <c r="AH302" t="s">
        <v>692</v>
      </c>
    </row>
    <row r="303" spans="33:34" hidden="1">
      <c r="AG303" t="s">
        <v>693</v>
      </c>
      <c r="AH303" t="s">
        <v>694</v>
      </c>
    </row>
    <row r="304" spans="33:34" hidden="1">
      <c r="AG304" t="s">
        <v>695</v>
      </c>
      <c r="AH304" t="s">
        <v>696</v>
      </c>
    </row>
    <row r="305" spans="33:34" hidden="1">
      <c r="AG305" t="s">
        <v>697</v>
      </c>
      <c r="AH305" t="s">
        <v>698</v>
      </c>
    </row>
    <row r="306" spans="33:34" hidden="1">
      <c r="AG306" t="s">
        <v>699</v>
      </c>
      <c r="AH306" t="s">
        <v>700</v>
      </c>
    </row>
    <row r="307" spans="33:34" hidden="1">
      <c r="AG307" t="s">
        <v>701</v>
      </c>
      <c r="AH307" t="s">
        <v>702</v>
      </c>
    </row>
    <row r="308" spans="33:34" hidden="1">
      <c r="AG308" t="s">
        <v>703</v>
      </c>
      <c r="AH308" t="s">
        <v>704</v>
      </c>
    </row>
    <row r="309" spans="33:34" hidden="1">
      <c r="AG309" t="s">
        <v>705</v>
      </c>
      <c r="AH309" t="s">
        <v>706</v>
      </c>
    </row>
    <row r="310" spans="33:34" hidden="1">
      <c r="AG310" t="s">
        <v>707</v>
      </c>
      <c r="AH310" t="s">
        <v>708</v>
      </c>
    </row>
    <row r="311" spans="33:34" hidden="1">
      <c r="AG311" t="s">
        <v>709</v>
      </c>
      <c r="AH311" t="s">
        <v>710</v>
      </c>
    </row>
    <row r="312" spans="33:34" hidden="1">
      <c r="AG312" t="s">
        <v>711</v>
      </c>
      <c r="AH312" t="s">
        <v>712</v>
      </c>
    </row>
    <row r="313" spans="33:34" hidden="1">
      <c r="AG313" t="s">
        <v>713</v>
      </c>
      <c r="AH313" t="s">
        <v>714</v>
      </c>
    </row>
    <row r="314" spans="33:34" hidden="1">
      <c r="AG314" t="s">
        <v>715</v>
      </c>
      <c r="AH314" t="s">
        <v>716</v>
      </c>
    </row>
    <row r="315" spans="33:34" hidden="1">
      <c r="AG315" t="s">
        <v>717</v>
      </c>
      <c r="AH315" t="s">
        <v>718</v>
      </c>
    </row>
    <row r="316" spans="33:34" hidden="1">
      <c r="AG316" t="s">
        <v>719</v>
      </c>
      <c r="AH316" t="s">
        <v>720</v>
      </c>
    </row>
    <row r="317" spans="33:34" hidden="1">
      <c r="AG317" t="s">
        <v>721</v>
      </c>
      <c r="AH317" t="s">
        <v>722</v>
      </c>
    </row>
    <row r="318" spans="33:34" hidden="1">
      <c r="AG318" t="s">
        <v>723</v>
      </c>
      <c r="AH318" t="s">
        <v>724</v>
      </c>
    </row>
    <row r="319" spans="33:34" hidden="1">
      <c r="AG319" t="s">
        <v>725</v>
      </c>
      <c r="AH319" t="s">
        <v>726</v>
      </c>
    </row>
    <row r="320" spans="33:34" hidden="1">
      <c r="AG320" t="s">
        <v>727</v>
      </c>
      <c r="AH320" t="s">
        <v>728</v>
      </c>
    </row>
    <row r="321" spans="33:34" hidden="1">
      <c r="AG321" t="s">
        <v>729</v>
      </c>
      <c r="AH321" t="s">
        <v>730</v>
      </c>
    </row>
    <row r="322" spans="33:34" hidden="1">
      <c r="AG322" t="s">
        <v>731</v>
      </c>
      <c r="AH322" t="s">
        <v>732</v>
      </c>
    </row>
    <row r="323" spans="33:34" hidden="1">
      <c r="AG323" t="s">
        <v>733</v>
      </c>
      <c r="AH323" t="s">
        <v>734</v>
      </c>
    </row>
    <row r="324" spans="33:34" hidden="1">
      <c r="AG324" t="s">
        <v>735</v>
      </c>
      <c r="AH324" t="s">
        <v>736</v>
      </c>
    </row>
    <row r="325" spans="33:34" hidden="1">
      <c r="AG325" t="s">
        <v>737</v>
      </c>
      <c r="AH325" t="s">
        <v>738</v>
      </c>
    </row>
    <row r="326" spans="33:34" hidden="1">
      <c r="AG326" t="s">
        <v>739</v>
      </c>
      <c r="AH326" t="s">
        <v>740</v>
      </c>
    </row>
    <row r="327" spans="33:34" hidden="1">
      <c r="AG327" t="s">
        <v>741</v>
      </c>
      <c r="AH327" t="s">
        <v>742</v>
      </c>
    </row>
    <row r="328" spans="33:34" hidden="1">
      <c r="AG328" t="s">
        <v>743</v>
      </c>
      <c r="AH328" t="s">
        <v>744</v>
      </c>
    </row>
    <row r="329" spans="33:34" hidden="1">
      <c r="AG329" t="s">
        <v>745</v>
      </c>
      <c r="AH329" t="s">
        <v>746</v>
      </c>
    </row>
    <row r="330" spans="33:34" hidden="1">
      <c r="AG330" t="s">
        <v>747</v>
      </c>
      <c r="AH330" t="s">
        <v>748</v>
      </c>
    </row>
    <row r="331" spans="33:34" hidden="1">
      <c r="AG331" t="s">
        <v>749</v>
      </c>
      <c r="AH331" t="s">
        <v>750</v>
      </c>
    </row>
    <row r="332" spans="33:34" hidden="1">
      <c r="AG332" t="s">
        <v>751</v>
      </c>
      <c r="AH332" t="s">
        <v>752</v>
      </c>
    </row>
    <row r="333" spans="33:34" hidden="1">
      <c r="AG333" t="s">
        <v>753</v>
      </c>
      <c r="AH333" t="s">
        <v>754</v>
      </c>
    </row>
    <row r="334" spans="33:34" hidden="1">
      <c r="AG334" t="s">
        <v>755</v>
      </c>
      <c r="AH334" t="s">
        <v>756</v>
      </c>
    </row>
    <row r="335" spans="33:34" hidden="1">
      <c r="AG335" t="s">
        <v>757</v>
      </c>
      <c r="AH335" t="s">
        <v>758</v>
      </c>
    </row>
    <row r="336" spans="33:34" hidden="1">
      <c r="AG336" t="s">
        <v>759</v>
      </c>
      <c r="AH336" t="s">
        <v>760</v>
      </c>
    </row>
    <row r="337" spans="33:34" hidden="1">
      <c r="AG337" t="s">
        <v>761</v>
      </c>
      <c r="AH337" t="s">
        <v>762</v>
      </c>
    </row>
    <row r="338" spans="33:34" hidden="1">
      <c r="AG338" t="s">
        <v>763</v>
      </c>
      <c r="AH338" t="s">
        <v>764</v>
      </c>
    </row>
    <row r="339" spans="33:34" hidden="1">
      <c r="AG339" t="s">
        <v>765</v>
      </c>
      <c r="AH339" t="s">
        <v>766</v>
      </c>
    </row>
    <row r="340" spans="33:34" hidden="1">
      <c r="AG340" t="s">
        <v>767</v>
      </c>
      <c r="AH340" t="s">
        <v>768</v>
      </c>
    </row>
    <row r="341" spans="33:34" hidden="1">
      <c r="AG341" t="s">
        <v>769</v>
      </c>
      <c r="AH341" t="s">
        <v>770</v>
      </c>
    </row>
    <row r="342" spans="33:34" hidden="1">
      <c r="AG342" t="s">
        <v>771</v>
      </c>
      <c r="AH342" t="s">
        <v>772</v>
      </c>
    </row>
    <row r="343" spans="33:34" hidden="1">
      <c r="AG343" t="s">
        <v>773</v>
      </c>
      <c r="AH343" t="s">
        <v>774</v>
      </c>
    </row>
    <row r="344" spans="33:34" hidden="1">
      <c r="AG344" t="s">
        <v>775</v>
      </c>
      <c r="AH344" t="s">
        <v>776</v>
      </c>
    </row>
    <row r="345" spans="33:34" hidden="1">
      <c r="AG345" t="s">
        <v>777</v>
      </c>
      <c r="AH345" t="s">
        <v>778</v>
      </c>
    </row>
    <row r="346" spans="33:34" hidden="1">
      <c r="AG346" t="s">
        <v>779</v>
      </c>
      <c r="AH346" t="s">
        <v>780</v>
      </c>
    </row>
    <row r="347" spans="33:34" hidden="1">
      <c r="AG347" t="s">
        <v>781</v>
      </c>
      <c r="AH347" t="s">
        <v>782</v>
      </c>
    </row>
    <row r="348" spans="33:34" hidden="1">
      <c r="AG348" t="s">
        <v>783</v>
      </c>
      <c r="AH348" t="s">
        <v>784</v>
      </c>
    </row>
    <row r="349" spans="33:34" hidden="1">
      <c r="AG349" t="s">
        <v>785</v>
      </c>
      <c r="AH349" t="s">
        <v>786</v>
      </c>
    </row>
    <row r="350" spans="33:34" hidden="1">
      <c r="AG350" t="s">
        <v>787</v>
      </c>
      <c r="AH350" t="s">
        <v>788</v>
      </c>
    </row>
    <row r="351" spans="33:34" hidden="1">
      <c r="AG351" t="s">
        <v>789</v>
      </c>
      <c r="AH351" t="s">
        <v>790</v>
      </c>
    </row>
    <row r="352" spans="33:34" hidden="1">
      <c r="AG352" t="s">
        <v>791</v>
      </c>
      <c r="AH352" t="s">
        <v>792</v>
      </c>
    </row>
    <row r="353" spans="33:34" hidden="1">
      <c r="AG353" t="s">
        <v>793</v>
      </c>
      <c r="AH353" t="s">
        <v>794</v>
      </c>
    </row>
    <row r="354" spans="33:34" hidden="1">
      <c r="AG354" t="s">
        <v>795</v>
      </c>
      <c r="AH354" t="s">
        <v>796</v>
      </c>
    </row>
    <row r="355" spans="33:34" hidden="1">
      <c r="AG355" t="s">
        <v>797</v>
      </c>
      <c r="AH355" t="s">
        <v>798</v>
      </c>
    </row>
    <row r="356" spans="33:34" hidden="1">
      <c r="AG356" t="s">
        <v>799</v>
      </c>
      <c r="AH356" t="s">
        <v>800</v>
      </c>
    </row>
    <row r="357" spans="33:34" hidden="1">
      <c r="AG357" t="s">
        <v>801</v>
      </c>
      <c r="AH357" t="s">
        <v>802</v>
      </c>
    </row>
    <row r="358" spans="33:34" hidden="1">
      <c r="AG358" t="s">
        <v>803</v>
      </c>
      <c r="AH358" t="s">
        <v>804</v>
      </c>
    </row>
    <row r="359" spans="33:34" hidden="1">
      <c r="AG359" t="s">
        <v>805</v>
      </c>
      <c r="AH359" t="s">
        <v>806</v>
      </c>
    </row>
    <row r="360" spans="33:34" hidden="1">
      <c r="AG360" t="s">
        <v>807</v>
      </c>
      <c r="AH360" t="s">
        <v>808</v>
      </c>
    </row>
    <row r="361" spans="33:34" hidden="1">
      <c r="AG361" t="s">
        <v>809</v>
      </c>
      <c r="AH361" t="s">
        <v>810</v>
      </c>
    </row>
    <row r="362" spans="33:34" hidden="1">
      <c r="AG362" t="s">
        <v>811</v>
      </c>
      <c r="AH362" t="s">
        <v>812</v>
      </c>
    </row>
    <row r="363" spans="33:34" hidden="1">
      <c r="AG363" t="s">
        <v>813</v>
      </c>
      <c r="AH363" t="s">
        <v>814</v>
      </c>
    </row>
    <row r="364" spans="33:34" hidden="1">
      <c r="AG364" t="s">
        <v>815</v>
      </c>
      <c r="AH364" t="s">
        <v>816</v>
      </c>
    </row>
    <row r="365" spans="33:34" hidden="1">
      <c r="AG365" t="s">
        <v>817</v>
      </c>
      <c r="AH365" t="s">
        <v>818</v>
      </c>
    </row>
    <row r="366" spans="33:34" hidden="1">
      <c r="AG366" t="s">
        <v>819</v>
      </c>
      <c r="AH366" t="s">
        <v>820</v>
      </c>
    </row>
    <row r="367" spans="33:34" hidden="1">
      <c r="AG367" t="s">
        <v>821</v>
      </c>
      <c r="AH367" t="s">
        <v>822</v>
      </c>
    </row>
    <row r="368" spans="33:34" hidden="1">
      <c r="AG368" t="s">
        <v>823</v>
      </c>
      <c r="AH368" t="s">
        <v>824</v>
      </c>
    </row>
    <row r="369" spans="33:34" hidden="1">
      <c r="AG369" t="s">
        <v>825</v>
      </c>
      <c r="AH369" t="s">
        <v>826</v>
      </c>
    </row>
    <row r="370" spans="33:34" hidden="1">
      <c r="AG370" t="s">
        <v>827</v>
      </c>
      <c r="AH370" t="s">
        <v>828</v>
      </c>
    </row>
    <row r="371" spans="33:34" hidden="1">
      <c r="AG371" t="s">
        <v>829</v>
      </c>
      <c r="AH371" t="s">
        <v>830</v>
      </c>
    </row>
    <row r="372" spans="33:34" hidden="1">
      <c r="AG372" t="s">
        <v>831</v>
      </c>
      <c r="AH372" t="s">
        <v>832</v>
      </c>
    </row>
    <row r="373" spans="33:34" hidden="1">
      <c r="AG373" t="s">
        <v>833</v>
      </c>
      <c r="AH373" t="s">
        <v>834</v>
      </c>
    </row>
    <row r="374" spans="33:34" hidden="1">
      <c r="AG374" t="s">
        <v>835</v>
      </c>
      <c r="AH374" t="s">
        <v>836</v>
      </c>
    </row>
    <row r="375" spans="33:34" hidden="1">
      <c r="AG375" t="s">
        <v>837</v>
      </c>
      <c r="AH375" t="s">
        <v>838</v>
      </c>
    </row>
    <row r="376" spans="33:34" hidden="1">
      <c r="AG376" t="s">
        <v>839</v>
      </c>
      <c r="AH376" t="s">
        <v>840</v>
      </c>
    </row>
    <row r="377" spans="33:34" hidden="1">
      <c r="AG377" t="s">
        <v>841</v>
      </c>
      <c r="AH377" t="s">
        <v>842</v>
      </c>
    </row>
    <row r="378" spans="33:34" hidden="1">
      <c r="AG378" t="s">
        <v>843</v>
      </c>
      <c r="AH378" t="s">
        <v>844</v>
      </c>
    </row>
    <row r="379" spans="33:34" hidden="1">
      <c r="AG379" t="s">
        <v>845</v>
      </c>
      <c r="AH379" t="s">
        <v>846</v>
      </c>
    </row>
    <row r="380" spans="33:34" hidden="1">
      <c r="AG380" t="s">
        <v>847</v>
      </c>
      <c r="AH380" t="s">
        <v>848</v>
      </c>
    </row>
    <row r="381" spans="33:34" hidden="1">
      <c r="AG381" t="s">
        <v>849</v>
      </c>
      <c r="AH381" t="s">
        <v>850</v>
      </c>
    </row>
    <row r="382" spans="33:34" hidden="1">
      <c r="AG382" t="s">
        <v>851</v>
      </c>
      <c r="AH382" t="s">
        <v>852</v>
      </c>
    </row>
    <row r="383" spans="33:34" hidden="1">
      <c r="AG383" t="s">
        <v>853</v>
      </c>
      <c r="AH383" t="s">
        <v>854</v>
      </c>
    </row>
    <row r="384" spans="33:34" hidden="1">
      <c r="AG384" t="s">
        <v>855</v>
      </c>
      <c r="AH384" t="s">
        <v>856</v>
      </c>
    </row>
    <row r="385" spans="33:34" hidden="1">
      <c r="AG385" t="s">
        <v>857</v>
      </c>
      <c r="AH385" t="s">
        <v>858</v>
      </c>
    </row>
    <row r="386" spans="33:34" hidden="1">
      <c r="AG386" t="s">
        <v>859</v>
      </c>
      <c r="AH386" t="s">
        <v>860</v>
      </c>
    </row>
    <row r="387" spans="33:34" hidden="1">
      <c r="AG387" t="s">
        <v>861</v>
      </c>
      <c r="AH387" t="s">
        <v>862</v>
      </c>
    </row>
    <row r="388" spans="33:34" hidden="1">
      <c r="AG388" t="s">
        <v>863</v>
      </c>
      <c r="AH388" t="s">
        <v>864</v>
      </c>
    </row>
    <row r="389" spans="33:34" hidden="1">
      <c r="AG389" t="s">
        <v>865</v>
      </c>
      <c r="AH389" t="s">
        <v>866</v>
      </c>
    </row>
    <row r="390" spans="33:34" hidden="1">
      <c r="AG390" t="s">
        <v>867</v>
      </c>
      <c r="AH390" t="s">
        <v>868</v>
      </c>
    </row>
    <row r="391" spans="33:34" hidden="1"/>
    <row r="392" spans="33:34" hidden="1"/>
    <row r="393" spans="33:34" hidden="1"/>
    <row r="394" spans="33:34" hidden="1"/>
    <row r="395" spans="33:34" hidden="1"/>
    <row r="396" spans="33:34" hidden="1"/>
    <row r="397" spans="33:34" hidden="1"/>
    <row r="398" spans="33:34" hidden="1"/>
    <row r="399" spans="33:34" hidden="1"/>
    <row r="400" spans="33:34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</sheetData>
  <sheetProtection algorithmName="SHA-512" hashValue="5TXceuH9T8iAaDev1Jc0/JwDZK3F76RRGN3KyA13bR3LBN16hv+dznFUltzD4CrVeAfoB6/w/S9WI/waRalH6A==" saltValue="UV9FPc2DyMKgzaa3dbuGsg==" spinCount="100000" sheet="1" objects="1" scenarios="1"/>
  <mergeCells count="93">
    <mergeCell ref="A88:B88"/>
    <mergeCell ref="C88:D88"/>
    <mergeCell ref="E88:F88"/>
    <mergeCell ref="A89:B89"/>
    <mergeCell ref="C89:D89"/>
    <mergeCell ref="E89:F89"/>
    <mergeCell ref="A86:B86"/>
    <mergeCell ref="C86:D86"/>
    <mergeCell ref="E86:F86"/>
    <mergeCell ref="A87:B87"/>
    <mergeCell ref="C87:D87"/>
    <mergeCell ref="E87:F87"/>
    <mergeCell ref="A84:B84"/>
    <mergeCell ref="C84:D84"/>
    <mergeCell ref="E84:F84"/>
    <mergeCell ref="A85:B85"/>
    <mergeCell ref="C85:D85"/>
    <mergeCell ref="E85:F85"/>
    <mergeCell ref="A79:D79"/>
    <mergeCell ref="E79:G79"/>
    <mergeCell ref="A80:D80"/>
    <mergeCell ref="E80:G80"/>
    <mergeCell ref="A83:B83"/>
    <mergeCell ref="C83:D83"/>
    <mergeCell ref="E83:F83"/>
    <mergeCell ref="B76:G76"/>
    <mergeCell ref="A77:D77"/>
    <mergeCell ref="E77:G77"/>
    <mergeCell ref="A78:D78"/>
    <mergeCell ref="E78:G78"/>
    <mergeCell ref="A48:G53"/>
    <mergeCell ref="F54:G54"/>
    <mergeCell ref="D62:G62"/>
    <mergeCell ref="F64:G64"/>
    <mergeCell ref="A65:A66"/>
    <mergeCell ref="B65:G66"/>
    <mergeCell ref="D34:G34"/>
    <mergeCell ref="A36:D37"/>
    <mergeCell ref="A39:D40"/>
    <mergeCell ref="F39:H40"/>
    <mergeCell ref="A47:G47"/>
    <mergeCell ref="C29:G29"/>
    <mergeCell ref="C30:G30"/>
    <mergeCell ref="A31:H31"/>
    <mergeCell ref="B32:G32"/>
    <mergeCell ref="D33:G33"/>
    <mergeCell ref="B24:C24"/>
    <mergeCell ref="D24:E24"/>
    <mergeCell ref="G24:H24"/>
    <mergeCell ref="C26:G26"/>
    <mergeCell ref="C27:G27"/>
    <mergeCell ref="B22:C22"/>
    <mergeCell ref="D22:E22"/>
    <mergeCell ref="G22:H22"/>
    <mergeCell ref="B23:C23"/>
    <mergeCell ref="D23:E23"/>
    <mergeCell ref="G23:H23"/>
    <mergeCell ref="B20:C20"/>
    <mergeCell ref="D20:E20"/>
    <mergeCell ref="G20:H20"/>
    <mergeCell ref="B21:C21"/>
    <mergeCell ref="D21:E21"/>
    <mergeCell ref="G21:H21"/>
    <mergeCell ref="A18:A19"/>
    <mergeCell ref="B18:C19"/>
    <mergeCell ref="D18:F18"/>
    <mergeCell ref="G18:H19"/>
    <mergeCell ref="D19:E19"/>
    <mergeCell ref="B13:C13"/>
    <mergeCell ref="B14:C14"/>
    <mergeCell ref="B15:C15"/>
    <mergeCell ref="B16:C16"/>
    <mergeCell ref="A17:F17"/>
    <mergeCell ref="A10:E10"/>
    <mergeCell ref="F10:H10"/>
    <mergeCell ref="B11:C11"/>
    <mergeCell ref="E11:E12"/>
    <mergeCell ref="F11:F12"/>
    <mergeCell ref="B12:C12"/>
    <mergeCell ref="A5:E5"/>
    <mergeCell ref="F5:F6"/>
    <mergeCell ref="G5:H6"/>
    <mergeCell ref="A6:E6"/>
    <mergeCell ref="F7:H9"/>
    <mergeCell ref="A8:B8"/>
    <mergeCell ref="C8:E8"/>
    <mergeCell ref="A9:E9"/>
    <mergeCell ref="A1:D2"/>
    <mergeCell ref="E1:H2"/>
    <mergeCell ref="A3:D3"/>
    <mergeCell ref="E3:H3"/>
    <mergeCell ref="A4:B4"/>
    <mergeCell ref="E4:H4"/>
  </mergeCells>
  <conditionalFormatting sqref="B32:G32">
    <cfRule type="containsErrors" dxfId="20" priority="2">
      <formula>ISERROR(B32)</formula>
    </cfRule>
  </conditionalFormatting>
  <conditionalFormatting sqref="B69:E71 D62">
    <cfRule type="cellIs" dxfId="19" priority="3" operator="equal">
      <formula>0</formula>
    </cfRule>
  </conditionalFormatting>
  <conditionalFormatting sqref="A69:A71">
    <cfRule type="cellIs" dxfId="18" priority="4" operator="equal">
      <formula>0</formula>
    </cfRule>
  </conditionalFormatting>
  <conditionalFormatting sqref="B65:G66">
    <cfRule type="containsErrors" dxfId="17" priority="5">
      <formula>ISERROR(B65)</formula>
    </cfRule>
  </conditionalFormatting>
  <conditionalFormatting sqref="F64:G64">
    <cfRule type="cellIs" dxfId="16" priority="6" operator="equal">
      <formula>0</formula>
    </cfRule>
  </conditionalFormatting>
  <conditionalFormatting sqref="A36">
    <cfRule type="expression" dxfId="15" priority="7">
      <formula>LEN(TRIM(A36))=0</formula>
    </cfRule>
  </conditionalFormatting>
  <conditionalFormatting sqref="E69:E70">
    <cfRule type="cellIs" dxfId="14" priority="8" operator="equal">
      <formula>"Śr. WŁ. - "</formula>
    </cfRule>
  </conditionalFormatting>
  <conditionalFormatting sqref="E71">
    <cfRule type="cellIs" dxfId="13" priority="9" operator="equal">
      <formula>"DOT. BP. - "</formula>
    </cfRule>
  </conditionalFormatting>
  <conditionalFormatting sqref="G16">
    <cfRule type="cellIs" dxfId="12" priority="10" operator="greaterThan">
      <formula>$G$23</formula>
    </cfRule>
  </conditionalFormatting>
  <conditionalFormatting sqref="A68:E68">
    <cfRule type="cellIs" dxfId="11" priority="11" operator="equal">
      <formula>0</formula>
    </cfRule>
  </conditionalFormatting>
  <conditionalFormatting sqref="E4:H4">
    <cfRule type="containsErrors" dxfId="10" priority="12">
      <formula>ISERROR(E4)</formula>
    </cfRule>
    <cfRule type="containsErrors" dxfId="9" priority="13">
      <formula>ISERROR(E4)</formula>
    </cfRule>
    <cfRule type="containsErrors" dxfId="8" priority="14">
      <formula>ISERROR(E4)</formula>
    </cfRule>
  </conditionalFormatting>
  <conditionalFormatting sqref="F20">
    <cfRule type="cellIs" dxfId="7" priority="15" operator="greaterThan">
      <formula>$D$20</formula>
    </cfRule>
  </conditionalFormatting>
  <conditionalFormatting sqref="F21">
    <cfRule type="cellIs" dxfId="6" priority="16" operator="greaterThan">
      <formula>$D$21</formula>
    </cfRule>
  </conditionalFormatting>
  <conditionalFormatting sqref="A20:A23">
    <cfRule type="cellIs" dxfId="5" priority="17" operator="equal">
      <formula>0</formula>
    </cfRule>
  </conditionalFormatting>
  <conditionalFormatting sqref="G13">
    <cfRule type="cellIs" dxfId="4" priority="18" operator="greaterThan">
      <formula>$G$20</formula>
    </cfRule>
  </conditionalFormatting>
  <conditionalFormatting sqref="F22">
    <cfRule type="cellIs" dxfId="3" priority="19" operator="greaterThan">
      <formula>$D$22</formula>
    </cfRule>
  </conditionalFormatting>
  <conditionalFormatting sqref="F23">
    <cfRule type="cellIs" dxfId="2" priority="20" operator="greaterThan">
      <formula>$D$23</formula>
    </cfRule>
  </conditionalFormatting>
  <conditionalFormatting sqref="G14">
    <cfRule type="cellIs" dxfId="1" priority="21" operator="greaterThan">
      <formula>$G$21</formula>
    </cfRule>
  </conditionalFormatting>
  <conditionalFormatting sqref="G15">
    <cfRule type="cellIs" dxfId="0" priority="22" operator="greaterThan">
      <formula>$G$22</formula>
    </cfRule>
  </conditionalFormatting>
  <dataValidations count="7">
    <dataValidation allowBlank="1" errorTitle="Uwaga!" error="W tym polu dostępne sa tylko wartości z listy." promptTitle="Lista" prompt="Proszę wbrac rodzaj zadania z listy" sqref="C63:D63" xr:uid="{00000000-0002-0000-0000-000000000000}">
      <formula1>0</formula1>
      <formula2>0</formula2>
    </dataValidation>
    <dataValidation type="list" allowBlank="1" showInputMessage="1" showErrorMessage="1" sqref="D13:D16" xr:uid="{00000000-0002-0000-0000-000001000000}">
      <formula1>$Y$98:$Y$102</formula1>
      <formula2>0</formula2>
    </dataValidation>
    <dataValidation type="list" allowBlank="1" showInputMessage="1" showErrorMessage="1" sqref="F13:F16" xr:uid="{00000000-0002-0000-0000-000002000000}">
      <formula1>$V$97:$V$98</formula1>
      <formula2>0</formula2>
    </dataValidation>
    <dataValidation type="list" allowBlank="1" showInputMessage="1" showErrorMessage="1" errorTitle="Lista" error="W tym polu dopuszczalne jest tylko wybranie pozycji z listy." promptTitle="Uwaga" prompt="Proszę wybrać numer zadania" sqref="A7:E7" xr:uid="{00000000-0002-0000-0000-000003000000}">
      <formula1>#REF!</formula1>
      <formula2>0</formula2>
    </dataValidation>
    <dataValidation type="list" allowBlank="1" showInputMessage="1" showErrorMessage="1" sqref="E13:E16" xr:uid="{00000000-0002-0000-0000-000004000000}">
      <formula1>INDIRECT(D13)</formula1>
      <formula2>0</formula2>
    </dataValidation>
    <dataValidation type="list" allowBlank="1" showInputMessage="1" showErrorMessage="1" errorTitle="Uwaga!" error="W tym polu dostępne sa tylko wartości z listy." promptTitle="Lista" prompt="Proszę wbrac rodzaj zadania z listy" sqref="B63" xr:uid="{00000000-0002-0000-0000-000005000000}">
      <formula1>$J$97:$J$99</formula1>
      <formula2>0</formula2>
    </dataValidation>
    <dataValidation type="list" allowBlank="1" showInputMessage="1" showErrorMessage="1" errorTitle="Lista" error="W tym polu dopuszczalne jest tylko wybranie pozycji z listy." promptTitle="Uwaga" prompt="Proszę wybrać numer zadania" sqref="A5:E5" xr:uid="{00000000-0002-0000-0000-000006000000}">
      <formula1>$AG$2:$AG$478</formula1>
      <formula2>0</formula2>
    </dataValidation>
  </dataValidations>
  <printOptions horizontalCentered="1" verticalCentered="1"/>
  <pageMargins left="0.23611111111111099" right="0.23611111111111099" top="0.74791666666666701" bottom="0.74861111111111101" header="0.51180555555555496" footer="0.31527777777777799"/>
  <pageSetup paperSize="9" scale="75" firstPageNumber="0" orientation="portrait" horizontalDpi="300" verticalDpi="300" r:id="rId1"/>
  <headerFooter>
    <oddFooter>&amp;LZadania realizowane w 2019 r.&amp;R&amp;P z &amp;N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361950</xdr:colOff>
                    <xdr:row>42</xdr:row>
                    <xdr:rowOff>171450</xdr:rowOff>
                  </from>
                  <to>
                    <xdr:col>3</xdr:col>
                    <xdr:colOff>276225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333375</xdr:colOff>
                    <xdr:row>42</xdr:row>
                    <xdr:rowOff>152400</xdr:rowOff>
                  </from>
                  <to>
                    <xdr:col>4</xdr:col>
                    <xdr:colOff>47625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133350</xdr:colOff>
                    <xdr:row>43</xdr:row>
                    <xdr:rowOff>0</xdr:rowOff>
                  </from>
                  <to>
                    <xdr:col>4</xdr:col>
                    <xdr:colOff>638175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733425</xdr:colOff>
                    <xdr:row>42</xdr:row>
                    <xdr:rowOff>180975</xdr:rowOff>
                  </from>
                  <to>
                    <xdr:col>5</xdr:col>
                    <xdr:colOff>133350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542925</xdr:colOff>
                    <xdr:row>43</xdr:row>
                    <xdr:rowOff>19050</xdr:rowOff>
                  </from>
                  <to>
                    <xdr:col>5</xdr:col>
                    <xdr:colOff>1038225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152400</xdr:colOff>
                    <xdr:row>43</xdr:row>
                    <xdr:rowOff>0</xdr:rowOff>
                  </from>
                  <to>
                    <xdr:col>5</xdr:col>
                    <xdr:colOff>523875</xdr:colOff>
                    <xdr:row>44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4"/>
  <sheetViews>
    <sheetView topLeftCell="A26" zoomScaleNormal="100" workbookViewId="0">
      <selection activeCell="C63" sqref="C63"/>
    </sheetView>
  </sheetViews>
  <sheetFormatPr defaultRowHeight="15" zeroHeight="1"/>
  <cols>
    <col min="1" max="1" width="8.85546875" style="104" customWidth="1"/>
    <col min="2" max="2" width="17.7109375" style="104" customWidth="1"/>
    <col min="3" max="3" width="13.7109375" style="105" customWidth="1"/>
    <col min="4" max="4" width="74.140625" customWidth="1"/>
    <col min="5" max="1025" width="8.7109375" customWidth="1"/>
  </cols>
  <sheetData>
    <row r="1" spans="1:4">
      <c r="A1" s="19" t="s">
        <v>869</v>
      </c>
      <c r="B1" s="19" t="s">
        <v>870</v>
      </c>
      <c r="C1" s="10" t="s">
        <v>871</v>
      </c>
      <c r="D1" s="94" t="s">
        <v>872</v>
      </c>
    </row>
    <row r="2" spans="1:4">
      <c r="A2" s="19" t="s">
        <v>873</v>
      </c>
      <c r="B2" s="19" t="s">
        <v>873</v>
      </c>
      <c r="C2" s="10" t="s">
        <v>873</v>
      </c>
      <c r="D2" s="94" t="s">
        <v>873</v>
      </c>
    </row>
    <row r="3" spans="1:4">
      <c r="A3" s="142">
        <v>1</v>
      </c>
      <c r="B3" s="142" t="s">
        <v>874</v>
      </c>
      <c r="C3" s="142" t="s">
        <v>875</v>
      </c>
      <c r="D3" s="106" t="s">
        <v>876</v>
      </c>
    </row>
    <row r="4" spans="1:4">
      <c r="A4" s="142"/>
      <c r="B4" s="142"/>
      <c r="C4" s="142"/>
      <c r="D4" s="107" t="s">
        <v>0</v>
      </c>
    </row>
    <row r="5" spans="1:4">
      <c r="A5" s="142"/>
      <c r="B5" s="142"/>
      <c r="C5" s="142"/>
      <c r="D5" s="108" t="s">
        <v>4</v>
      </c>
    </row>
    <row r="6" spans="1:4">
      <c r="A6" s="19">
        <v>2</v>
      </c>
      <c r="B6" s="142"/>
      <c r="C6" s="142"/>
      <c r="D6" s="94" t="s">
        <v>877</v>
      </c>
    </row>
    <row r="7" spans="1:4">
      <c r="A7" s="19">
        <v>3</v>
      </c>
      <c r="B7" s="142"/>
      <c r="C7" s="142"/>
      <c r="D7" s="94" t="s">
        <v>878</v>
      </c>
    </row>
    <row r="8" spans="1:4">
      <c r="A8" s="19">
        <v>4</v>
      </c>
      <c r="B8" s="19" t="s">
        <v>879</v>
      </c>
      <c r="C8" s="10" t="s">
        <v>880</v>
      </c>
      <c r="D8" s="94" t="s">
        <v>881</v>
      </c>
    </row>
    <row r="9" spans="1:4">
      <c r="A9" s="19">
        <v>5</v>
      </c>
      <c r="B9" s="19" t="s">
        <v>882</v>
      </c>
      <c r="C9" s="10" t="s">
        <v>883</v>
      </c>
      <c r="D9" s="94" t="s">
        <v>884</v>
      </c>
    </row>
    <row r="10" spans="1:4">
      <c r="A10" s="19">
        <v>6</v>
      </c>
      <c r="B10" s="142" t="s">
        <v>885</v>
      </c>
      <c r="C10" s="142" t="s">
        <v>886</v>
      </c>
      <c r="D10" s="94" t="s">
        <v>887</v>
      </c>
    </row>
    <row r="11" spans="1:4">
      <c r="A11" s="19">
        <v>7</v>
      </c>
      <c r="B11" s="142"/>
      <c r="C11" s="142"/>
      <c r="D11" s="94" t="s">
        <v>888</v>
      </c>
    </row>
    <row r="12" spans="1:4">
      <c r="A12" s="19">
        <v>8</v>
      </c>
      <c r="B12" s="19" t="s">
        <v>889</v>
      </c>
      <c r="C12" s="10" t="s">
        <v>890</v>
      </c>
      <c r="D12" s="94" t="s">
        <v>891</v>
      </c>
    </row>
    <row r="13" spans="1:4">
      <c r="A13" s="19">
        <v>9</v>
      </c>
      <c r="B13" s="142" t="s">
        <v>892</v>
      </c>
      <c r="C13" s="142" t="s">
        <v>893</v>
      </c>
      <c r="D13" s="94" t="s">
        <v>894</v>
      </c>
    </row>
    <row r="14" spans="1:4">
      <c r="A14" s="19">
        <v>10</v>
      </c>
      <c r="B14" s="142"/>
      <c r="C14" s="142"/>
      <c r="D14" s="94" t="s">
        <v>895</v>
      </c>
    </row>
    <row r="15" spans="1:4">
      <c r="A15" s="19">
        <v>11</v>
      </c>
      <c r="B15" s="19" t="s">
        <v>896</v>
      </c>
      <c r="C15" s="10" t="s">
        <v>897</v>
      </c>
      <c r="D15" s="94" t="s">
        <v>898</v>
      </c>
    </row>
    <row r="16" spans="1:4">
      <c r="A16" s="19">
        <v>12</v>
      </c>
      <c r="B16" s="142" t="s">
        <v>899</v>
      </c>
      <c r="C16" s="142" t="s">
        <v>900</v>
      </c>
      <c r="D16" s="94" t="s">
        <v>901</v>
      </c>
    </row>
    <row r="17" spans="1:4">
      <c r="A17" s="19">
        <v>13</v>
      </c>
      <c r="B17" s="142"/>
      <c r="C17" s="142"/>
      <c r="D17" s="94" t="s">
        <v>902</v>
      </c>
    </row>
    <row r="18" spans="1:4">
      <c r="A18" s="19">
        <v>14</v>
      </c>
      <c r="B18" s="142"/>
      <c r="C18" s="142"/>
      <c r="D18" s="94" t="s">
        <v>903</v>
      </c>
    </row>
    <row r="19" spans="1:4" ht="30" customHeight="1">
      <c r="A19" s="19">
        <v>15</v>
      </c>
      <c r="B19" s="19" t="s">
        <v>904</v>
      </c>
      <c r="C19" s="10" t="s">
        <v>905</v>
      </c>
      <c r="D19" s="109" t="s">
        <v>906</v>
      </c>
    </row>
    <row r="20" spans="1:4" ht="28.9" customHeight="1">
      <c r="A20" s="19">
        <v>16</v>
      </c>
      <c r="B20" s="142" t="s">
        <v>907</v>
      </c>
      <c r="C20" s="139" t="s">
        <v>908</v>
      </c>
      <c r="D20" s="109" t="s">
        <v>909</v>
      </c>
    </row>
    <row r="21" spans="1:4">
      <c r="A21" s="19">
        <v>17</v>
      </c>
      <c r="B21" s="142"/>
      <c r="C21" s="139"/>
      <c r="D21" s="94" t="s">
        <v>910</v>
      </c>
    </row>
    <row r="22" spans="1:4">
      <c r="A22" s="19">
        <v>18</v>
      </c>
      <c r="B22" s="142" t="s">
        <v>911</v>
      </c>
      <c r="C22" s="139" t="s">
        <v>912</v>
      </c>
      <c r="D22" s="94" t="s">
        <v>913</v>
      </c>
    </row>
    <row r="23" spans="1:4">
      <c r="A23" s="19">
        <v>19</v>
      </c>
      <c r="B23" s="142"/>
      <c r="C23" s="139"/>
      <c r="D23" s="94" t="s">
        <v>914</v>
      </c>
    </row>
    <row r="24" spans="1:4">
      <c r="A24" s="19">
        <v>20</v>
      </c>
      <c r="B24" s="19" t="s">
        <v>915</v>
      </c>
      <c r="C24" s="10" t="s">
        <v>916</v>
      </c>
      <c r="D24" s="94" t="s">
        <v>917</v>
      </c>
    </row>
    <row r="25" spans="1:4">
      <c r="A25" s="19">
        <v>21</v>
      </c>
      <c r="B25" s="19" t="s">
        <v>918</v>
      </c>
      <c r="C25" s="10" t="s">
        <v>919</v>
      </c>
      <c r="D25" s="94" t="s">
        <v>920</v>
      </c>
    </row>
    <row r="26" spans="1:4">
      <c r="A26" s="19">
        <v>22</v>
      </c>
      <c r="B26" s="19" t="s">
        <v>921</v>
      </c>
      <c r="C26" s="10" t="s">
        <v>922</v>
      </c>
      <c r="D26" s="94" t="s">
        <v>923</v>
      </c>
    </row>
    <row r="27" spans="1:4">
      <c r="A27" s="19">
        <v>23</v>
      </c>
      <c r="B27" s="19" t="s">
        <v>924</v>
      </c>
      <c r="C27" s="10" t="s">
        <v>925</v>
      </c>
      <c r="D27" s="94" t="s">
        <v>926</v>
      </c>
    </row>
    <row r="28" spans="1:4">
      <c r="A28" s="19">
        <v>24</v>
      </c>
      <c r="B28" s="19" t="s">
        <v>927</v>
      </c>
      <c r="C28" s="10" t="s">
        <v>928</v>
      </c>
      <c r="D28" s="94" t="s">
        <v>929</v>
      </c>
    </row>
    <row r="29" spans="1:4">
      <c r="A29" s="19">
        <v>25</v>
      </c>
      <c r="B29" s="19" t="s">
        <v>930</v>
      </c>
      <c r="C29" s="10" t="s">
        <v>931</v>
      </c>
      <c r="D29" s="94" t="s">
        <v>932</v>
      </c>
    </row>
    <row r="30" spans="1:4">
      <c r="A30" s="19">
        <v>26</v>
      </c>
      <c r="B30" s="19" t="s">
        <v>933</v>
      </c>
      <c r="C30" s="10" t="s">
        <v>934</v>
      </c>
      <c r="D30" s="94" t="s">
        <v>935</v>
      </c>
    </row>
    <row r="31" spans="1:4">
      <c r="A31" s="19">
        <v>27</v>
      </c>
      <c r="B31" s="19" t="s">
        <v>936</v>
      </c>
      <c r="C31" s="10" t="s">
        <v>937</v>
      </c>
      <c r="D31" s="94" t="s">
        <v>938</v>
      </c>
    </row>
    <row r="32" spans="1:4">
      <c r="A32" s="19">
        <v>28</v>
      </c>
      <c r="B32" s="19" t="s">
        <v>939</v>
      </c>
      <c r="C32" s="10" t="s">
        <v>940</v>
      </c>
      <c r="D32" s="94" t="s">
        <v>941</v>
      </c>
    </row>
    <row r="33" spans="1:4">
      <c r="A33" s="19">
        <v>29</v>
      </c>
      <c r="B33" s="19" t="s">
        <v>942</v>
      </c>
      <c r="C33" s="10" t="s">
        <v>943</v>
      </c>
      <c r="D33" s="94" t="s">
        <v>944</v>
      </c>
    </row>
    <row r="34" spans="1:4">
      <c r="A34" s="19">
        <v>30</v>
      </c>
      <c r="B34" s="19" t="s">
        <v>945</v>
      </c>
      <c r="C34" s="10" t="s">
        <v>946</v>
      </c>
      <c r="D34" s="94" t="s">
        <v>944</v>
      </c>
    </row>
    <row r="35" spans="1:4">
      <c r="A35" s="19">
        <v>31</v>
      </c>
      <c r="B35" s="19" t="s">
        <v>947</v>
      </c>
      <c r="C35" s="10" t="s">
        <v>948</v>
      </c>
      <c r="D35" s="94" t="s">
        <v>944</v>
      </c>
    </row>
    <row r="36" spans="1:4">
      <c r="A36" s="19">
        <v>32</v>
      </c>
      <c r="B36" s="19" t="s">
        <v>949</v>
      </c>
      <c r="C36" s="10" t="s">
        <v>950</v>
      </c>
      <c r="D36" s="94" t="s">
        <v>951</v>
      </c>
    </row>
    <row r="37" spans="1:4">
      <c r="A37" s="19">
        <v>33</v>
      </c>
      <c r="B37" s="19" t="s">
        <v>952</v>
      </c>
      <c r="C37" s="10" t="s">
        <v>953</v>
      </c>
      <c r="D37" s="94" t="s">
        <v>951</v>
      </c>
    </row>
    <row r="38" spans="1:4">
      <c r="A38" s="142">
        <v>34</v>
      </c>
      <c r="B38" s="142" t="s">
        <v>954</v>
      </c>
      <c r="C38" s="142" t="s">
        <v>955</v>
      </c>
      <c r="D38" s="94" t="s">
        <v>956</v>
      </c>
    </row>
    <row r="39" spans="1:4">
      <c r="A39" s="142"/>
      <c r="B39" s="142"/>
      <c r="C39" s="142"/>
      <c r="D39" s="94" t="s">
        <v>957</v>
      </c>
    </row>
    <row r="40" spans="1:4">
      <c r="A40" s="19">
        <v>35</v>
      </c>
      <c r="B40" s="19" t="s">
        <v>958</v>
      </c>
      <c r="C40" s="10" t="s">
        <v>959</v>
      </c>
      <c r="D40" s="94" t="s">
        <v>960</v>
      </c>
    </row>
    <row r="41" spans="1:4">
      <c r="A41" s="19">
        <v>36</v>
      </c>
      <c r="B41" s="19" t="s">
        <v>961</v>
      </c>
      <c r="C41" s="10" t="s">
        <v>962</v>
      </c>
      <c r="D41" s="94" t="s">
        <v>963</v>
      </c>
    </row>
    <row r="42" spans="1:4">
      <c r="A42" s="19">
        <v>37</v>
      </c>
      <c r="B42" s="19" t="s">
        <v>964</v>
      </c>
      <c r="C42" s="10" t="s">
        <v>965</v>
      </c>
      <c r="D42" s="94" t="s">
        <v>966</v>
      </c>
    </row>
    <row r="43" spans="1:4">
      <c r="A43" s="19">
        <v>38</v>
      </c>
      <c r="B43" s="19" t="s">
        <v>967</v>
      </c>
      <c r="C43" s="10" t="s">
        <v>968</v>
      </c>
      <c r="D43" s="94" t="s">
        <v>969</v>
      </c>
    </row>
    <row r="44" spans="1:4">
      <c r="A44" s="19">
        <v>39</v>
      </c>
      <c r="B44" s="19" t="s">
        <v>970</v>
      </c>
      <c r="C44" s="10" t="s">
        <v>971</v>
      </c>
      <c r="D44" s="94" t="s">
        <v>972</v>
      </c>
    </row>
    <row r="45" spans="1:4">
      <c r="A45" s="19">
        <v>40</v>
      </c>
      <c r="B45" s="19" t="s">
        <v>973</v>
      </c>
      <c r="C45" s="10" t="s">
        <v>974</v>
      </c>
      <c r="D45" s="94" t="s">
        <v>975</v>
      </c>
    </row>
    <row r="46" spans="1:4">
      <c r="A46" s="19">
        <v>41</v>
      </c>
      <c r="B46" s="19" t="s">
        <v>976</v>
      </c>
      <c r="C46" s="10" t="s">
        <v>977</v>
      </c>
      <c r="D46" s="94" t="s">
        <v>978</v>
      </c>
    </row>
    <row r="47" spans="1:4">
      <c r="A47" s="19">
        <v>42</v>
      </c>
      <c r="B47" s="19" t="s">
        <v>979</v>
      </c>
      <c r="C47" s="10" t="s">
        <v>980</v>
      </c>
      <c r="D47" s="94" t="s">
        <v>951</v>
      </c>
    </row>
    <row r="48" spans="1:4">
      <c r="A48" s="19">
        <v>43</v>
      </c>
      <c r="B48" s="19" t="s">
        <v>981</v>
      </c>
      <c r="C48" s="110">
        <v>43417</v>
      </c>
      <c r="D48" s="94" t="s">
        <v>951</v>
      </c>
    </row>
    <row r="49" spans="1:4">
      <c r="A49" s="19">
        <v>44</v>
      </c>
      <c r="B49" s="19" t="s">
        <v>982</v>
      </c>
      <c r="C49" s="110">
        <v>43425</v>
      </c>
      <c r="D49" s="94" t="s">
        <v>951</v>
      </c>
    </row>
    <row r="50" spans="1:4">
      <c r="A50" s="19">
        <v>45</v>
      </c>
      <c r="B50" s="19" t="s">
        <v>983</v>
      </c>
      <c r="C50" s="110">
        <v>43434</v>
      </c>
      <c r="D50" s="94" t="s">
        <v>969</v>
      </c>
    </row>
    <row r="51" spans="1:4">
      <c r="A51" s="19">
        <v>46</v>
      </c>
      <c r="B51" s="19" t="s">
        <v>984</v>
      </c>
      <c r="C51" s="110">
        <v>43479</v>
      </c>
      <c r="D51" s="94" t="s">
        <v>985</v>
      </c>
    </row>
    <row r="52" spans="1:4">
      <c r="A52" s="19">
        <v>47</v>
      </c>
      <c r="B52" s="19" t="s">
        <v>986</v>
      </c>
      <c r="C52" s="110">
        <v>43517</v>
      </c>
      <c r="D52" s="94" t="s">
        <v>987</v>
      </c>
    </row>
    <row r="53" spans="1:4">
      <c r="A53" s="19">
        <v>48</v>
      </c>
      <c r="B53" s="19" t="s">
        <v>988</v>
      </c>
      <c r="C53" s="110">
        <v>43530</v>
      </c>
      <c r="D53" s="94" t="s">
        <v>989</v>
      </c>
    </row>
    <row r="54" spans="1:4">
      <c r="A54" s="142">
        <v>49</v>
      </c>
      <c r="B54" s="142" t="s">
        <v>990</v>
      </c>
      <c r="C54" s="179">
        <v>43530</v>
      </c>
      <c r="D54" s="94" t="s">
        <v>991</v>
      </c>
    </row>
    <row r="55" spans="1:4">
      <c r="A55" s="142"/>
      <c r="B55" s="142"/>
      <c r="C55" s="179"/>
      <c r="D55" s="94" t="s">
        <v>992</v>
      </c>
    </row>
    <row r="56" spans="1:4">
      <c r="A56" s="142"/>
      <c r="B56" s="142"/>
      <c r="C56" s="179"/>
      <c r="D56" s="94" t="s">
        <v>993</v>
      </c>
    </row>
    <row r="57" spans="1:4">
      <c r="A57" s="142"/>
      <c r="B57" s="142"/>
      <c r="C57" s="179"/>
      <c r="D57" s="94" t="s">
        <v>994</v>
      </c>
    </row>
    <row r="58" spans="1:4">
      <c r="A58" s="19">
        <v>50</v>
      </c>
      <c r="B58" s="19" t="s">
        <v>995</v>
      </c>
      <c r="C58" s="110">
        <v>43530</v>
      </c>
      <c r="D58" s="94" t="s">
        <v>996</v>
      </c>
    </row>
    <row r="59" spans="1:4" ht="30">
      <c r="A59" s="19">
        <v>51</v>
      </c>
      <c r="B59" s="19" t="s">
        <v>997</v>
      </c>
      <c r="C59" s="111">
        <v>43546</v>
      </c>
      <c r="D59" s="109" t="s">
        <v>998</v>
      </c>
    </row>
    <row r="60" spans="1:4">
      <c r="A60" s="142">
        <v>52</v>
      </c>
      <c r="B60" s="142" t="s">
        <v>999</v>
      </c>
      <c r="C60" s="180">
        <v>43549</v>
      </c>
      <c r="D60" s="94" t="s">
        <v>1000</v>
      </c>
    </row>
    <row r="61" spans="1:4">
      <c r="A61" s="142"/>
      <c r="B61" s="142"/>
      <c r="C61" s="180"/>
      <c r="D61" s="94" t="s">
        <v>1001</v>
      </c>
    </row>
    <row r="62" spans="1:4">
      <c r="A62" s="19">
        <v>53</v>
      </c>
      <c r="B62" s="19" t="s">
        <v>1052</v>
      </c>
      <c r="C62" s="118">
        <v>43553</v>
      </c>
      <c r="D62" s="94" t="s">
        <v>1053</v>
      </c>
    </row>
    <row r="63" spans="1:4">
      <c r="A63" s="19"/>
      <c r="B63" s="19"/>
      <c r="C63" s="10"/>
      <c r="D63" s="94"/>
    </row>
    <row r="64" spans="1:4">
      <c r="A64" s="19"/>
      <c r="B64" s="19"/>
      <c r="C64" s="10"/>
      <c r="D64" s="94"/>
    </row>
    <row r="65" spans="1:4">
      <c r="A65" s="19"/>
      <c r="B65" s="19"/>
      <c r="C65" s="10"/>
      <c r="D65" s="94"/>
    </row>
    <row r="66" spans="1:4">
      <c r="A66" s="19"/>
      <c r="B66" s="19"/>
      <c r="C66" s="10"/>
      <c r="D66" s="94"/>
    </row>
    <row r="67" spans="1:4">
      <c r="A67" s="19"/>
      <c r="B67" s="19"/>
      <c r="C67" s="10"/>
      <c r="D67" s="94"/>
    </row>
    <row r="68" spans="1:4">
      <c r="A68" s="19"/>
      <c r="B68" s="19"/>
      <c r="C68" s="10"/>
      <c r="D68" s="94"/>
    </row>
    <row r="69" spans="1:4">
      <c r="A69" s="19"/>
      <c r="B69" s="19"/>
      <c r="C69" s="10"/>
      <c r="D69" s="94"/>
    </row>
    <row r="70" spans="1:4">
      <c r="A70" s="19"/>
      <c r="B70" s="19"/>
      <c r="C70" s="10"/>
      <c r="D70" s="94"/>
    </row>
    <row r="71" spans="1:4">
      <c r="A71" s="19"/>
      <c r="B71" s="19"/>
      <c r="C71" s="10"/>
      <c r="D71" s="94"/>
    </row>
    <row r="72" spans="1:4">
      <c r="A72" s="19"/>
      <c r="B72" s="19"/>
      <c r="C72" s="10"/>
      <c r="D72" s="94"/>
    </row>
    <row r="73" spans="1:4">
      <c r="A73" s="19"/>
      <c r="B73" s="19"/>
      <c r="C73" s="10"/>
      <c r="D73" s="94"/>
    </row>
    <row r="74" spans="1:4">
      <c r="A74" s="19"/>
      <c r="B74" s="19"/>
      <c r="C74" s="10"/>
      <c r="D74" s="94"/>
    </row>
    <row r="75" spans="1:4">
      <c r="A75" s="19"/>
      <c r="B75" s="19"/>
      <c r="C75" s="10"/>
      <c r="D75" s="94"/>
    </row>
    <row r="76" spans="1:4">
      <c r="A76" s="19"/>
      <c r="B76" s="19"/>
      <c r="C76" s="10"/>
      <c r="D76" s="94"/>
    </row>
    <row r="77" spans="1:4">
      <c r="A77" s="19"/>
      <c r="B77" s="19"/>
      <c r="C77" s="10"/>
      <c r="D77" s="94"/>
    </row>
    <row r="78" spans="1:4">
      <c r="A78" s="19"/>
      <c r="B78" s="19"/>
      <c r="C78" s="10"/>
      <c r="D78" s="94"/>
    </row>
    <row r="79" spans="1:4">
      <c r="A79" s="19"/>
      <c r="B79" s="19"/>
      <c r="C79" s="10"/>
      <c r="D79" s="94"/>
    </row>
    <row r="80" spans="1:4">
      <c r="A80" s="19"/>
      <c r="B80" s="19"/>
      <c r="C80" s="10"/>
      <c r="D80" s="94"/>
    </row>
    <row r="81" spans="1:4">
      <c r="A81" s="19"/>
      <c r="B81" s="19"/>
      <c r="C81" s="10"/>
      <c r="D81" s="94"/>
    </row>
    <row r="82" spans="1:4">
      <c r="A82" s="19"/>
      <c r="B82" s="19"/>
      <c r="C82" s="10"/>
      <c r="D82" s="94"/>
    </row>
    <row r="83" spans="1:4">
      <c r="A83" s="19"/>
      <c r="B83" s="19"/>
      <c r="C83" s="10"/>
      <c r="D83" s="94"/>
    </row>
    <row r="84" spans="1:4">
      <c r="A84" s="19"/>
      <c r="B84" s="19"/>
      <c r="C84" s="10"/>
      <c r="D84" s="94"/>
    </row>
    <row r="85" spans="1:4">
      <c r="A85" s="19"/>
      <c r="B85" s="19"/>
      <c r="C85" s="10"/>
      <c r="D85" s="94"/>
    </row>
    <row r="86" spans="1:4">
      <c r="A86" s="19"/>
      <c r="B86" s="19"/>
      <c r="C86" s="10"/>
      <c r="D86" s="94"/>
    </row>
    <row r="87" spans="1:4">
      <c r="A87" s="19"/>
      <c r="B87" s="19"/>
      <c r="C87" s="10"/>
      <c r="D87" s="94"/>
    </row>
    <row r="88" spans="1:4">
      <c r="A88" s="19"/>
      <c r="B88" s="19"/>
      <c r="C88" s="10"/>
      <c r="D88" s="94"/>
    </row>
    <row r="89" spans="1:4">
      <c r="A89" s="19"/>
      <c r="B89" s="19"/>
      <c r="C89" s="10"/>
      <c r="D89" s="94"/>
    </row>
    <row r="90" spans="1:4">
      <c r="A90" s="19"/>
      <c r="B90" s="19"/>
      <c r="C90" s="10"/>
      <c r="D90" s="94"/>
    </row>
    <row r="91" spans="1:4"/>
    <row r="92" spans="1:4"/>
    <row r="93" spans="1:4"/>
    <row r="94" spans="1:4"/>
  </sheetData>
  <sheetProtection algorithmName="SHA-512" hashValue="WUwYuMqbQHRosgWk8LVz8DcKDhQet5GAB+ntHqValcWYEniOaoIbnf1f2LIyXaFdCkbY+VhPgPgaJ3y1kLE/Jg==" saltValue="eXUn8u36baM8snFf+yv4yg==" spinCount="100000" sheet="1" objects="1" scenarios="1"/>
  <mergeCells count="22">
    <mergeCell ref="A54:A57"/>
    <mergeCell ref="B54:B57"/>
    <mergeCell ref="C54:C57"/>
    <mergeCell ref="A60:A61"/>
    <mergeCell ref="B60:B61"/>
    <mergeCell ref="C60:C61"/>
    <mergeCell ref="B22:B23"/>
    <mergeCell ref="C22:C23"/>
    <mergeCell ref="A38:A39"/>
    <mergeCell ref="B38:B39"/>
    <mergeCell ref="C38:C39"/>
    <mergeCell ref="B13:B14"/>
    <mergeCell ref="C13:C14"/>
    <mergeCell ref="B16:B18"/>
    <mergeCell ref="C16:C18"/>
    <mergeCell ref="B20:B21"/>
    <mergeCell ref="C20:C21"/>
    <mergeCell ref="A3:A5"/>
    <mergeCell ref="B3:B7"/>
    <mergeCell ref="C3:C7"/>
    <mergeCell ref="B10:B11"/>
    <mergeCell ref="C10:C1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0"/>
  <sheetViews>
    <sheetView zoomScale="75" zoomScaleNormal="75" workbookViewId="0">
      <selection activeCell="A2" sqref="A2"/>
    </sheetView>
  </sheetViews>
  <sheetFormatPr defaultRowHeight="15"/>
  <cols>
    <col min="1" max="1" width="50.7109375" customWidth="1"/>
    <col min="2" max="2" width="180" customWidth="1"/>
    <col min="3" max="1025" width="8.7109375" customWidth="1"/>
  </cols>
  <sheetData>
    <row r="1" spans="1:2">
      <c r="A1" s="112" t="s">
        <v>1002</v>
      </c>
      <c r="B1" s="112" t="s">
        <v>1003</v>
      </c>
    </row>
    <row r="2" spans="1:2">
      <c r="A2" t="s">
        <v>0</v>
      </c>
      <c r="B2" t="s">
        <v>1</v>
      </c>
    </row>
    <row r="3" spans="1:2">
      <c r="A3" t="s">
        <v>4</v>
      </c>
      <c r="B3" t="s">
        <v>5</v>
      </c>
    </row>
    <row r="4" spans="1:2">
      <c r="A4" t="s">
        <v>7</v>
      </c>
      <c r="B4" t="s">
        <v>8</v>
      </c>
    </row>
    <row r="5" spans="1:2">
      <c r="A5" t="s">
        <v>11</v>
      </c>
      <c r="B5" t="s">
        <v>12</v>
      </c>
    </row>
    <row r="6" spans="1:2">
      <c r="A6" t="s">
        <v>14</v>
      </c>
      <c r="B6" t="s">
        <v>15</v>
      </c>
    </row>
    <row r="7" spans="1:2">
      <c r="A7" t="s">
        <v>17</v>
      </c>
      <c r="B7" t="s">
        <v>18</v>
      </c>
    </row>
    <row r="8" spans="1:2">
      <c r="A8" t="s">
        <v>20</v>
      </c>
      <c r="B8" t="s">
        <v>21</v>
      </c>
    </row>
    <row r="9" spans="1:2">
      <c r="A9" t="s">
        <v>22</v>
      </c>
      <c r="B9" t="s">
        <v>23</v>
      </c>
    </row>
    <row r="10" spans="1:2">
      <c r="A10" t="s">
        <v>25</v>
      </c>
      <c r="B10" t="s">
        <v>26</v>
      </c>
    </row>
    <row r="11" spans="1:2">
      <c r="A11" t="s">
        <v>31</v>
      </c>
      <c r="B11" t="s">
        <v>32</v>
      </c>
    </row>
    <row r="12" spans="1:2">
      <c r="A12" t="s">
        <v>34</v>
      </c>
      <c r="B12" t="s">
        <v>35</v>
      </c>
    </row>
    <row r="13" spans="1:2">
      <c r="A13" t="s">
        <v>37</v>
      </c>
      <c r="B13" t="s">
        <v>38</v>
      </c>
    </row>
    <row r="14" spans="1:2">
      <c r="A14" t="s">
        <v>39</v>
      </c>
      <c r="B14" t="s">
        <v>40</v>
      </c>
    </row>
    <row r="15" spans="1:2">
      <c r="A15" t="s">
        <v>1054</v>
      </c>
      <c r="B15" t="s">
        <v>1055</v>
      </c>
    </row>
    <row r="16" spans="1:2">
      <c r="A16" t="s">
        <v>41</v>
      </c>
      <c r="B16" t="s">
        <v>42</v>
      </c>
    </row>
    <row r="17" spans="1:2">
      <c r="A17" t="s">
        <v>43</v>
      </c>
      <c r="B17" t="s">
        <v>44</v>
      </c>
    </row>
    <row r="18" spans="1:2">
      <c r="A18" t="s">
        <v>45</v>
      </c>
      <c r="B18" t="s">
        <v>46</v>
      </c>
    </row>
    <row r="19" spans="1:2">
      <c r="A19" t="s">
        <v>51</v>
      </c>
      <c r="B19" t="s">
        <v>52</v>
      </c>
    </row>
    <row r="20" spans="1:2">
      <c r="A20" t="s">
        <v>1056</v>
      </c>
      <c r="B20" t="s">
        <v>1057</v>
      </c>
    </row>
    <row r="21" spans="1:2">
      <c r="A21" t="s">
        <v>55</v>
      </c>
      <c r="B21" t="s">
        <v>56</v>
      </c>
    </row>
    <row r="22" spans="1:2">
      <c r="A22" t="s">
        <v>57</v>
      </c>
      <c r="B22" t="s">
        <v>58</v>
      </c>
    </row>
    <row r="23" spans="1:2">
      <c r="A23" t="s">
        <v>59</v>
      </c>
      <c r="B23" t="s">
        <v>60</v>
      </c>
    </row>
    <row r="24" spans="1:2">
      <c r="A24" t="s">
        <v>61</v>
      </c>
      <c r="B24" t="s">
        <v>62</v>
      </c>
    </row>
    <row r="25" spans="1:2">
      <c r="A25" t="s">
        <v>63</v>
      </c>
      <c r="B25" t="s">
        <v>64</v>
      </c>
    </row>
    <row r="26" spans="1:2">
      <c r="A26" t="s">
        <v>66</v>
      </c>
      <c r="B26" t="s">
        <v>67</v>
      </c>
    </row>
    <row r="27" spans="1:2">
      <c r="A27" t="s">
        <v>69</v>
      </c>
      <c r="B27" t="s">
        <v>70</v>
      </c>
    </row>
    <row r="28" spans="1:2">
      <c r="A28" t="s">
        <v>72</v>
      </c>
      <c r="B28" t="s">
        <v>73</v>
      </c>
    </row>
    <row r="29" spans="1:2">
      <c r="A29" t="s">
        <v>75</v>
      </c>
      <c r="B29" t="s">
        <v>76</v>
      </c>
    </row>
    <row r="30" spans="1:2">
      <c r="A30" t="s">
        <v>77</v>
      </c>
      <c r="B30" t="s">
        <v>78</v>
      </c>
    </row>
    <row r="31" spans="1:2">
      <c r="A31" t="s">
        <v>79</v>
      </c>
      <c r="B31" t="s">
        <v>80</v>
      </c>
    </row>
    <row r="32" spans="1:2">
      <c r="A32" t="s">
        <v>81</v>
      </c>
      <c r="B32" t="s">
        <v>82</v>
      </c>
    </row>
    <row r="33" spans="1:2">
      <c r="A33" t="s">
        <v>84</v>
      </c>
      <c r="B33" t="s">
        <v>85</v>
      </c>
    </row>
    <row r="34" spans="1:2">
      <c r="A34" t="s">
        <v>87</v>
      </c>
      <c r="B34" t="s">
        <v>88</v>
      </c>
    </row>
    <row r="35" spans="1:2">
      <c r="A35" t="s">
        <v>90</v>
      </c>
      <c r="B35" t="s">
        <v>91</v>
      </c>
    </row>
    <row r="36" spans="1:2">
      <c r="A36" t="s">
        <v>93</v>
      </c>
      <c r="B36" t="s">
        <v>94</v>
      </c>
    </row>
    <row r="37" spans="1:2">
      <c r="A37" t="s">
        <v>95</v>
      </c>
      <c r="B37" t="s">
        <v>96</v>
      </c>
    </row>
    <row r="38" spans="1:2">
      <c r="A38" t="s">
        <v>97</v>
      </c>
      <c r="B38" t="s">
        <v>98</v>
      </c>
    </row>
    <row r="39" spans="1:2">
      <c r="A39" t="s">
        <v>99</v>
      </c>
      <c r="B39" t="s">
        <v>100</v>
      </c>
    </row>
    <row r="40" spans="1:2">
      <c r="A40" t="s">
        <v>101</v>
      </c>
      <c r="B40" t="s">
        <v>102</v>
      </c>
    </row>
    <row r="41" spans="1:2">
      <c r="A41" t="s">
        <v>105</v>
      </c>
      <c r="B41" t="s">
        <v>106</v>
      </c>
    </row>
    <row r="42" spans="1:2">
      <c r="A42" t="s">
        <v>107</v>
      </c>
      <c r="B42" t="s">
        <v>108</v>
      </c>
    </row>
    <row r="43" spans="1:2">
      <c r="A43" t="s">
        <v>109</v>
      </c>
      <c r="B43" t="s">
        <v>110</v>
      </c>
    </row>
    <row r="44" spans="1:2">
      <c r="A44" t="s">
        <v>111</v>
      </c>
      <c r="B44" t="s">
        <v>112</v>
      </c>
    </row>
    <row r="45" spans="1:2">
      <c r="A45" t="s">
        <v>114</v>
      </c>
      <c r="B45" t="s">
        <v>115</v>
      </c>
    </row>
    <row r="46" spans="1:2">
      <c r="A46" t="s">
        <v>117</v>
      </c>
      <c r="B46" t="s">
        <v>118</v>
      </c>
    </row>
    <row r="47" spans="1:2">
      <c r="A47" t="s">
        <v>119</v>
      </c>
      <c r="B47" t="s">
        <v>120</v>
      </c>
    </row>
    <row r="48" spans="1:2">
      <c r="A48" t="s">
        <v>1004</v>
      </c>
      <c r="B48" t="s">
        <v>1005</v>
      </c>
    </row>
    <row r="49" spans="1:2">
      <c r="A49" t="s">
        <v>123</v>
      </c>
      <c r="B49" t="s">
        <v>124</v>
      </c>
    </row>
    <row r="50" spans="1:2">
      <c r="A50" t="s">
        <v>126</v>
      </c>
      <c r="B50" t="s">
        <v>127</v>
      </c>
    </row>
    <row r="51" spans="1:2">
      <c r="A51" t="s">
        <v>128</v>
      </c>
      <c r="B51" t="s">
        <v>129</v>
      </c>
    </row>
    <row r="52" spans="1:2">
      <c r="A52" t="s">
        <v>130</v>
      </c>
      <c r="B52" t="s">
        <v>131</v>
      </c>
    </row>
    <row r="53" spans="1:2">
      <c r="A53" t="s">
        <v>132</v>
      </c>
      <c r="B53" t="s">
        <v>133</v>
      </c>
    </row>
    <row r="54" spans="1:2">
      <c r="A54" t="s">
        <v>134</v>
      </c>
      <c r="B54" t="s">
        <v>135</v>
      </c>
    </row>
    <row r="55" spans="1:2">
      <c r="A55" t="s">
        <v>136</v>
      </c>
      <c r="B55" t="s">
        <v>137</v>
      </c>
    </row>
    <row r="56" spans="1:2">
      <c r="A56" t="s">
        <v>138</v>
      </c>
      <c r="B56" t="s">
        <v>139</v>
      </c>
    </row>
    <row r="57" spans="1:2">
      <c r="A57" t="s">
        <v>1006</v>
      </c>
      <c r="B57" t="s">
        <v>1007</v>
      </c>
    </row>
    <row r="58" spans="1:2" ht="30">
      <c r="A58" t="s">
        <v>143</v>
      </c>
      <c r="B58" s="51" t="s">
        <v>144</v>
      </c>
    </row>
    <row r="59" spans="1:2">
      <c r="A59" t="s">
        <v>145</v>
      </c>
      <c r="B59" t="s">
        <v>146</v>
      </c>
    </row>
    <row r="60" spans="1:2">
      <c r="A60" t="s">
        <v>148</v>
      </c>
      <c r="B60" t="s">
        <v>149</v>
      </c>
    </row>
    <row r="61" spans="1:2">
      <c r="A61" t="s">
        <v>150</v>
      </c>
      <c r="B61" t="s">
        <v>151</v>
      </c>
    </row>
    <row r="62" spans="1:2">
      <c r="A62" t="s">
        <v>154</v>
      </c>
      <c r="B62" t="s">
        <v>155</v>
      </c>
    </row>
    <row r="63" spans="1:2">
      <c r="A63" t="s">
        <v>158</v>
      </c>
      <c r="B63" t="s">
        <v>159</v>
      </c>
    </row>
    <row r="64" spans="1:2">
      <c r="A64" t="s">
        <v>161</v>
      </c>
      <c r="B64" t="s">
        <v>162</v>
      </c>
    </row>
    <row r="65" spans="1:2">
      <c r="A65" t="s">
        <v>164</v>
      </c>
      <c r="B65" t="s">
        <v>165</v>
      </c>
    </row>
    <row r="66" spans="1:2">
      <c r="A66" t="s">
        <v>167</v>
      </c>
      <c r="B66" t="s">
        <v>168</v>
      </c>
    </row>
    <row r="67" spans="1:2">
      <c r="A67" t="s">
        <v>170</v>
      </c>
      <c r="B67" t="s">
        <v>171</v>
      </c>
    </row>
    <row r="68" spans="1:2">
      <c r="A68" t="s">
        <v>174</v>
      </c>
      <c r="B68" t="s">
        <v>175</v>
      </c>
    </row>
    <row r="69" spans="1:2">
      <c r="A69" t="s">
        <v>177</v>
      </c>
      <c r="B69" t="s">
        <v>178</v>
      </c>
    </row>
    <row r="70" spans="1:2">
      <c r="A70" t="s">
        <v>179</v>
      </c>
      <c r="B70" t="s">
        <v>180</v>
      </c>
    </row>
    <row r="71" spans="1:2">
      <c r="A71" t="s">
        <v>188</v>
      </c>
      <c r="B71" t="s">
        <v>189</v>
      </c>
    </row>
    <row r="72" spans="1:2">
      <c r="A72" t="s">
        <v>190</v>
      </c>
      <c r="B72" t="s">
        <v>191</v>
      </c>
    </row>
    <row r="73" spans="1:2">
      <c r="A73" t="s">
        <v>192</v>
      </c>
      <c r="B73" t="s">
        <v>193</v>
      </c>
    </row>
    <row r="74" spans="1:2">
      <c r="A74" t="s">
        <v>194</v>
      </c>
      <c r="B74" t="s">
        <v>195</v>
      </c>
    </row>
    <row r="75" spans="1:2">
      <c r="A75" t="s">
        <v>196</v>
      </c>
      <c r="B75" t="s">
        <v>197</v>
      </c>
    </row>
    <row r="76" spans="1:2">
      <c r="A76" t="s">
        <v>199</v>
      </c>
      <c r="B76" t="s">
        <v>200</v>
      </c>
    </row>
    <row r="77" spans="1:2">
      <c r="A77" t="s">
        <v>202</v>
      </c>
      <c r="B77" t="s">
        <v>203</v>
      </c>
    </row>
    <row r="78" spans="1:2">
      <c r="A78" t="s">
        <v>204</v>
      </c>
      <c r="B78" t="s">
        <v>205</v>
      </c>
    </row>
    <row r="79" spans="1:2">
      <c r="A79" t="s">
        <v>207</v>
      </c>
      <c r="B79" t="s">
        <v>208</v>
      </c>
    </row>
    <row r="80" spans="1:2">
      <c r="A80" t="s">
        <v>210</v>
      </c>
      <c r="B80" t="s">
        <v>211</v>
      </c>
    </row>
    <row r="81" spans="1:2">
      <c r="A81" t="s">
        <v>214</v>
      </c>
      <c r="B81" t="s">
        <v>215</v>
      </c>
    </row>
    <row r="82" spans="1:2">
      <c r="A82" t="s">
        <v>216</v>
      </c>
      <c r="B82" t="s">
        <v>217</v>
      </c>
    </row>
    <row r="83" spans="1:2">
      <c r="A83" t="s">
        <v>219</v>
      </c>
      <c r="B83" t="s">
        <v>220</v>
      </c>
    </row>
    <row r="84" spans="1:2">
      <c r="A84" t="s">
        <v>223</v>
      </c>
      <c r="B84" t="s">
        <v>224</v>
      </c>
    </row>
    <row r="85" spans="1:2">
      <c r="A85" t="s">
        <v>226</v>
      </c>
      <c r="B85" t="s">
        <v>227</v>
      </c>
    </row>
    <row r="86" spans="1:2">
      <c r="A86" t="s">
        <v>229</v>
      </c>
      <c r="B86" t="s">
        <v>230</v>
      </c>
    </row>
    <row r="87" spans="1:2">
      <c r="A87" t="s">
        <v>235</v>
      </c>
      <c r="B87" t="s">
        <v>236</v>
      </c>
    </row>
    <row r="88" spans="1:2">
      <c r="A88" t="s">
        <v>237</v>
      </c>
      <c r="B88" t="s">
        <v>238</v>
      </c>
    </row>
    <row r="89" spans="1:2">
      <c r="A89" t="s">
        <v>239</v>
      </c>
      <c r="B89" t="s">
        <v>240</v>
      </c>
    </row>
    <row r="90" spans="1:2">
      <c r="A90" t="s">
        <v>241</v>
      </c>
      <c r="B90" t="s">
        <v>242</v>
      </c>
    </row>
    <row r="91" spans="1:2">
      <c r="A91" t="s">
        <v>243</v>
      </c>
      <c r="B91" t="s">
        <v>244</v>
      </c>
    </row>
    <row r="92" spans="1:2">
      <c r="A92" t="s">
        <v>245</v>
      </c>
      <c r="B92" t="s">
        <v>246</v>
      </c>
    </row>
    <row r="93" spans="1:2">
      <c r="A93" t="s">
        <v>247</v>
      </c>
      <c r="B93" t="s">
        <v>248</v>
      </c>
    </row>
    <row r="94" spans="1:2">
      <c r="A94" t="s">
        <v>250</v>
      </c>
      <c r="B94" t="s">
        <v>251</v>
      </c>
    </row>
    <row r="95" spans="1:2">
      <c r="A95" t="s">
        <v>252</v>
      </c>
      <c r="B95" t="s">
        <v>253</v>
      </c>
    </row>
    <row r="96" spans="1:2">
      <c r="A96" t="s">
        <v>255</v>
      </c>
      <c r="B96" t="s">
        <v>256</v>
      </c>
    </row>
    <row r="97" spans="1:2">
      <c r="A97" t="s">
        <v>257</v>
      </c>
      <c r="B97" t="s">
        <v>258</v>
      </c>
    </row>
    <row r="98" spans="1:2">
      <c r="A98" t="s">
        <v>259</v>
      </c>
      <c r="B98" t="s">
        <v>260</v>
      </c>
    </row>
    <row r="99" spans="1:2">
      <c r="A99" t="s">
        <v>261</v>
      </c>
      <c r="B99" t="s">
        <v>262</v>
      </c>
    </row>
    <row r="100" spans="1:2">
      <c r="A100" t="s">
        <v>263</v>
      </c>
      <c r="B100" t="s">
        <v>264</v>
      </c>
    </row>
    <row r="101" spans="1:2">
      <c r="A101" t="s">
        <v>272</v>
      </c>
      <c r="B101" t="s">
        <v>273</v>
      </c>
    </row>
    <row r="102" spans="1:2">
      <c r="A102" t="s">
        <v>284</v>
      </c>
      <c r="B102" t="s">
        <v>285</v>
      </c>
    </row>
    <row r="103" spans="1:2">
      <c r="A103" t="s">
        <v>290</v>
      </c>
      <c r="B103" t="s">
        <v>291</v>
      </c>
    </row>
    <row r="104" spans="1:2">
      <c r="A104" t="s">
        <v>1058</v>
      </c>
      <c r="B104" t="s">
        <v>498</v>
      </c>
    </row>
    <row r="105" spans="1:2">
      <c r="A105" t="s">
        <v>295</v>
      </c>
      <c r="B105" t="s">
        <v>296</v>
      </c>
    </row>
    <row r="106" spans="1:2">
      <c r="A106" t="s">
        <v>299</v>
      </c>
      <c r="B106" t="s">
        <v>300</v>
      </c>
    </row>
    <row r="107" spans="1:2">
      <c r="A107" t="s">
        <v>303</v>
      </c>
      <c r="B107" t="s">
        <v>304</v>
      </c>
    </row>
    <row r="108" spans="1:2">
      <c r="A108" t="s">
        <v>306</v>
      </c>
      <c r="B108" t="s">
        <v>307</v>
      </c>
    </row>
    <row r="109" spans="1:2">
      <c r="A109" t="s">
        <v>309</v>
      </c>
      <c r="B109" t="s">
        <v>310</v>
      </c>
    </row>
    <row r="110" spans="1:2">
      <c r="A110" t="s">
        <v>311</v>
      </c>
      <c r="B110" t="s">
        <v>312</v>
      </c>
    </row>
    <row r="111" spans="1:2">
      <c r="A111" t="s">
        <v>313</v>
      </c>
      <c r="B111" t="s">
        <v>314</v>
      </c>
    </row>
    <row r="112" spans="1:2">
      <c r="A112" t="s">
        <v>315</v>
      </c>
      <c r="B112" t="s">
        <v>316</v>
      </c>
    </row>
    <row r="113" spans="1:2">
      <c r="A113" t="s">
        <v>317</v>
      </c>
      <c r="B113" t="s">
        <v>318</v>
      </c>
    </row>
    <row r="114" spans="1:2">
      <c r="A114" t="s">
        <v>319</v>
      </c>
      <c r="B114" t="s">
        <v>320</v>
      </c>
    </row>
    <row r="115" spans="1:2">
      <c r="A115" t="s">
        <v>321</v>
      </c>
      <c r="B115" t="s">
        <v>322</v>
      </c>
    </row>
    <row r="116" spans="1:2">
      <c r="A116" t="s">
        <v>323</v>
      </c>
      <c r="B116" t="s">
        <v>324</v>
      </c>
    </row>
    <row r="117" spans="1:2">
      <c r="A117" t="s">
        <v>325</v>
      </c>
      <c r="B117" t="s">
        <v>326</v>
      </c>
    </row>
    <row r="118" spans="1:2">
      <c r="A118" t="s">
        <v>327</v>
      </c>
      <c r="B118" t="s">
        <v>328</v>
      </c>
    </row>
    <row r="119" spans="1:2">
      <c r="A119" t="s">
        <v>329</v>
      </c>
      <c r="B119" t="s">
        <v>330</v>
      </c>
    </row>
    <row r="120" spans="1:2">
      <c r="A120" t="s">
        <v>331</v>
      </c>
      <c r="B120" t="s">
        <v>332</v>
      </c>
    </row>
    <row r="121" spans="1:2">
      <c r="A121" t="s">
        <v>333</v>
      </c>
      <c r="B121" t="s">
        <v>334</v>
      </c>
    </row>
    <row r="122" spans="1:2">
      <c r="A122" t="s">
        <v>335</v>
      </c>
      <c r="B122" t="s">
        <v>336</v>
      </c>
    </row>
    <row r="123" spans="1:2">
      <c r="A123" t="s">
        <v>337</v>
      </c>
      <c r="B123" t="s">
        <v>338</v>
      </c>
    </row>
    <row r="124" spans="1:2">
      <c r="A124" t="s">
        <v>339</v>
      </c>
      <c r="B124" t="s">
        <v>340</v>
      </c>
    </row>
    <row r="125" spans="1:2">
      <c r="A125" t="s">
        <v>341</v>
      </c>
      <c r="B125" t="s">
        <v>342</v>
      </c>
    </row>
    <row r="126" spans="1:2">
      <c r="A126" t="s">
        <v>343</v>
      </c>
      <c r="B126" t="s">
        <v>344</v>
      </c>
    </row>
    <row r="127" spans="1:2">
      <c r="A127" t="s">
        <v>345</v>
      </c>
      <c r="B127" t="s">
        <v>346</v>
      </c>
    </row>
    <row r="128" spans="1:2">
      <c r="A128" t="s">
        <v>347</v>
      </c>
      <c r="B128" t="s">
        <v>348</v>
      </c>
    </row>
    <row r="129" spans="1:2">
      <c r="A129" t="s">
        <v>349</v>
      </c>
      <c r="B129" t="s">
        <v>350</v>
      </c>
    </row>
    <row r="130" spans="1:2">
      <c r="A130" t="s">
        <v>351</v>
      </c>
      <c r="B130" t="s">
        <v>352</v>
      </c>
    </row>
    <row r="131" spans="1:2">
      <c r="A131" t="s">
        <v>353</v>
      </c>
      <c r="B131" t="s">
        <v>354</v>
      </c>
    </row>
    <row r="132" spans="1:2">
      <c r="A132" t="s">
        <v>355</v>
      </c>
      <c r="B132" t="s">
        <v>356</v>
      </c>
    </row>
    <row r="133" spans="1:2">
      <c r="A133" t="s">
        <v>357</v>
      </c>
      <c r="B133" t="s">
        <v>358</v>
      </c>
    </row>
    <row r="134" spans="1:2">
      <c r="A134" t="s">
        <v>359</v>
      </c>
      <c r="B134" t="s">
        <v>360</v>
      </c>
    </row>
    <row r="135" spans="1:2">
      <c r="A135" t="s">
        <v>361</v>
      </c>
      <c r="B135" t="s">
        <v>362</v>
      </c>
    </row>
    <row r="136" spans="1:2">
      <c r="A136" t="s">
        <v>363</v>
      </c>
      <c r="B136" t="s">
        <v>364</v>
      </c>
    </row>
    <row r="137" spans="1:2">
      <c r="A137" t="s">
        <v>365</v>
      </c>
      <c r="B137" t="s">
        <v>366</v>
      </c>
    </row>
    <row r="138" spans="1:2">
      <c r="A138" t="s">
        <v>367</v>
      </c>
      <c r="B138" t="s">
        <v>368</v>
      </c>
    </row>
    <row r="139" spans="1:2">
      <c r="A139" t="s">
        <v>369</v>
      </c>
      <c r="B139" t="s">
        <v>370</v>
      </c>
    </row>
    <row r="140" spans="1:2">
      <c r="A140" t="s">
        <v>371</v>
      </c>
      <c r="B140" t="s">
        <v>372</v>
      </c>
    </row>
    <row r="141" spans="1:2">
      <c r="A141" t="s">
        <v>373</v>
      </c>
      <c r="B141" t="s">
        <v>374</v>
      </c>
    </row>
    <row r="142" spans="1:2">
      <c r="A142" t="s">
        <v>375</v>
      </c>
      <c r="B142" t="s">
        <v>376</v>
      </c>
    </row>
    <row r="143" spans="1:2">
      <c r="A143" t="s">
        <v>377</v>
      </c>
      <c r="B143" t="s">
        <v>378</v>
      </c>
    </row>
    <row r="144" spans="1:2">
      <c r="A144" t="s">
        <v>379</v>
      </c>
      <c r="B144" t="s">
        <v>380</v>
      </c>
    </row>
    <row r="145" spans="1:2">
      <c r="A145" t="s">
        <v>381</v>
      </c>
      <c r="B145" t="s">
        <v>382</v>
      </c>
    </row>
    <row r="146" spans="1:2">
      <c r="A146" t="s">
        <v>383</v>
      </c>
      <c r="B146" t="s">
        <v>384</v>
      </c>
    </row>
    <row r="147" spans="1:2">
      <c r="A147" t="s">
        <v>385</v>
      </c>
      <c r="B147" t="s">
        <v>386</v>
      </c>
    </row>
    <row r="148" spans="1:2">
      <c r="A148" t="s">
        <v>387</v>
      </c>
      <c r="B148" t="s">
        <v>388</v>
      </c>
    </row>
    <row r="149" spans="1:2">
      <c r="A149" t="s">
        <v>389</v>
      </c>
      <c r="B149" t="s">
        <v>390</v>
      </c>
    </row>
    <row r="150" spans="1:2">
      <c r="A150" t="s">
        <v>391</v>
      </c>
      <c r="B150" t="s">
        <v>392</v>
      </c>
    </row>
    <row r="151" spans="1:2">
      <c r="A151" t="s">
        <v>393</v>
      </c>
      <c r="B151" t="s">
        <v>394</v>
      </c>
    </row>
    <row r="152" spans="1:2">
      <c r="A152" t="s">
        <v>395</v>
      </c>
      <c r="B152" t="s">
        <v>396</v>
      </c>
    </row>
    <row r="153" spans="1:2">
      <c r="A153" t="s">
        <v>397</v>
      </c>
      <c r="B153" t="s">
        <v>398</v>
      </c>
    </row>
    <row r="154" spans="1:2">
      <c r="A154" t="s">
        <v>399</v>
      </c>
      <c r="B154" t="s">
        <v>400</v>
      </c>
    </row>
    <row r="155" spans="1:2">
      <c r="A155" t="s">
        <v>401</v>
      </c>
      <c r="B155" t="s">
        <v>402</v>
      </c>
    </row>
    <row r="156" spans="1:2">
      <c r="A156" t="s">
        <v>403</v>
      </c>
      <c r="B156" t="s">
        <v>404</v>
      </c>
    </row>
    <row r="157" spans="1:2">
      <c r="A157" t="s">
        <v>405</v>
      </c>
      <c r="B157" t="s">
        <v>406</v>
      </c>
    </row>
    <row r="158" spans="1:2">
      <c r="A158" t="s">
        <v>407</v>
      </c>
      <c r="B158" t="s">
        <v>408</v>
      </c>
    </row>
    <row r="159" spans="1:2">
      <c r="A159" t="s">
        <v>409</v>
      </c>
      <c r="B159" t="s">
        <v>410</v>
      </c>
    </row>
    <row r="160" spans="1:2">
      <c r="A160" t="s">
        <v>411</v>
      </c>
      <c r="B160" t="s">
        <v>412</v>
      </c>
    </row>
    <row r="161" spans="1:2">
      <c r="A161" t="s">
        <v>413</v>
      </c>
      <c r="B161" t="s">
        <v>414</v>
      </c>
    </row>
    <row r="162" spans="1:2">
      <c r="A162" t="s">
        <v>415</v>
      </c>
      <c r="B162" t="s">
        <v>416</v>
      </c>
    </row>
    <row r="163" spans="1:2">
      <c r="A163" t="s">
        <v>417</v>
      </c>
      <c r="B163" t="s">
        <v>418</v>
      </c>
    </row>
    <row r="164" spans="1:2">
      <c r="A164" t="s">
        <v>419</v>
      </c>
      <c r="B164" t="s">
        <v>420</v>
      </c>
    </row>
    <row r="165" spans="1:2">
      <c r="A165" t="s">
        <v>421</v>
      </c>
      <c r="B165" t="s">
        <v>422</v>
      </c>
    </row>
    <row r="166" spans="1:2">
      <c r="A166" t="s">
        <v>423</v>
      </c>
      <c r="B166" t="s">
        <v>424</v>
      </c>
    </row>
    <row r="167" spans="1:2">
      <c r="A167" t="s">
        <v>425</v>
      </c>
      <c r="B167" t="s">
        <v>426</v>
      </c>
    </row>
    <row r="168" spans="1:2">
      <c r="A168" t="s">
        <v>427</v>
      </c>
      <c r="B168" t="s">
        <v>428</v>
      </c>
    </row>
    <row r="169" spans="1:2">
      <c r="A169" t="s">
        <v>429</v>
      </c>
      <c r="B169" t="s">
        <v>430</v>
      </c>
    </row>
    <row r="170" spans="1:2">
      <c r="A170" t="s">
        <v>431</v>
      </c>
      <c r="B170" t="s">
        <v>432</v>
      </c>
    </row>
    <row r="171" spans="1:2">
      <c r="A171" t="s">
        <v>433</v>
      </c>
      <c r="B171" t="s">
        <v>434</v>
      </c>
    </row>
    <row r="172" spans="1:2">
      <c r="A172" t="s">
        <v>435</v>
      </c>
      <c r="B172" t="s">
        <v>436</v>
      </c>
    </row>
    <row r="173" spans="1:2">
      <c r="A173" t="s">
        <v>437</v>
      </c>
      <c r="B173" t="s">
        <v>438</v>
      </c>
    </row>
    <row r="174" spans="1:2">
      <c r="A174" t="s">
        <v>439</v>
      </c>
      <c r="B174" t="s">
        <v>440</v>
      </c>
    </row>
    <row r="175" spans="1:2">
      <c r="A175" t="s">
        <v>441</v>
      </c>
      <c r="B175" t="s">
        <v>442</v>
      </c>
    </row>
    <row r="176" spans="1:2">
      <c r="A176" t="s">
        <v>443</v>
      </c>
      <c r="B176" t="s">
        <v>444</v>
      </c>
    </row>
    <row r="177" spans="1:2">
      <c r="A177" t="s">
        <v>445</v>
      </c>
      <c r="B177" t="s">
        <v>446</v>
      </c>
    </row>
    <row r="178" spans="1:2">
      <c r="A178" t="s">
        <v>447</v>
      </c>
      <c r="B178" t="s">
        <v>448</v>
      </c>
    </row>
    <row r="179" spans="1:2">
      <c r="A179" t="s">
        <v>449</v>
      </c>
      <c r="B179" t="s">
        <v>450</v>
      </c>
    </row>
    <row r="180" spans="1:2">
      <c r="A180" t="s">
        <v>451</v>
      </c>
      <c r="B180" t="s">
        <v>452</v>
      </c>
    </row>
    <row r="181" spans="1:2">
      <c r="A181" t="s">
        <v>453</v>
      </c>
      <c r="B181" t="s">
        <v>454</v>
      </c>
    </row>
    <row r="182" spans="1:2">
      <c r="A182" t="s">
        <v>455</v>
      </c>
      <c r="B182" t="s">
        <v>456</v>
      </c>
    </row>
    <row r="183" spans="1:2">
      <c r="A183" t="s">
        <v>457</v>
      </c>
      <c r="B183" t="s">
        <v>458</v>
      </c>
    </row>
    <row r="184" spans="1:2">
      <c r="A184" t="s">
        <v>459</v>
      </c>
      <c r="B184" t="s">
        <v>460</v>
      </c>
    </row>
    <row r="185" spans="1:2">
      <c r="A185" t="s">
        <v>461</v>
      </c>
      <c r="B185" t="s">
        <v>462</v>
      </c>
    </row>
    <row r="186" spans="1:2">
      <c r="A186" t="s">
        <v>463</v>
      </c>
      <c r="B186" t="s">
        <v>464</v>
      </c>
    </row>
    <row r="187" spans="1:2">
      <c r="A187" t="s">
        <v>465</v>
      </c>
      <c r="B187" t="s">
        <v>466</v>
      </c>
    </row>
    <row r="188" spans="1:2">
      <c r="A188" t="s">
        <v>467</v>
      </c>
      <c r="B188" t="s">
        <v>468</v>
      </c>
    </row>
    <row r="189" spans="1:2">
      <c r="A189" t="s">
        <v>469</v>
      </c>
      <c r="B189" t="s">
        <v>470</v>
      </c>
    </row>
    <row r="190" spans="1:2">
      <c r="A190" t="s">
        <v>471</v>
      </c>
      <c r="B190" t="s">
        <v>472</v>
      </c>
    </row>
    <row r="191" spans="1:2">
      <c r="A191" t="s">
        <v>473</v>
      </c>
      <c r="B191" t="s">
        <v>474</v>
      </c>
    </row>
    <row r="192" spans="1:2">
      <c r="A192" t="s">
        <v>475</v>
      </c>
      <c r="B192" t="s">
        <v>476</v>
      </c>
    </row>
    <row r="193" spans="1:2">
      <c r="A193" t="s">
        <v>477</v>
      </c>
      <c r="B193" t="s">
        <v>478</v>
      </c>
    </row>
    <row r="194" spans="1:2">
      <c r="A194" t="s">
        <v>479</v>
      </c>
      <c r="B194" t="s">
        <v>480</v>
      </c>
    </row>
    <row r="195" spans="1:2">
      <c r="A195" t="s">
        <v>481</v>
      </c>
      <c r="B195" t="s">
        <v>482</v>
      </c>
    </row>
    <row r="196" spans="1:2">
      <c r="A196" t="s">
        <v>483</v>
      </c>
      <c r="B196" t="s">
        <v>484</v>
      </c>
    </row>
    <row r="197" spans="1:2">
      <c r="A197" t="s">
        <v>485</v>
      </c>
      <c r="B197" t="s">
        <v>486</v>
      </c>
    </row>
    <row r="198" spans="1:2">
      <c r="A198" t="s">
        <v>487</v>
      </c>
      <c r="B198" t="s">
        <v>488</v>
      </c>
    </row>
    <row r="199" spans="1:2">
      <c r="A199" t="s">
        <v>489</v>
      </c>
      <c r="B199" t="s">
        <v>490</v>
      </c>
    </row>
    <row r="200" spans="1:2">
      <c r="A200" t="s">
        <v>491</v>
      </c>
      <c r="B200" t="s">
        <v>492</v>
      </c>
    </row>
    <row r="201" spans="1:2">
      <c r="A201" t="s">
        <v>493</v>
      </c>
      <c r="B201" t="s">
        <v>494</v>
      </c>
    </row>
    <row r="202" spans="1:2">
      <c r="A202" t="s">
        <v>495</v>
      </c>
      <c r="B202" t="s">
        <v>496</v>
      </c>
    </row>
    <row r="203" spans="1:2">
      <c r="A203" t="s">
        <v>497</v>
      </c>
      <c r="B203" t="s">
        <v>498</v>
      </c>
    </row>
    <row r="204" spans="1:2">
      <c r="A204" t="s">
        <v>499</v>
      </c>
      <c r="B204" t="s">
        <v>500</v>
      </c>
    </row>
    <row r="205" spans="1:2">
      <c r="A205" t="s">
        <v>501</v>
      </c>
      <c r="B205" t="s">
        <v>502</v>
      </c>
    </row>
    <row r="206" spans="1:2">
      <c r="A206" t="s">
        <v>503</v>
      </c>
      <c r="B206" t="s">
        <v>504</v>
      </c>
    </row>
    <row r="207" spans="1:2">
      <c r="A207" t="s">
        <v>505</v>
      </c>
      <c r="B207" t="s">
        <v>506</v>
      </c>
    </row>
    <row r="208" spans="1:2">
      <c r="A208" t="s">
        <v>507</v>
      </c>
      <c r="B208" t="s">
        <v>508</v>
      </c>
    </row>
    <row r="209" spans="1:2">
      <c r="A209" t="s">
        <v>509</v>
      </c>
      <c r="B209" t="s">
        <v>510</v>
      </c>
    </row>
    <row r="210" spans="1:2">
      <c r="A210" t="s">
        <v>511</v>
      </c>
      <c r="B210" t="s">
        <v>512</v>
      </c>
    </row>
    <row r="211" spans="1:2">
      <c r="A211" t="s">
        <v>513</v>
      </c>
      <c r="B211" t="s">
        <v>514</v>
      </c>
    </row>
    <row r="212" spans="1:2">
      <c r="A212" t="s">
        <v>515</v>
      </c>
      <c r="B212" t="s">
        <v>516</v>
      </c>
    </row>
    <row r="213" spans="1:2">
      <c r="A213" t="s">
        <v>517</v>
      </c>
      <c r="B213" t="s">
        <v>518</v>
      </c>
    </row>
    <row r="214" spans="1:2">
      <c r="A214" t="s">
        <v>519</v>
      </c>
      <c r="B214" t="s">
        <v>520</v>
      </c>
    </row>
    <row r="215" spans="1:2">
      <c r="A215" t="s">
        <v>521</v>
      </c>
      <c r="B215" t="s">
        <v>522</v>
      </c>
    </row>
    <row r="216" spans="1:2">
      <c r="A216" t="s">
        <v>523</v>
      </c>
      <c r="B216" t="s">
        <v>524</v>
      </c>
    </row>
    <row r="217" spans="1:2">
      <c r="A217" t="s">
        <v>525</v>
      </c>
      <c r="B217" t="s">
        <v>526</v>
      </c>
    </row>
    <row r="218" spans="1:2">
      <c r="A218" t="s">
        <v>527</v>
      </c>
      <c r="B218" t="s">
        <v>528</v>
      </c>
    </row>
    <row r="219" spans="1:2">
      <c r="A219" t="s">
        <v>529</v>
      </c>
      <c r="B219" t="s">
        <v>530</v>
      </c>
    </row>
    <row r="220" spans="1:2">
      <c r="A220" t="s">
        <v>531</v>
      </c>
      <c r="B220" t="s">
        <v>532</v>
      </c>
    </row>
    <row r="221" spans="1:2">
      <c r="A221" t="s">
        <v>533</v>
      </c>
      <c r="B221" t="s">
        <v>534</v>
      </c>
    </row>
    <row r="222" spans="1:2">
      <c r="A222" t="s">
        <v>535</v>
      </c>
      <c r="B222" t="s">
        <v>536</v>
      </c>
    </row>
    <row r="223" spans="1:2">
      <c r="A223" t="s">
        <v>537</v>
      </c>
      <c r="B223" t="s">
        <v>538</v>
      </c>
    </row>
    <row r="224" spans="1:2">
      <c r="A224" t="s">
        <v>539</v>
      </c>
      <c r="B224" t="s">
        <v>540</v>
      </c>
    </row>
    <row r="225" spans="1:2">
      <c r="A225" t="s">
        <v>541</v>
      </c>
      <c r="B225" t="s">
        <v>542</v>
      </c>
    </row>
    <row r="226" spans="1:2">
      <c r="A226" t="s">
        <v>543</v>
      </c>
      <c r="B226" t="s">
        <v>544</v>
      </c>
    </row>
    <row r="227" spans="1:2">
      <c r="A227" t="s">
        <v>545</v>
      </c>
      <c r="B227" t="s">
        <v>546</v>
      </c>
    </row>
    <row r="228" spans="1:2">
      <c r="A228" t="s">
        <v>547</v>
      </c>
      <c r="B228" t="s">
        <v>548</v>
      </c>
    </row>
    <row r="229" spans="1:2">
      <c r="A229" t="s">
        <v>549</v>
      </c>
      <c r="B229" t="s">
        <v>550</v>
      </c>
    </row>
    <row r="230" spans="1:2">
      <c r="A230" t="s">
        <v>551</v>
      </c>
      <c r="B230" t="s">
        <v>552</v>
      </c>
    </row>
    <row r="231" spans="1:2">
      <c r="A231" t="s">
        <v>553</v>
      </c>
      <c r="B231" t="s">
        <v>554</v>
      </c>
    </row>
    <row r="232" spans="1:2">
      <c r="A232" t="s">
        <v>555</v>
      </c>
      <c r="B232" t="s">
        <v>556</v>
      </c>
    </row>
    <row r="233" spans="1:2">
      <c r="A233" t="s">
        <v>557</v>
      </c>
      <c r="B233" t="s">
        <v>558</v>
      </c>
    </row>
    <row r="234" spans="1:2" ht="30">
      <c r="A234" t="s">
        <v>559</v>
      </c>
      <c r="B234" s="51" t="s">
        <v>560</v>
      </c>
    </row>
    <row r="235" spans="1:2" ht="30">
      <c r="A235" t="s">
        <v>561</v>
      </c>
      <c r="B235" s="51" t="s">
        <v>562</v>
      </c>
    </row>
    <row r="236" spans="1:2">
      <c r="A236" t="s">
        <v>563</v>
      </c>
      <c r="B236" t="s">
        <v>564</v>
      </c>
    </row>
    <row r="237" spans="1:2">
      <c r="A237" t="s">
        <v>565</v>
      </c>
      <c r="B237" t="s">
        <v>566</v>
      </c>
    </row>
    <row r="238" spans="1:2">
      <c r="A238" t="s">
        <v>567</v>
      </c>
      <c r="B238" t="s">
        <v>568</v>
      </c>
    </row>
    <row r="239" spans="1:2">
      <c r="A239" t="s">
        <v>569</v>
      </c>
      <c r="B239" t="s">
        <v>570</v>
      </c>
    </row>
    <row r="240" spans="1:2">
      <c r="A240" t="s">
        <v>571</v>
      </c>
      <c r="B240" t="s">
        <v>572</v>
      </c>
    </row>
    <row r="241" spans="1:2">
      <c r="A241" t="s">
        <v>573</v>
      </c>
      <c r="B241" t="s">
        <v>574</v>
      </c>
    </row>
    <row r="242" spans="1:2">
      <c r="A242" t="s">
        <v>575</v>
      </c>
      <c r="B242" t="s">
        <v>576</v>
      </c>
    </row>
    <row r="243" spans="1:2">
      <c r="A243" t="s">
        <v>577</v>
      </c>
      <c r="B243" t="s">
        <v>578</v>
      </c>
    </row>
    <row r="244" spans="1:2">
      <c r="A244" t="s">
        <v>579</v>
      </c>
      <c r="B244" t="s">
        <v>580</v>
      </c>
    </row>
    <row r="245" spans="1:2">
      <c r="A245" t="s">
        <v>581</v>
      </c>
      <c r="B245" t="s">
        <v>582</v>
      </c>
    </row>
    <row r="246" spans="1:2">
      <c r="A246" t="s">
        <v>583</v>
      </c>
      <c r="B246" t="s">
        <v>584</v>
      </c>
    </row>
    <row r="247" spans="1:2">
      <c r="A247" t="s">
        <v>585</v>
      </c>
      <c r="B247" t="s">
        <v>586</v>
      </c>
    </row>
    <row r="248" spans="1:2">
      <c r="A248" t="s">
        <v>587</v>
      </c>
      <c r="B248" t="s">
        <v>588</v>
      </c>
    </row>
    <row r="249" spans="1:2">
      <c r="A249" t="s">
        <v>589</v>
      </c>
      <c r="B249" t="s">
        <v>590</v>
      </c>
    </row>
    <row r="250" spans="1:2">
      <c r="A250" t="s">
        <v>591</v>
      </c>
      <c r="B250" t="s">
        <v>592</v>
      </c>
    </row>
    <row r="251" spans="1:2">
      <c r="A251" t="s">
        <v>593</v>
      </c>
      <c r="B251" t="s">
        <v>594</v>
      </c>
    </row>
    <row r="252" spans="1:2">
      <c r="A252" t="s">
        <v>595</v>
      </c>
      <c r="B252" t="s">
        <v>596</v>
      </c>
    </row>
    <row r="253" spans="1:2">
      <c r="A253" t="s">
        <v>597</v>
      </c>
      <c r="B253" t="s">
        <v>598</v>
      </c>
    </row>
    <row r="254" spans="1:2">
      <c r="A254" t="s">
        <v>599</v>
      </c>
      <c r="B254" t="s">
        <v>600</v>
      </c>
    </row>
    <row r="255" spans="1:2">
      <c r="A255" t="s">
        <v>601</v>
      </c>
      <c r="B255" t="s">
        <v>602</v>
      </c>
    </row>
    <row r="256" spans="1:2">
      <c r="A256" t="s">
        <v>603</v>
      </c>
      <c r="B256" t="s">
        <v>604</v>
      </c>
    </row>
    <row r="257" spans="1:2">
      <c r="A257" t="s">
        <v>605</v>
      </c>
      <c r="B257" t="s">
        <v>606</v>
      </c>
    </row>
    <row r="258" spans="1:2">
      <c r="A258" t="s">
        <v>607</v>
      </c>
      <c r="B258" t="s">
        <v>608</v>
      </c>
    </row>
    <row r="259" spans="1:2">
      <c r="A259" t="s">
        <v>609</v>
      </c>
      <c r="B259" t="s">
        <v>610</v>
      </c>
    </row>
    <row r="260" spans="1:2">
      <c r="A260" t="s">
        <v>611</v>
      </c>
      <c r="B260" t="s">
        <v>612</v>
      </c>
    </row>
    <row r="261" spans="1:2">
      <c r="A261" t="s">
        <v>613</v>
      </c>
      <c r="B261" t="s">
        <v>614</v>
      </c>
    </row>
    <row r="262" spans="1:2">
      <c r="A262" t="s">
        <v>615</v>
      </c>
      <c r="B262" t="s">
        <v>616</v>
      </c>
    </row>
    <row r="263" spans="1:2">
      <c r="A263" t="s">
        <v>617</v>
      </c>
      <c r="B263" t="s">
        <v>618</v>
      </c>
    </row>
    <row r="264" spans="1:2">
      <c r="A264" t="s">
        <v>619</v>
      </c>
      <c r="B264" t="s">
        <v>620</v>
      </c>
    </row>
    <row r="265" spans="1:2">
      <c r="A265" t="s">
        <v>621</v>
      </c>
      <c r="B265" t="s">
        <v>622</v>
      </c>
    </row>
    <row r="266" spans="1:2">
      <c r="A266" t="s">
        <v>623</v>
      </c>
      <c r="B266" t="s">
        <v>320</v>
      </c>
    </row>
    <row r="267" spans="1:2">
      <c r="A267" t="s">
        <v>624</v>
      </c>
      <c r="B267" t="s">
        <v>322</v>
      </c>
    </row>
    <row r="268" spans="1:2">
      <c r="A268" t="s">
        <v>625</v>
      </c>
      <c r="B268" t="s">
        <v>626</v>
      </c>
    </row>
    <row r="269" spans="1:2">
      <c r="A269" t="s">
        <v>627</v>
      </c>
      <c r="B269" t="s">
        <v>328</v>
      </c>
    </row>
    <row r="270" spans="1:2">
      <c r="A270" t="s">
        <v>628</v>
      </c>
      <c r="B270" t="s">
        <v>336</v>
      </c>
    </row>
    <row r="271" spans="1:2">
      <c r="A271" t="s">
        <v>629</v>
      </c>
      <c r="B271" t="s">
        <v>630</v>
      </c>
    </row>
    <row r="272" spans="1:2">
      <c r="A272" t="s">
        <v>631</v>
      </c>
      <c r="B272" t="s">
        <v>632</v>
      </c>
    </row>
    <row r="273" spans="1:2">
      <c r="A273" t="s">
        <v>633</v>
      </c>
      <c r="B273" t="s">
        <v>634</v>
      </c>
    </row>
    <row r="274" spans="1:2">
      <c r="A274" t="s">
        <v>635</v>
      </c>
      <c r="B274" t="s">
        <v>636</v>
      </c>
    </row>
    <row r="275" spans="1:2">
      <c r="A275" t="s">
        <v>637</v>
      </c>
      <c r="B275" t="s">
        <v>638</v>
      </c>
    </row>
    <row r="276" spans="1:2">
      <c r="A276" t="s">
        <v>639</v>
      </c>
      <c r="B276" t="s">
        <v>640</v>
      </c>
    </row>
    <row r="277" spans="1:2">
      <c r="A277" t="s">
        <v>641</v>
      </c>
      <c r="B277" t="s">
        <v>642</v>
      </c>
    </row>
    <row r="278" spans="1:2">
      <c r="A278" t="s">
        <v>643</v>
      </c>
      <c r="B278" t="s">
        <v>644</v>
      </c>
    </row>
    <row r="279" spans="1:2">
      <c r="A279" t="s">
        <v>645</v>
      </c>
      <c r="B279" t="s">
        <v>646</v>
      </c>
    </row>
    <row r="280" spans="1:2">
      <c r="A280" t="s">
        <v>647</v>
      </c>
      <c r="B280" t="s">
        <v>648</v>
      </c>
    </row>
    <row r="281" spans="1:2">
      <c r="A281" t="s">
        <v>649</v>
      </c>
      <c r="B281" t="s">
        <v>650</v>
      </c>
    </row>
    <row r="282" spans="1:2">
      <c r="A282" t="s">
        <v>651</v>
      </c>
      <c r="B282" t="s">
        <v>652</v>
      </c>
    </row>
    <row r="283" spans="1:2">
      <c r="A283" t="s">
        <v>653</v>
      </c>
      <c r="B283" t="s">
        <v>654</v>
      </c>
    </row>
    <row r="284" spans="1:2">
      <c r="A284" t="s">
        <v>655</v>
      </c>
      <c r="B284" t="s">
        <v>656</v>
      </c>
    </row>
    <row r="285" spans="1:2">
      <c r="A285" t="s">
        <v>657</v>
      </c>
      <c r="B285" t="s">
        <v>658</v>
      </c>
    </row>
    <row r="286" spans="1:2">
      <c r="A286" t="s">
        <v>659</v>
      </c>
      <c r="B286" t="s">
        <v>660</v>
      </c>
    </row>
    <row r="287" spans="1:2">
      <c r="A287" t="s">
        <v>661</v>
      </c>
      <c r="B287" t="s">
        <v>662</v>
      </c>
    </row>
    <row r="288" spans="1:2">
      <c r="A288" t="s">
        <v>663</v>
      </c>
      <c r="B288" t="s">
        <v>664</v>
      </c>
    </row>
    <row r="289" spans="1:2">
      <c r="A289" t="s">
        <v>665</v>
      </c>
      <c r="B289" t="s">
        <v>666</v>
      </c>
    </row>
    <row r="290" spans="1:2">
      <c r="A290" t="s">
        <v>667</v>
      </c>
      <c r="B290" t="s">
        <v>668</v>
      </c>
    </row>
    <row r="291" spans="1:2">
      <c r="A291" t="s">
        <v>669</v>
      </c>
      <c r="B291" t="s">
        <v>670</v>
      </c>
    </row>
    <row r="292" spans="1:2">
      <c r="A292" t="s">
        <v>671</v>
      </c>
      <c r="B292" t="s">
        <v>672</v>
      </c>
    </row>
    <row r="293" spans="1:2">
      <c r="A293" t="s">
        <v>673</v>
      </c>
      <c r="B293" t="s">
        <v>674</v>
      </c>
    </row>
    <row r="294" spans="1:2">
      <c r="A294" t="s">
        <v>675</v>
      </c>
      <c r="B294" t="s">
        <v>676</v>
      </c>
    </row>
    <row r="295" spans="1:2">
      <c r="A295" t="s">
        <v>677</v>
      </c>
      <c r="B295" t="s">
        <v>678</v>
      </c>
    </row>
    <row r="296" spans="1:2">
      <c r="A296" t="s">
        <v>679</v>
      </c>
      <c r="B296" t="s">
        <v>680</v>
      </c>
    </row>
    <row r="297" spans="1:2">
      <c r="A297" t="s">
        <v>681</v>
      </c>
      <c r="B297" t="s">
        <v>682</v>
      </c>
    </row>
    <row r="298" spans="1:2">
      <c r="A298" t="s">
        <v>683</v>
      </c>
      <c r="B298" t="s">
        <v>684</v>
      </c>
    </row>
    <row r="299" spans="1:2">
      <c r="A299" t="s">
        <v>685</v>
      </c>
      <c r="B299" t="s">
        <v>686</v>
      </c>
    </row>
    <row r="300" spans="1:2">
      <c r="A300" t="s">
        <v>687</v>
      </c>
      <c r="B300" t="s">
        <v>688</v>
      </c>
    </row>
    <row r="301" spans="1:2">
      <c r="A301" t="s">
        <v>689</v>
      </c>
      <c r="B301" t="s">
        <v>690</v>
      </c>
    </row>
    <row r="302" spans="1:2">
      <c r="A302" t="s">
        <v>691</v>
      </c>
      <c r="B302" t="s">
        <v>692</v>
      </c>
    </row>
    <row r="303" spans="1:2">
      <c r="A303" t="s">
        <v>693</v>
      </c>
      <c r="B303" t="s">
        <v>694</v>
      </c>
    </row>
    <row r="304" spans="1:2">
      <c r="A304" t="s">
        <v>695</v>
      </c>
      <c r="B304" t="s">
        <v>696</v>
      </c>
    </row>
    <row r="305" spans="1:2">
      <c r="A305" t="s">
        <v>697</v>
      </c>
      <c r="B305" t="s">
        <v>698</v>
      </c>
    </row>
    <row r="306" spans="1:2">
      <c r="A306" t="s">
        <v>699</v>
      </c>
      <c r="B306" t="s">
        <v>700</v>
      </c>
    </row>
    <row r="307" spans="1:2">
      <c r="A307" t="s">
        <v>701</v>
      </c>
      <c r="B307" t="s">
        <v>702</v>
      </c>
    </row>
    <row r="308" spans="1:2">
      <c r="A308" t="s">
        <v>703</v>
      </c>
      <c r="B308" t="s">
        <v>704</v>
      </c>
    </row>
    <row r="309" spans="1:2">
      <c r="A309" t="s">
        <v>705</v>
      </c>
      <c r="B309" t="s">
        <v>706</v>
      </c>
    </row>
    <row r="310" spans="1:2">
      <c r="A310" t="s">
        <v>707</v>
      </c>
      <c r="B310" t="s">
        <v>708</v>
      </c>
    </row>
    <row r="311" spans="1:2">
      <c r="A311" t="s">
        <v>709</v>
      </c>
      <c r="B311" t="s">
        <v>710</v>
      </c>
    </row>
    <row r="312" spans="1:2">
      <c r="A312" t="s">
        <v>711</v>
      </c>
      <c r="B312" t="s">
        <v>712</v>
      </c>
    </row>
    <row r="313" spans="1:2">
      <c r="A313" t="s">
        <v>713</v>
      </c>
      <c r="B313" t="s">
        <v>714</v>
      </c>
    </row>
    <row r="314" spans="1:2">
      <c r="A314" t="s">
        <v>715</v>
      </c>
      <c r="B314" t="s">
        <v>716</v>
      </c>
    </row>
    <row r="315" spans="1:2">
      <c r="A315" t="s">
        <v>717</v>
      </c>
      <c r="B315" t="s">
        <v>718</v>
      </c>
    </row>
    <row r="316" spans="1:2">
      <c r="A316" t="s">
        <v>719</v>
      </c>
      <c r="B316" t="s">
        <v>720</v>
      </c>
    </row>
    <row r="317" spans="1:2">
      <c r="A317" t="s">
        <v>721</v>
      </c>
      <c r="B317" t="s">
        <v>722</v>
      </c>
    </row>
    <row r="318" spans="1:2">
      <c r="A318" t="s">
        <v>723</v>
      </c>
      <c r="B318" t="s">
        <v>724</v>
      </c>
    </row>
    <row r="319" spans="1:2">
      <c r="A319" t="s">
        <v>725</v>
      </c>
      <c r="B319" t="s">
        <v>726</v>
      </c>
    </row>
    <row r="320" spans="1:2">
      <c r="A320" t="s">
        <v>727</v>
      </c>
      <c r="B320" t="s">
        <v>728</v>
      </c>
    </row>
    <row r="321" spans="1:2">
      <c r="A321" t="s">
        <v>729</v>
      </c>
      <c r="B321" t="s">
        <v>730</v>
      </c>
    </row>
    <row r="322" spans="1:2">
      <c r="A322" t="s">
        <v>731</v>
      </c>
      <c r="B322" t="s">
        <v>732</v>
      </c>
    </row>
    <row r="323" spans="1:2">
      <c r="A323" t="s">
        <v>733</v>
      </c>
      <c r="B323" t="s">
        <v>734</v>
      </c>
    </row>
    <row r="324" spans="1:2">
      <c r="A324" t="s">
        <v>735</v>
      </c>
      <c r="B324" t="s">
        <v>736</v>
      </c>
    </row>
    <row r="325" spans="1:2">
      <c r="A325" t="s">
        <v>737</v>
      </c>
      <c r="B325" t="s">
        <v>738</v>
      </c>
    </row>
    <row r="326" spans="1:2">
      <c r="A326" t="s">
        <v>739</v>
      </c>
      <c r="B326" t="s">
        <v>740</v>
      </c>
    </row>
    <row r="327" spans="1:2">
      <c r="A327" t="s">
        <v>741</v>
      </c>
      <c r="B327" t="s">
        <v>742</v>
      </c>
    </row>
    <row r="328" spans="1:2">
      <c r="A328" t="s">
        <v>743</v>
      </c>
      <c r="B328" t="s">
        <v>744</v>
      </c>
    </row>
    <row r="329" spans="1:2">
      <c r="A329" t="s">
        <v>745</v>
      </c>
      <c r="B329" t="s">
        <v>746</v>
      </c>
    </row>
    <row r="330" spans="1:2">
      <c r="A330" t="s">
        <v>747</v>
      </c>
      <c r="B330" t="s">
        <v>748</v>
      </c>
    </row>
    <row r="331" spans="1:2">
      <c r="A331" t="s">
        <v>749</v>
      </c>
      <c r="B331" t="s">
        <v>750</v>
      </c>
    </row>
    <row r="332" spans="1:2">
      <c r="A332" t="s">
        <v>751</v>
      </c>
      <c r="B332" t="s">
        <v>752</v>
      </c>
    </row>
    <row r="333" spans="1:2">
      <c r="A333" t="s">
        <v>753</v>
      </c>
      <c r="B333" t="s">
        <v>754</v>
      </c>
    </row>
    <row r="334" spans="1:2">
      <c r="A334" t="s">
        <v>755</v>
      </c>
      <c r="B334" t="s">
        <v>756</v>
      </c>
    </row>
    <row r="335" spans="1:2">
      <c r="A335" t="s">
        <v>757</v>
      </c>
      <c r="B335" t="s">
        <v>758</v>
      </c>
    </row>
    <row r="336" spans="1:2">
      <c r="A336" t="s">
        <v>759</v>
      </c>
      <c r="B336" t="s">
        <v>760</v>
      </c>
    </row>
    <row r="337" spans="1:2">
      <c r="A337" t="s">
        <v>761</v>
      </c>
      <c r="B337" t="s">
        <v>762</v>
      </c>
    </row>
    <row r="338" spans="1:2">
      <c r="A338" t="s">
        <v>763</v>
      </c>
      <c r="B338" t="s">
        <v>764</v>
      </c>
    </row>
    <row r="339" spans="1:2">
      <c r="A339" t="s">
        <v>765</v>
      </c>
      <c r="B339" t="s">
        <v>766</v>
      </c>
    </row>
    <row r="340" spans="1:2">
      <c r="A340" t="s">
        <v>767</v>
      </c>
      <c r="B340" t="s">
        <v>768</v>
      </c>
    </row>
    <row r="341" spans="1:2">
      <c r="A341" t="s">
        <v>769</v>
      </c>
      <c r="B341" t="s">
        <v>770</v>
      </c>
    </row>
    <row r="342" spans="1:2">
      <c r="A342" t="s">
        <v>771</v>
      </c>
      <c r="B342" t="s">
        <v>772</v>
      </c>
    </row>
    <row r="343" spans="1:2">
      <c r="A343" t="s">
        <v>773</v>
      </c>
      <c r="B343" t="s">
        <v>774</v>
      </c>
    </row>
    <row r="344" spans="1:2">
      <c r="A344" t="s">
        <v>775</v>
      </c>
      <c r="B344" t="s">
        <v>776</v>
      </c>
    </row>
    <row r="345" spans="1:2">
      <c r="A345" t="s">
        <v>777</v>
      </c>
      <c r="B345" t="s">
        <v>778</v>
      </c>
    </row>
    <row r="346" spans="1:2">
      <c r="A346" t="s">
        <v>779</v>
      </c>
      <c r="B346" t="s">
        <v>780</v>
      </c>
    </row>
    <row r="347" spans="1:2">
      <c r="A347" t="s">
        <v>781</v>
      </c>
      <c r="B347" t="s">
        <v>782</v>
      </c>
    </row>
    <row r="348" spans="1:2">
      <c r="A348" t="s">
        <v>783</v>
      </c>
      <c r="B348" t="s">
        <v>784</v>
      </c>
    </row>
    <row r="349" spans="1:2">
      <c r="A349" t="s">
        <v>785</v>
      </c>
      <c r="B349" t="s">
        <v>786</v>
      </c>
    </row>
    <row r="350" spans="1:2">
      <c r="A350" t="s">
        <v>787</v>
      </c>
      <c r="B350" t="s">
        <v>788</v>
      </c>
    </row>
    <row r="351" spans="1:2">
      <c r="A351" t="s">
        <v>789</v>
      </c>
      <c r="B351" t="s">
        <v>790</v>
      </c>
    </row>
    <row r="352" spans="1:2">
      <c r="A352" t="s">
        <v>791</v>
      </c>
      <c r="B352" t="s">
        <v>792</v>
      </c>
    </row>
    <row r="353" spans="1:2">
      <c r="A353" t="s">
        <v>793</v>
      </c>
      <c r="B353" t="s">
        <v>794</v>
      </c>
    </row>
    <row r="354" spans="1:2">
      <c r="A354" t="s">
        <v>795</v>
      </c>
      <c r="B354" t="s">
        <v>796</v>
      </c>
    </row>
    <row r="355" spans="1:2">
      <c r="A355" t="s">
        <v>797</v>
      </c>
      <c r="B355" t="s">
        <v>798</v>
      </c>
    </row>
    <row r="356" spans="1:2">
      <c r="A356" t="s">
        <v>799</v>
      </c>
      <c r="B356" t="s">
        <v>800</v>
      </c>
    </row>
    <row r="357" spans="1:2">
      <c r="A357" t="s">
        <v>801</v>
      </c>
      <c r="B357" t="s">
        <v>802</v>
      </c>
    </row>
    <row r="358" spans="1:2">
      <c r="A358" t="s">
        <v>803</v>
      </c>
      <c r="B358" t="s">
        <v>804</v>
      </c>
    </row>
    <row r="359" spans="1:2">
      <c r="A359" t="s">
        <v>805</v>
      </c>
      <c r="B359" t="s">
        <v>806</v>
      </c>
    </row>
    <row r="360" spans="1:2">
      <c r="A360" t="s">
        <v>807</v>
      </c>
      <c r="B360" t="s">
        <v>808</v>
      </c>
    </row>
    <row r="361" spans="1:2">
      <c r="A361" t="s">
        <v>809</v>
      </c>
      <c r="B361" t="s">
        <v>810</v>
      </c>
    </row>
    <row r="362" spans="1:2">
      <c r="A362" t="s">
        <v>811</v>
      </c>
      <c r="B362" t="s">
        <v>812</v>
      </c>
    </row>
    <row r="363" spans="1:2">
      <c r="A363" t="s">
        <v>813</v>
      </c>
      <c r="B363" t="s">
        <v>814</v>
      </c>
    </row>
    <row r="364" spans="1:2">
      <c r="A364" t="s">
        <v>815</v>
      </c>
      <c r="B364" t="s">
        <v>816</v>
      </c>
    </row>
    <row r="365" spans="1:2">
      <c r="A365" t="s">
        <v>817</v>
      </c>
      <c r="B365" t="s">
        <v>818</v>
      </c>
    </row>
    <row r="366" spans="1:2">
      <c r="A366" t="s">
        <v>819</v>
      </c>
      <c r="B366" t="s">
        <v>820</v>
      </c>
    </row>
    <row r="367" spans="1:2">
      <c r="A367" t="s">
        <v>821</v>
      </c>
      <c r="B367" t="s">
        <v>822</v>
      </c>
    </row>
    <row r="368" spans="1:2">
      <c r="A368" t="s">
        <v>823</v>
      </c>
      <c r="B368" t="s">
        <v>824</v>
      </c>
    </row>
    <row r="369" spans="1:2">
      <c r="A369" t="s">
        <v>825</v>
      </c>
      <c r="B369" t="s">
        <v>826</v>
      </c>
    </row>
    <row r="370" spans="1:2">
      <c r="A370" t="s">
        <v>827</v>
      </c>
      <c r="B370" t="s">
        <v>828</v>
      </c>
    </row>
    <row r="371" spans="1:2">
      <c r="A371" t="s">
        <v>829</v>
      </c>
      <c r="B371" t="s">
        <v>830</v>
      </c>
    </row>
    <row r="372" spans="1:2">
      <c r="A372" t="s">
        <v>831</v>
      </c>
      <c r="B372" t="s">
        <v>832</v>
      </c>
    </row>
    <row r="373" spans="1:2">
      <c r="A373" t="s">
        <v>833</v>
      </c>
      <c r="B373" t="s">
        <v>834</v>
      </c>
    </row>
    <row r="374" spans="1:2">
      <c r="A374" t="s">
        <v>835</v>
      </c>
      <c r="B374" t="s">
        <v>836</v>
      </c>
    </row>
    <row r="375" spans="1:2">
      <c r="A375" t="s">
        <v>837</v>
      </c>
      <c r="B375" t="s">
        <v>838</v>
      </c>
    </row>
    <row r="376" spans="1:2">
      <c r="A376" t="s">
        <v>839</v>
      </c>
      <c r="B376" t="s">
        <v>840</v>
      </c>
    </row>
    <row r="377" spans="1:2">
      <c r="A377" t="s">
        <v>841</v>
      </c>
      <c r="B377" t="s">
        <v>842</v>
      </c>
    </row>
    <row r="378" spans="1:2">
      <c r="A378" t="s">
        <v>843</v>
      </c>
      <c r="B378" t="s">
        <v>844</v>
      </c>
    </row>
    <row r="379" spans="1:2">
      <c r="A379" t="s">
        <v>845</v>
      </c>
      <c r="B379" t="s">
        <v>846</v>
      </c>
    </row>
    <row r="380" spans="1:2">
      <c r="A380" t="s">
        <v>847</v>
      </c>
      <c r="B380" t="s">
        <v>848</v>
      </c>
    </row>
    <row r="381" spans="1:2">
      <c r="A381" t="s">
        <v>849</v>
      </c>
      <c r="B381" t="s">
        <v>850</v>
      </c>
    </row>
    <row r="382" spans="1:2">
      <c r="A382" t="s">
        <v>851</v>
      </c>
      <c r="B382" t="s">
        <v>852</v>
      </c>
    </row>
    <row r="383" spans="1:2">
      <c r="A383" t="s">
        <v>853</v>
      </c>
      <c r="B383" t="s">
        <v>854</v>
      </c>
    </row>
    <row r="384" spans="1:2">
      <c r="A384" t="s">
        <v>855</v>
      </c>
      <c r="B384" t="s">
        <v>856</v>
      </c>
    </row>
    <row r="385" spans="1:2">
      <c r="A385" t="s">
        <v>857</v>
      </c>
      <c r="B385" t="s">
        <v>858</v>
      </c>
    </row>
    <row r="386" spans="1:2">
      <c r="A386" t="s">
        <v>859</v>
      </c>
      <c r="B386" t="s">
        <v>860</v>
      </c>
    </row>
    <row r="387" spans="1:2">
      <c r="A387" t="s">
        <v>861</v>
      </c>
      <c r="B387" t="s">
        <v>862</v>
      </c>
    </row>
    <row r="388" spans="1:2">
      <c r="A388" t="s">
        <v>863</v>
      </c>
      <c r="B388" t="s">
        <v>864</v>
      </c>
    </row>
    <row r="389" spans="1:2">
      <c r="A389" t="s">
        <v>865</v>
      </c>
      <c r="B389" t="s">
        <v>866</v>
      </c>
    </row>
    <row r="390" spans="1:2">
      <c r="A390" t="s">
        <v>867</v>
      </c>
      <c r="B390" t="s">
        <v>868</v>
      </c>
    </row>
  </sheetData>
  <sheetProtection algorithmName="SHA-512" hashValue="eJxOjx8rtoctIiMq2Qf/ols4GTbvflrrR6gjMkZFHjZVHRmRd1Er2aoQWkPrxZ+06Ltw9JWzdeWkMG7dLnsixw==" saltValue="a0TGqmfiOLzgeggUSU6l5A==" spinCount="100000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9"/>
  <sheetViews>
    <sheetView zoomScale="75" zoomScaleNormal="75" workbookViewId="0">
      <selection activeCell="I11" sqref="I11"/>
    </sheetView>
  </sheetViews>
  <sheetFormatPr defaultRowHeight="15"/>
  <cols>
    <col min="1" max="1" width="27.28515625" style="113" customWidth="1"/>
    <col min="2" max="2" width="13.7109375" style="113" customWidth="1"/>
    <col min="3" max="3" width="2.5703125" style="113" customWidth="1"/>
    <col min="4" max="4" width="15.140625" style="113" customWidth="1"/>
    <col min="5" max="5" width="3.5703125" style="113" customWidth="1"/>
    <col min="6" max="6" width="2.5703125" style="113" customWidth="1"/>
    <col min="7" max="7" width="11.28515625" style="113" customWidth="1"/>
    <col min="8" max="8" width="11.140625" style="113" customWidth="1"/>
    <col min="9" max="9" width="4.5703125" style="113" customWidth="1"/>
    <col min="10" max="11" width="8.7109375" style="113" customWidth="1"/>
    <col min="12" max="12" width="25.85546875" style="113" customWidth="1"/>
    <col min="13" max="19" width="8.7109375" style="113" customWidth="1"/>
    <col min="20" max="256" width="11.7109375" style="113" customWidth="1"/>
    <col min="257" max="257" width="27.28515625" style="113" customWidth="1"/>
    <col min="258" max="258" width="13.7109375" style="113" customWidth="1"/>
    <col min="259" max="259" width="2.5703125" style="113" customWidth="1"/>
    <col min="260" max="260" width="15.140625" style="113" customWidth="1"/>
    <col min="261" max="261" width="3.5703125" style="113" customWidth="1"/>
    <col min="262" max="262" width="2.5703125" style="113" customWidth="1"/>
    <col min="263" max="263" width="11.28515625" style="113" customWidth="1"/>
    <col min="264" max="264" width="11.140625" style="113" customWidth="1"/>
    <col min="265" max="265" width="4.5703125" style="113" customWidth="1"/>
    <col min="266" max="267" width="8.7109375" style="113" customWidth="1"/>
    <col min="268" max="268" width="25.85546875" style="113" customWidth="1"/>
    <col min="269" max="275" width="8.7109375" style="113" customWidth="1"/>
    <col min="276" max="512" width="11.7109375" style="113" customWidth="1"/>
    <col min="513" max="513" width="27.28515625" style="113" customWidth="1"/>
    <col min="514" max="514" width="13.7109375" style="113" customWidth="1"/>
    <col min="515" max="515" width="2.5703125" style="113" customWidth="1"/>
    <col min="516" max="516" width="15.140625" style="113" customWidth="1"/>
    <col min="517" max="517" width="3.5703125" style="113" customWidth="1"/>
    <col min="518" max="518" width="2.5703125" style="113" customWidth="1"/>
    <col min="519" max="519" width="11.28515625" style="113" customWidth="1"/>
    <col min="520" max="520" width="11.140625" style="113" customWidth="1"/>
    <col min="521" max="521" width="4.5703125" style="113" customWidth="1"/>
    <col min="522" max="523" width="8.7109375" style="113" customWidth="1"/>
    <col min="524" max="524" width="25.85546875" style="113" customWidth="1"/>
    <col min="525" max="531" width="8.7109375" style="113" customWidth="1"/>
    <col min="532" max="768" width="11.7109375" style="113" customWidth="1"/>
    <col min="769" max="769" width="27.28515625" style="113" customWidth="1"/>
    <col min="770" max="770" width="13.7109375" style="113" customWidth="1"/>
    <col min="771" max="771" width="2.5703125" style="113" customWidth="1"/>
    <col min="772" max="772" width="15.140625" style="113" customWidth="1"/>
    <col min="773" max="773" width="3.5703125" style="113" customWidth="1"/>
    <col min="774" max="774" width="2.5703125" style="113" customWidth="1"/>
    <col min="775" max="775" width="11.28515625" style="113" customWidth="1"/>
    <col min="776" max="776" width="11.140625" style="113" customWidth="1"/>
    <col min="777" max="777" width="4.5703125" style="113" customWidth="1"/>
    <col min="778" max="779" width="8.7109375" style="113" customWidth="1"/>
    <col min="780" max="780" width="25.85546875" style="113" customWidth="1"/>
    <col min="781" max="787" width="8.7109375" style="113" customWidth="1"/>
    <col min="788" max="1025" width="11.7109375" style="113" customWidth="1"/>
  </cols>
  <sheetData>
    <row r="1" spans="1:17">
      <c r="A1" s="113" t="str">
        <f>I11</f>
        <v>zero zł. 00/100</v>
      </c>
      <c r="B1" s="114">
        <f>ROUND(B2,2)</f>
        <v>0</v>
      </c>
    </row>
    <row r="2" spans="1:17">
      <c r="B2" s="114">
        <f>Wyłożone!G17</f>
        <v>0</v>
      </c>
      <c r="L2" s="113" t="s">
        <v>1008</v>
      </c>
      <c r="M2" s="113" t="s">
        <v>1009</v>
      </c>
      <c r="N2" s="113" t="s">
        <v>1010</v>
      </c>
    </row>
    <row r="3" spans="1:17">
      <c r="H3" s="114">
        <f>B1</f>
        <v>0</v>
      </c>
      <c r="I3" s="115">
        <f>INT(H3/1000000)</f>
        <v>0</v>
      </c>
      <c r="J3" s="116">
        <f>VALUE(RIGHT(I3,3))</f>
        <v>0</v>
      </c>
      <c r="L3" s="113">
        <f>(J3-(M3*10+N3))/100</f>
        <v>0</v>
      </c>
      <c r="M3" s="113">
        <f>MOD((J3-N3)/10,10)</f>
        <v>0</v>
      </c>
      <c r="N3" s="113">
        <f>MOD(J3,10)</f>
        <v>0</v>
      </c>
      <c r="O3" s="113">
        <f>VALUE(M3&amp;N3)</f>
        <v>0</v>
      </c>
      <c r="P3" s="113">
        <f>VALUE(L3&amp;M3&amp;N3)</f>
        <v>0</v>
      </c>
      <c r="Q3" s="113">
        <f>MOD(P3,10)</f>
        <v>0</v>
      </c>
    </row>
    <row r="4" spans="1:17">
      <c r="C4" s="113">
        <f>INT(VALUE(RIGHT(G4-D4,2)/10))</f>
        <v>0</v>
      </c>
      <c r="D4" s="113">
        <f>INT(VALUE(RIGHT(G4)))</f>
        <v>0</v>
      </c>
      <c r="E4" s="113">
        <f>VALUE(C4&amp;D4)</f>
        <v>0</v>
      </c>
      <c r="G4" s="113">
        <f>H4*100</f>
        <v>0</v>
      </c>
      <c r="H4" s="114">
        <f>B1</f>
        <v>0</v>
      </c>
      <c r="I4" s="113">
        <f>INT(H4/1000)</f>
        <v>0</v>
      </c>
      <c r="J4" s="113">
        <f>VALUE(RIGHT(I4,3))</f>
        <v>0</v>
      </c>
      <c r="L4" s="113">
        <f>(J4-(M4*10+N4))/100</f>
        <v>0</v>
      </c>
      <c r="M4" s="113">
        <f>MOD((J4-N4)/10,10)</f>
        <v>0</v>
      </c>
      <c r="N4" s="113">
        <f>MOD(J4,10)</f>
        <v>0</v>
      </c>
      <c r="O4" s="113">
        <f>VALUE(M4&amp;N4)</f>
        <v>0</v>
      </c>
      <c r="P4" s="113">
        <f>VALUE(L4&amp;M4&amp;N4)</f>
        <v>0</v>
      </c>
      <c r="Q4" s="113">
        <f>MOD(P4,10)</f>
        <v>0</v>
      </c>
    </row>
    <row r="5" spans="1:17">
      <c r="I5" s="113">
        <f>INT(H4-I4*1000)</f>
        <v>0</v>
      </c>
      <c r="J5" s="113">
        <f>VALUE(RIGHT(I5,3))</f>
        <v>0</v>
      </c>
      <c r="L5" s="113">
        <f>(J5-((M5*10)+N5))/100</f>
        <v>0</v>
      </c>
      <c r="M5" s="113">
        <f>MOD((J5-N5)/10,10)</f>
        <v>0</v>
      </c>
      <c r="N5" s="113">
        <f>MOD(J5,10)</f>
        <v>0</v>
      </c>
      <c r="O5" s="113">
        <f>VALUE(M5&amp;N5)</f>
        <v>0</v>
      </c>
    </row>
    <row r="6" spans="1:17">
      <c r="K6" s="113" t="str">
        <f>IF(P3=1,"milion",IF(P3=0,"",L36))</f>
        <v/>
      </c>
      <c r="M6" s="113" t="str">
        <f>IF(OR(O3&gt;19,M3=0),VLOOKUP(M3,C9:D17,2),O6)</f>
        <v xml:space="preserve"> </v>
      </c>
      <c r="N6" s="113" t="str">
        <f>IF(OR(M3&gt;1,M3=0),VLOOKUP(N3,A8:B17,2),"")</f>
        <v xml:space="preserve"> </v>
      </c>
      <c r="O6" s="113" t="str">
        <f>VLOOKUP(O3,$A$8:$B$27,2)</f>
        <v xml:space="preserve"> </v>
      </c>
    </row>
    <row r="7" spans="1:17">
      <c r="K7" s="113" t="str">
        <f>IF(P4=1,"tysiąc",IF(P4=0,"",L19))</f>
        <v/>
      </c>
      <c r="L7" s="113" t="str">
        <f>VLOOKUP(L4,F8:G17,2)</f>
        <v xml:space="preserve"> </v>
      </c>
      <c r="M7" s="113" t="str">
        <f>IF(OR(O4&gt;19,M4=0),VLOOKUP(M4,C9:D17,2),O7)</f>
        <v xml:space="preserve"> </v>
      </c>
      <c r="N7" s="113" t="str">
        <f>IF(OR(M4&gt;1,M4=0),VLOOKUP(N4,A8:B17,2),"")</f>
        <v xml:space="preserve"> </v>
      </c>
      <c r="O7" s="113" t="str">
        <f>VLOOKUP(O4,$A$8:$B$27,2)</f>
        <v xml:space="preserve"> </v>
      </c>
    </row>
    <row r="8" spans="1:17">
      <c r="A8" s="113">
        <v>0</v>
      </c>
      <c r="B8" s="113" t="s">
        <v>1011</v>
      </c>
      <c r="F8" s="113">
        <v>0</v>
      </c>
      <c r="G8" s="117" t="s">
        <v>1011</v>
      </c>
      <c r="K8" s="113" t="str">
        <f>IF(SUM(L3:N5)=0,"zero","")</f>
        <v>zero</v>
      </c>
      <c r="L8" s="113" t="str">
        <f>VLOOKUP(L5,F8:G17,2)</f>
        <v xml:space="preserve"> </v>
      </c>
      <c r="M8" s="113" t="str">
        <f>IF(OR(O5&gt;19,M5=0),VLOOKUP(M5,C9:D17,2),O8)</f>
        <v xml:space="preserve"> </v>
      </c>
      <c r="N8" s="113" t="str">
        <f>IF(OR(M5&gt;1,M5=0),VLOOKUP(N5,$A$8:$B$17,2),"")</f>
        <v xml:space="preserve"> </v>
      </c>
      <c r="O8" s="113" t="str">
        <f>VLOOKUP(O5,$A$8:$B$27,2)</f>
        <v xml:space="preserve"> </v>
      </c>
    </row>
    <row r="9" spans="1:17">
      <c r="A9" s="113">
        <v>1</v>
      </c>
      <c r="B9" s="113" t="s">
        <v>1012</v>
      </c>
      <c r="C9" s="113">
        <v>0</v>
      </c>
      <c r="D9" s="113" t="s">
        <v>1011</v>
      </c>
      <c r="F9" s="113">
        <v>1</v>
      </c>
      <c r="G9" s="113" t="s">
        <v>1013</v>
      </c>
      <c r="L9" s="113" t="str">
        <f>IF(B1&gt;=1000000000,"suma piękna, ale dla mnie za duża. MAX 999 999 999,99",K8&amp;" "&amp;L6&amp;" "&amp;M6&amp;" "&amp;N6&amp;" "&amp;K6&amp;" "&amp;L7&amp;" "&amp;M7&amp;" "&amp;N7&amp;" "&amp;K7&amp;" "&amp;L8&amp;" "&amp;M8&amp;" "&amp;N8&amp;" "&amp;"zł."&amp;"  "&amp;L10)</f>
        <v>zero                    zł.  00/100</v>
      </c>
    </row>
    <row r="10" spans="1:17">
      <c r="A10" s="113">
        <v>2</v>
      </c>
      <c r="B10" s="113" t="s">
        <v>1014</v>
      </c>
      <c r="C10" s="113">
        <v>2</v>
      </c>
      <c r="D10" s="113" t="s">
        <v>1015</v>
      </c>
      <c r="F10" s="113">
        <v>2</v>
      </c>
      <c r="G10" s="113" t="s">
        <v>1016</v>
      </c>
      <c r="L10" s="113" t="str">
        <f>C4&amp;D4&amp;"/100"</f>
        <v>00/100</v>
      </c>
    </row>
    <row r="11" spans="1:17">
      <c r="A11" s="113">
        <v>3</v>
      </c>
      <c r="B11" s="113" t="s">
        <v>1017</v>
      </c>
      <c r="C11" s="113">
        <v>3</v>
      </c>
      <c r="D11" s="113" t="s">
        <v>1018</v>
      </c>
      <c r="F11" s="113">
        <v>3</v>
      </c>
      <c r="G11" s="113" t="s">
        <v>1019</v>
      </c>
      <c r="I11" s="181" t="str">
        <f>TRIM(L9)</f>
        <v>zero zł. 00/100</v>
      </c>
      <c r="J11" s="181"/>
      <c r="K11" s="181"/>
      <c r="L11" s="181"/>
      <c r="M11" s="181"/>
      <c r="N11" s="181"/>
      <c r="O11" s="181"/>
      <c r="P11" s="181"/>
      <c r="Q11" s="181"/>
    </row>
    <row r="12" spans="1:17">
      <c r="A12" s="113">
        <v>4</v>
      </c>
      <c r="B12" s="113" t="s">
        <v>1020</v>
      </c>
      <c r="C12" s="113">
        <v>4</v>
      </c>
      <c r="D12" s="113" t="s">
        <v>1021</v>
      </c>
      <c r="F12" s="113">
        <v>4</v>
      </c>
      <c r="G12" s="113" t="s">
        <v>1022</v>
      </c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7">
      <c r="A13" s="113">
        <v>5</v>
      </c>
      <c r="B13" s="113" t="s">
        <v>1023</v>
      </c>
      <c r="C13" s="113">
        <v>5</v>
      </c>
      <c r="D13" s="113" t="s">
        <v>1024</v>
      </c>
      <c r="F13" s="113">
        <v>5</v>
      </c>
      <c r="G13" s="113" t="s">
        <v>1025</v>
      </c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7">
      <c r="A14" s="113">
        <v>6</v>
      </c>
      <c r="B14" s="113" t="s">
        <v>1026</v>
      </c>
      <c r="C14" s="113">
        <v>6</v>
      </c>
      <c r="D14" s="113" t="s">
        <v>1027</v>
      </c>
      <c r="F14" s="113">
        <v>6</v>
      </c>
      <c r="G14" s="113" t="s">
        <v>1028</v>
      </c>
      <c r="O14" s="113" t="s">
        <v>1011</v>
      </c>
    </row>
    <row r="15" spans="1:17">
      <c r="A15" s="113">
        <v>7</v>
      </c>
      <c r="B15" s="113" t="s">
        <v>1029</v>
      </c>
      <c r="C15" s="113">
        <v>7</v>
      </c>
      <c r="D15" s="113" t="s">
        <v>1030</v>
      </c>
      <c r="F15" s="113">
        <v>7</v>
      </c>
      <c r="G15" s="113" t="s">
        <v>1031</v>
      </c>
    </row>
    <row r="16" spans="1:17">
      <c r="A16" s="113">
        <v>8</v>
      </c>
      <c r="B16" s="113" t="s">
        <v>1032</v>
      </c>
      <c r="C16" s="113">
        <v>8</v>
      </c>
      <c r="D16" s="113" t="s">
        <v>1033</v>
      </c>
      <c r="F16" s="113">
        <v>8</v>
      </c>
      <c r="G16" s="113" t="s">
        <v>1034</v>
      </c>
    </row>
    <row r="17" spans="1:19">
      <c r="A17" s="113">
        <v>9</v>
      </c>
      <c r="B17" s="113" t="s">
        <v>1035</v>
      </c>
      <c r="C17" s="113">
        <v>9</v>
      </c>
      <c r="D17" s="113" t="s">
        <v>1036</v>
      </c>
      <c r="F17" s="113">
        <v>9</v>
      </c>
      <c r="G17" s="113" t="s">
        <v>1037</v>
      </c>
    </row>
    <row r="18" spans="1:19">
      <c r="A18" s="113">
        <v>10</v>
      </c>
      <c r="B18" s="113" t="s">
        <v>1038</v>
      </c>
      <c r="J18" s="113">
        <f>(L18-K18)/10</f>
        <v>0</v>
      </c>
      <c r="K18" s="113">
        <f>MOD(L18,10)</f>
        <v>0</v>
      </c>
      <c r="L18" s="113">
        <f>IF(P4&lt;100,P4,Q4)</f>
        <v>0</v>
      </c>
    </row>
    <row r="19" spans="1:19">
      <c r="A19" s="113">
        <v>11</v>
      </c>
      <c r="B19" s="113" t="s">
        <v>1039</v>
      </c>
      <c r="J19" s="113">
        <f>VALUE((J18)+1)</f>
        <v>1</v>
      </c>
      <c r="K19" s="113">
        <f>VALUE(K18)+1</f>
        <v>1</v>
      </c>
      <c r="L19" s="113" t="str">
        <f>INDEX(J23:S32,J19,K19)</f>
        <v>tysięcy</v>
      </c>
    </row>
    <row r="20" spans="1:19">
      <c r="A20" s="113">
        <v>12</v>
      </c>
      <c r="B20" s="113" t="s">
        <v>1040</v>
      </c>
    </row>
    <row r="21" spans="1:19">
      <c r="A21" s="113">
        <v>13</v>
      </c>
      <c r="B21" s="113" t="s">
        <v>1041</v>
      </c>
    </row>
    <row r="22" spans="1:19">
      <c r="A22" s="113">
        <v>14</v>
      </c>
      <c r="B22" s="113" t="s">
        <v>1042</v>
      </c>
      <c r="J22" s="113">
        <v>0</v>
      </c>
      <c r="K22" s="113">
        <v>1</v>
      </c>
      <c r="L22" s="113">
        <v>2</v>
      </c>
      <c r="M22" s="113">
        <v>3</v>
      </c>
      <c r="N22" s="113">
        <v>4</v>
      </c>
      <c r="O22" s="113">
        <v>5</v>
      </c>
      <c r="P22" s="113">
        <v>6</v>
      </c>
      <c r="Q22" s="113">
        <v>7</v>
      </c>
      <c r="R22" s="113">
        <v>8</v>
      </c>
      <c r="S22" s="113">
        <v>9</v>
      </c>
    </row>
    <row r="23" spans="1:19">
      <c r="A23" s="113">
        <v>15</v>
      </c>
      <c r="B23" s="113" t="s">
        <v>1043</v>
      </c>
      <c r="I23" s="113">
        <v>0</v>
      </c>
      <c r="J23" s="113" t="s">
        <v>1044</v>
      </c>
      <c r="K23" s="113" t="s">
        <v>1044</v>
      </c>
      <c r="L23" s="113" t="s">
        <v>1045</v>
      </c>
      <c r="M23" s="113" t="s">
        <v>1045</v>
      </c>
      <c r="N23" s="113" t="s">
        <v>1045</v>
      </c>
      <c r="O23" s="113" t="s">
        <v>1044</v>
      </c>
      <c r="P23" s="113" t="s">
        <v>1044</v>
      </c>
      <c r="Q23" s="113" t="s">
        <v>1044</v>
      </c>
      <c r="R23" s="113" t="s">
        <v>1044</v>
      </c>
      <c r="S23" s="113" t="s">
        <v>1044</v>
      </c>
    </row>
    <row r="24" spans="1:19">
      <c r="A24" s="113">
        <v>16</v>
      </c>
      <c r="B24" s="113" t="s">
        <v>1046</v>
      </c>
      <c r="I24" s="113">
        <v>1</v>
      </c>
      <c r="J24" s="113" t="s">
        <v>1044</v>
      </c>
      <c r="K24" s="113" t="s">
        <v>1044</v>
      </c>
      <c r="L24" s="113" t="s">
        <v>1044</v>
      </c>
      <c r="M24" s="113" t="s">
        <v>1044</v>
      </c>
      <c r="N24" s="113" t="s">
        <v>1044</v>
      </c>
      <c r="O24" s="113" t="s">
        <v>1044</v>
      </c>
      <c r="P24" s="113" t="s">
        <v>1044</v>
      </c>
      <c r="Q24" s="113" t="s">
        <v>1044</v>
      </c>
      <c r="R24" s="113" t="s">
        <v>1044</v>
      </c>
      <c r="S24" s="113" t="s">
        <v>1044</v>
      </c>
    </row>
    <row r="25" spans="1:19">
      <c r="A25" s="113">
        <v>17</v>
      </c>
      <c r="B25" s="113" t="s">
        <v>1047</v>
      </c>
      <c r="I25" s="113">
        <v>2</v>
      </c>
      <c r="J25" s="113" t="s">
        <v>1044</v>
      </c>
      <c r="K25" s="113" t="s">
        <v>1044</v>
      </c>
      <c r="L25" s="113" t="s">
        <v>1045</v>
      </c>
      <c r="M25" s="113" t="s">
        <v>1045</v>
      </c>
      <c r="N25" s="113" t="s">
        <v>1045</v>
      </c>
      <c r="O25" s="113" t="s">
        <v>1044</v>
      </c>
      <c r="P25" s="113" t="s">
        <v>1044</v>
      </c>
      <c r="Q25" s="113" t="s">
        <v>1044</v>
      </c>
      <c r="R25" s="113" t="s">
        <v>1044</v>
      </c>
      <c r="S25" s="113" t="s">
        <v>1044</v>
      </c>
    </row>
    <row r="26" spans="1:19">
      <c r="A26" s="113">
        <v>18</v>
      </c>
      <c r="B26" s="113" t="s">
        <v>1048</v>
      </c>
      <c r="I26" s="113">
        <v>3</v>
      </c>
      <c r="J26" s="113" t="s">
        <v>1044</v>
      </c>
      <c r="K26" s="113" t="s">
        <v>1044</v>
      </c>
      <c r="L26" s="113" t="s">
        <v>1045</v>
      </c>
      <c r="M26" s="113" t="s">
        <v>1045</v>
      </c>
      <c r="N26" s="113" t="s">
        <v>1045</v>
      </c>
      <c r="O26" s="113" t="s">
        <v>1044</v>
      </c>
      <c r="P26" s="113" t="s">
        <v>1044</v>
      </c>
      <c r="Q26" s="113" t="s">
        <v>1044</v>
      </c>
      <c r="R26" s="113" t="s">
        <v>1044</v>
      </c>
      <c r="S26" s="113" t="s">
        <v>1044</v>
      </c>
    </row>
    <row r="27" spans="1:19">
      <c r="A27" s="113">
        <v>19</v>
      </c>
      <c r="B27" s="113" t="s">
        <v>1049</v>
      </c>
      <c r="I27" s="113">
        <v>4</v>
      </c>
      <c r="J27" s="113" t="s">
        <v>1044</v>
      </c>
      <c r="K27" s="113" t="s">
        <v>1044</v>
      </c>
      <c r="L27" s="113" t="s">
        <v>1045</v>
      </c>
      <c r="M27" s="113" t="s">
        <v>1045</v>
      </c>
      <c r="N27" s="113" t="s">
        <v>1045</v>
      </c>
      <c r="O27" s="113" t="s">
        <v>1044</v>
      </c>
      <c r="P27" s="113" t="s">
        <v>1044</v>
      </c>
      <c r="Q27" s="113" t="s">
        <v>1044</v>
      </c>
      <c r="R27" s="113" t="s">
        <v>1044</v>
      </c>
      <c r="S27" s="113" t="s">
        <v>1044</v>
      </c>
    </row>
    <row r="28" spans="1:19">
      <c r="I28" s="113">
        <v>5</v>
      </c>
      <c r="J28" s="113" t="s">
        <v>1044</v>
      </c>
      <c r="K28" s="113" t="s">
        <v>1044</v>
      </c>
      <c r="L28" s="113" t="s">
        <v>1045</v>
      </c>
      <c r="M28" s="113" t="s">
        <v>1045</v>
      </c>
      <c r="N28" s="113" t="s">
        <v>1045</v>
      </c>
      <c r="O28" s="113" t="s">
        <v>1044</v>
      </c>
      <c r="P28" s="113" t="s">
        <v>1044</v>
      </c>
      <c r="Q28" s="113" t="s">
        <v>1044</v>
      </c>
      <c r="R28" s="113" t="s">
        <v>1044</v>
      </c>
      <c r="S28" s="113" t="s">
        <v>1044</v>
      </c>
    </row>
    <row r="29" spans="1:19">
      <c r="I29" s="113">
        <v>6</v>
      </c>
      <c r="J29" s="113" t="s">
        <v>1044</v>
      </c>
      <c r="K29" s="113" t="s">
        <v>1044</v>
      </c>
      <c r="L29" s="113" t="s">
        <v>1045</v>
      </c>
      <c r="M29" s="113" t="s">
        <v>1045</v>
      </c>
      <c r="N29" s="113" t="s">
        <v>1045</v>
      </c>
      <c r="O29" s="113" t="s">
        <v>1044</v>
      </c>
      <c r="P29" s="113" t="s">
        <v>1044</v>
      </c>
      <c r="Q29" s="113" t="s">
        <v>1044</v>
      </c>
      <c r="R29" s="113" t="s">
        <v>1044</v>
      </c>
      <c r="S29" s="113" t="s">
        <v>1044</v>
      </c>
    </row>
    <row r="30" spans="1:19">
      <c r="I30" s="113">
        <v>7</v>
      </c>
      <c r="J30" s="113" t="s">
        <v>1044</v>
      </c>
      <c r="K30" s="113" t="s">
        <v>1044</v>
      </c>
      <c r="L30" s="113" t="s">
        <v>1045</v>
      </c>
      <c r="M30" s="113" t="s">
        <v>1045</v>
      </c>
      <c r="N30" s="113" t="s">
        <v>1045</v>
      </c>
      <c r="O30" s="113" t="s">
        <v>1044</v>
      </c>
      <c r="P30" s="113" t="s">
        <v>1044</v>
      </c>
      <c r="Q30" s="113" t="s">
        <v>1044</v>
      </c>
      <c r="R30" s="113" t="s">
        <v>1044</v>
      </c>
      <c r="S30" s="113" t="s">
        <v>1044</v>
      </c>
    </row>
    <row r="31" spans="1:19">
      <c r="I31" s="113">
        <v>8</v>
      </c>
      <c r="J31" s="113" t="s">
        <v>1044</v>
      </c>
      <c r="K31" s="113" t="s">
        <v>1044</v>
      </c>
      <c r="L31" s="113" t="s">
        <v>1045</v>
      </c>
      <c r="M31" s="113" t="s">
        <v>1045</v>
      </c>
      <c r="N31" s="113" t="s">
        <v>1045</v>
      </c>
      <c r="O31" s="113" t="s">
        <v>1044</v>
      </c>
      <c r="P31" s="113" t="s">
        <v>1044</v>
      </c>
      <c r="Q31" s="113" t="s">
        <v>1044</v>
      </c>
      <c r="R31" s="113" t="s">
        <v>1044</v>
      </c>
      <c r="S31" s="113" t="s">
        <v>1044</v>
      </c>
    </row>
    <row r="32" spans="1:19">
      <c r="I32" s="113">
        <v>9</v>
      </c>
      <c r="J32" s="113" t="s">
        <v>1044</v>
      </c>
      <c r="K32" s="113" t="s">
        <v>1044</v>
      </c>
      <c r="L32" s="113" t="s">
        <v>1045</v>
      </c>
      <c r="M32" s="113" t="s">
        <v>1045</v>
      </c>
      <c r="N32" s="113" t="s">
        <v>1045</v>
      </c>
      <c r="O32" s="113" t="s">
        <v>1044</v>
      </c>
      <c r="P32" s="113" t="s">
        <v>1044</v>
      </c>
      <c r="Q32" s="113" t="s">
        <v>1044</v>
      </c>
      <c r="R32" s="113" t="s">
        <v>1044</v>
      </c>
      <c r="S32" s="113" t="s">
        <v>1044</v>
      </c>
    </row>
    <row r="35" spans="9:19">
      <c r="J35" s="113">
        <f>(L35-K35)/10</f>
        <v>0</v>
      </c>
      <c r="K35" s="113">
        <f>MOD(L35,10)</f>
        <v>0</v>
      </c>
      <c r="L35" s="113">
        <f>IF(P3&lt;100,P3,Q3)</f>
        <v>0</v>
      </c>
    </row>
    <row r="36" spans="9:19">
      <c r="J36" s="113">
        <f>VALUE((J35)+1)</f>
        <v>1</v>
      </c>
      <c r="K36" s="113">
        <f>VALUE(K35)+1</f>
        <v>1</v>
      </c>
      <c r="L36" s="113" t="str">
        <f>INDEX(J40:S49,J36,K36)</f>
        <v>milionów</v>
      </c>
    </row>
    <row r="39" spans="9:19">
      <c r="J39" s="113">
        <v>0</v>
      </c>
      <c r="K39" s="113">
        <v>1</v>
      </c>
      <c r="L39" s="113">
        <v>2</v>
      </c>
      <c r="M39" s="113">
        <v>3</v>
      </c>
      <c r="N39" s="113">
        <v>4</v>
      </c>
      <c r="O39" s="113">
        <v>5</v>
      </c>
      <c r="P39" s="113">
        <v>6</v>
      </c>
      <c r="Q39" s="113">
        <v>7</v>
      </c>
      <c r="R39" s="113">
        <v>8</v>
      </c>
      <c r="S39" s="113">
        <v>9</v>
      </c>
    </row>
    <row r="40" spans="9:19">
      <c r="I40" s="113">
        <v>0</v>
      </c>
      <c r="J40" s="113" t="s">
        <v>1050</v>
      </c>
      <c r="K40" s="113" t="s">
        <v>1050</v>
      </c>
      <c r="L40" s="113" t="s">
        <v>1051</v>
      </c>
      <c r="M40" s="113" t="s">
        <v>1051</v>
      </c>
      <c r="N40" s="113" t="s">
        <v>1051</v>
      </c>
      <c r="O40" s="113" t="s">
        <v>1050</v>
      </c>
      <c r="P40" s="113" t="s">
        <v>1050</v>
      </c>
      <c r="Q40" s="113" t="s">
        <v>1050</v>
      </c>
      <c r="R40" s="113" t="s">
        <v>1050</v>
      </c>
      <c r="S40" s="113" t="s">
        <v>1050</v>
      </c>
    </row>
    <row r="41" spans="9:19">
      <c r="I41" s="113">
        <v>1</v>
      </c>
      <c r="J41" s="113" t="s">
        <v>1050</v>
      </c>
      <c r="K41" s="113" t="s">
        <v>1050</v>
      </c>
      <c r="L41" s="113" t="s">
        <v>1050</v>
      </c>
      <c r="M41" s="113" t="s">
        <v>1050</v>
      </c>
      <c r="N41" s="113" t="s">
        <v>1050</v>
      </c>
      <c r="O41" s="113" t="s">
        <v>1050</v>
      </c>
      <c r="P41" s="113" t="s">
        <v>1050</v>
      </c>
      <c r="Q41" s="113" t="s">
        <v>1050</v>
      </c>
      <c r="R41" s="113" t="s">
        <v>1050</v>
      </c>
      <c r="S41" s="113" t="s">
        <v>1050</v>
      </c>
    </row>
    <row r="42" spans="9:19">
      <c r="I42" s="113">
        <v>2</v>
      </c>
      <c r="J42" s="113" t="s">
        <v>1050</v>
      </c>
      <c r="K42" s="113" t="s">
        <v>1050</v>
      </c>
      <c r="L42" s="113" t="s">
        <v>1051</v>
      </c>
      <c r="M42" s="113" t="s">
        <v>1051</v>
      </c>
      <c r="N42" s="113" t="s">
        <v>1051</v>
      </c>
      <c r="O42" s="113" t="s">
        <v>1050</v>
      </c>
      <c r="P42" s="113" t="s">
        <v>1050</v>
      </c>
      <c r="Q42" s="113" t="s">
        <v>1050</v>
      </c>
      <c r="R42" s="113" t="s">
        <v>1050</v>
      </c>
      <c r="S42" s="113" t="s">
        <v>1050</v>
      </c>
    </row>
    <row r="43" spans="9:19">
      <c r="I43" s="113">
        <v>3</v>
      </c>
      <c r="J43" s="113" t="s">
        <v>1050</v>
      </c>
      <c r="K43" s="113" t="s">
        <v>1050</v>
      </c>
      <c r="L43" s="113" t="s">
        <v>1051</v>
      </c>
      <c r="M43" s="113" t="s">
        <v>1051</v>
      </c>
      <c r="N43" s="113" t="s">
        <v>1051</v>
      </c>
      <c r="O43" s="113" t="s">
        <v>1050</v>
      </c>
      <c r="P43" s="113" t="s">
        <v>1050</v>
      </c>
      <c r="Q43" s="113" t="s">
        <v>1050</v>
      </c>
      <c r="R43" s="113" t="s">
        <v>1050</v>
      </c>
      <c r="S43" s="113" t="s">
        <v>1050</v>
      </c>
    </row>
    <row r="44" spans="9:19">
      <c r="I44" s="113">
        <v>4</v>
      </c>
      <c r="J44" s="113" t="s">
        <v>1050</v>
      </c>
      <c r="K44" s="113" t="s">
        <v>1050</v>
      </c>
      <c r="L44" s="113" t="s">
        <v>1051</v>
      </c>
      <c r="M44" s="113" t="s">
        <v>1051</v>
      </c>
      <c r="N44" s="113" t="s">
        <v>1051</v>
      </c>
      <c r="O44" s="113" t="s">
        <v>1050</v>
      </c>
      <c r="P44" s="113" t="s">
        <v>1050</v>
      </c>
      <c r="Q44" s="113" t="s">
        <v>1050</v>
      </c>
      <c r="R44" s="113" t="s">
        <v>1050</v>
      </c>
      <c r="S44" s="113" t="s">
        <v>1050</v>
      </c>
    </row>
    <row r="45" spans="9:19">
      <c r="I45" s="113">
        <v>5</v>
      </c>
      <c r="J45" s="113" t="s">
        <v>1050</v>
      </c>
      <c r="K45" s="113" t="s">
        <v>1050</v>
      </c>
      <c r="L45" s="113" t="s">
        <v>1051</v>
      </c>
      <c r="M45" s="113" t="s">
        <v>1051</v>
      </c>
      <c r="N45" s="113" t="s">
        <v>1051</v>
      </c>
      <c r="O45" s="113" t="s">
        <v>1050</v>
      </c>
      <c r="P45" s="113" t="s">
        <v>1050</v>
      </c>
      <c r="Q45" s="113" t="s">
        <v>1050</v>
      </c>
      <c r="R45" s="113" t="s">
        <v>1050</v>
      </c>
      <c r="S45" s="113" t="s">
        <v>1050</v>
      </c>
    </row>
    <row r="46" spans="9:19">
      <c r="I46" s="113">
        <v>6</v>
      </c>
      <c r="J46" s="113" t="s">
        <v>1050</v>
      </c>
      <c r="K46" s="113" t="s">
        <v>1050</v>
      </c>
      <c r="L46" s="113" t="s">
        <v>1051</v>
      </c>
      <c r="M46" s="113" t="s">
        <v>1051</v>
      </c>
      <c r="N46" s="113" t="s">
        <v>1051</v>
      </c>
      <c r="O46" s="113" t="s">
        <v>1050</v>
      </c>
      <c r="P46" s="113" t="s">
        <v>1050</v>
      </c>
      <c r="Q46" s="113" t="s">
        <v>1050</v>
      </c>
      <c r="R46" s="113" t="s">
        <v>1050</v>
      </c>
      <c r="S46" s="113" t="s">
        <v>1050</v>
      </c>
    </row>
    <row r="47" spans="9:19">
      <c r="I47" s="113">
        <v>7</v>
      </c>
      <c r="J47" s="113" t="s">
        <v>1050</v>
      </c>
      <c r="K47" s="113" t="s">
        <v>1050</v>
      </c>
      <c r="L47" s="113" t="s">
        <v>1051</v>
      </c>
      <c r="M47" s="113" t="s">
        <v>1051</v>
      </c>
      <c r="N47" s="113" t="s">
        <v>1051</v>
      </c>
      <c r="O47" s="113" t="s">
        <v>1050</v>
      </c>
      <c r="P47" s="113" t="s">
        <v>1050</v>
      </c>
      <c r="Q47" s="113" t="s">
        <v>1050</v>
      </c>
      <c r="R47" s="113" t="s">
        <v>1050</v>
      </c>
      <c r="S47" s="113" t="s">
        <v>1050</v>
      </c>
    </row>
    <row r="48" spans="9:19">
      <c r="I48" s="113">
        <v>8</v>
      </c>
      <c r="J48" s="113" t="s">
        <v>1050</v>
      </c>
      <c r="K48" s="113" t="s">
        <v>1050</v>
      </c>
      <c r="L48" s="113" t="s">
        <v>1051</v>
      </c>
      <c r="M48" s="113" t="s">
        <v>1051</v>
      </c>
      <c r="N48" s="113" t="s">
        <v>1051</v>
      </c>
      <c r="O48" s="113" t="s">
        <v>1050</v>
      </c>
      <c r="P48" s="113" t="s">
        <v>1050</v>
      </c>
      <c r="Q48" s="113" t="s">
        <v>1050</v>
      </c>
      <c r="R48" s="113" t="s">
        <v>1050</v>
      </c>
      <c r="S48" s="113" t="s">
        <v>1050</v>
      </c>
    </row>
    <row r="49" spans="9:19">
      <c r="I49" s="113">
        <v>9</v>
      </c>
      <c r="J49" s="113" t="s">
        <v>1050</v>
      </c>
      <c r="K49" s="113" t="s">
        <v>1050</v>
      </c>
      <c r="L49" s="113" t="s">
        <v>1051</v>
      </c>
      <c r="M49" s="113" t="s">
        <v>1051</v>
      </c>
      <c r="N49" s="113" t="s">
        <v>1051</v>
      </c>
      <c r="O49" s="113" t="s">
        <v>1050</v>
      </c>
      <c r="P49" s="113" t="s">
        <v>1050</v>
      </c>
      <c r="Q49" s="113" t="s">
        <v>1050</v>
      </c>
      <c r="R49" s="113" t="s">
        <v>1050</v>
      </c>
      <c r="S49" s="113" t="s">
        <v>1050</v>
      </c>
    </row>
  </sheetData>
  <mergeCells count="1">
    <mergeCell ref="I11:Q1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49"/>
  <sheetViews>
    <sheetView zoomScale="75" zoomScaleNormal="75" workbookViewId="0">
      <selection activeCell="B3" sqref="B3"/>
    </sheetView>
  </sheetViews>
  <sheetFormatPr defaultRowHeight="15"/>
  <cols>
    <col min="1" max="1" width="27.28515625" style="113" customWidth="1"/>
    <col min="2" max="2" width="13.7109375" style="113" customWidth="1"/>
    <col min="3" max="3" width="2.5703125" style="113" customWidth="1"/>
    <col min="4" max="4" width="15.140625" style="113" customWidth="1"/>
    <col min="5" max="5" width="3.5703125" style="113" customWidth="1"/>
    <col min="6" max="6" width="2.5703125" style="113" customWidth="1"/>
    <col min="7" max="7" width="11.28515625" style="113" customWidth="1"/>
    <col min="8" max="8" width="11.140625" style="113" customWidth="1"/>
    <col min="9" max="9" width="4.5703125" style="113" customWidth="1"/>
    <col min="10" max="11" width="8.7109375" style="113" customWidth="1"/>
    <col min="12" max="12" width="25.85546875" style="113" customWidth="1"/>
    <col min="13" max="19" width="8.7109375" style="113" customWidth="1"/>
    <col min="20" max="256" width="11.7109375" style="113" customWidth="1"/>
    <col min="257" max="257" width="27.28515625" style="113" customWidth="1"/>
    <col min="258" max="258" width="13.7109375" style="113" customWidth="1"/>
    <col min="259" max="259" width="2.5703125" style="113" customWidth="1"/>
    <col min="260" max="260" width="15.140625" style="113" customWidth="1"/>
    <col min="261" max="261" width="3.5703125" style="113" customWidth="1"/>
    <col min="262" max="262" width="2.5703125" style="113" customWidth="1"/>
    <col min="263" max="263" width="11.28515625" style="113" customWidth="1"/>
    <col min="264" max="264" width="11.140625" style="113" customWidth="1"/>
    <col min="265" max="265" width="4.5703125" style="113" customWidth="1"/>
    <col min="266" max="267" width="8.7109375" style="113" customWidth="1"/>
    <col min="268" max="268" width="25.85546875" style="113" customWidth="1"/>
    <col min="269" max="275" width="8.7109375" style="113" customWidth="1"/>
    <col min="276" max="512" width="11.7109375" style="113" customWidth="1"/>
    <col min="513" max="513" width="27.28515625" style="113" customWidth="1"/>
    <col min="514" max="514" width="13.7109375" style="113" customWidth="1"/>
    <col min="515" max="515" width="2.5703125" style="113" customWidth="1"/>
    <col min="516" max="516" width="15.140625" style="113" customWidth="1"/>
    <col min="517" max="517" width="3.5703125" style="113" customWidth="1"/>
    <col min="518" max="518" width="2.5703125" style="113" customWidth="1"/>
    <col min="519" max="519" width="11.28515625" style="113" customWidth="1"/>
    <col min="520" max="520" width="11.140625" style="113" customWidth="1"/>
    <col min="521" max="521" width="4.5703125" style="113" customWidth="1"/>
    <col min="522" max="523" width="8.7109375" style="113" customWidth="1"/>
    <col min="524" max="524" width="25.85546875" style="113" customWidth="1"/>
    <col min="525" max="531" width="8.7109375" style="113" customWidth="1"/>
    <col min="532" max="768" width="11.7109375" style="113" customWidth="1"/>
    <col min="769" max="769" width="27.28515625" style="113" customWidth="1"/>
    <col min="770" max="770" width="13.7109375" style="113" customWidth="1"/>
    <col min="771" max="771" width="2.5703125" style="113" customWidth="1"/>
    <col min="772" max="772" width="15.140625" style="113" customWidth="1"/>
    <col min="773" max="773" width="3.5703125" style="113" customWidth="1"/>
    <col min="774" max="774" width="2.5703125" style="113" customWidth="1"/>
    <col min="775" max="775" width="11.28515625" style="113" customWidth="1"/>
    <col min="776" max="776" width="11.140625" style="113" customWidth="1"/>
    <col min="777" max="777" width="4.5703125" style="113" customWidth="1"/>
    <col min="778" max="779" width="8.7109375" style="113" customWidth="1"/>
    <col min="780" max="780" width="25.85546875" style="113" customWidth="1"/>
    <col min="781" max="787" width="8.7109375" style="113" customWidth="1"/>
    <col min="788" max="1025" width="11.7109375" style="113" customWidth="1"/>
  </cols>
  <sheetData>
    <row r="1" spans="1:17">
      <c r="A1" s="113" t="str">
        <f>I11</f>
        <v>zero zł. 00/100</v>
      </c>
      <c r="B1" s="114">
        <f>ROUND(B2,2)</f>
        <v>0</v>
      </c>
    </row>
    <row r="2" spans="1:17">
      <c r="B2" s="114">
        <f>Wyłożone!G75</f>
        <v>0</v>
      </c>
      <c r="L2" s="113" t="s">
        <v>1008</v>
      </c>
      <c r="M2" s="113" t="s">
        <v>1009</v>
      </c>
      <c r="N2" s="113" t="s">
        <v>1010</v>
      </c>
    </row>
    <row r="3" spans="1:17">
      <c r="H3" s="114">
        <f>B1</f>
        <v>0</v>
      </c>
      <c r="I3" s="115">
        <f>INT(H3/1000000)</f>
        <v>0</v>
      </c>
      <c r="J3" s="116">
        <f>VALUE(RIGHT(I3,3))</f>
        <v>0</v>
      </c>
      <c r="L3" s="113">
        <f>(J3-(M3*10+N3))/100</f>
        <v>0</v>
      </c>
      <c r="M3" s="113">
        <f>MOD((J3-N3)/10,10)</f>
        <v>0</v>
      </c>
      <c r="N3" s="113">
        <f>MOD(J3,10)</f>
        <v>0</v>
      </c>
      <c r="O3" s="113">
        <f>VALUE(M3&amp;N3)</f>
        <v>0</v>
      </c>
      <c r="P3" s="113">
        <f>VALUE(L3&amp;M3&amp;N3)</f>
        <v>0</v>
      </c>
      <c r="Q3" s="113">
        <f>MOD(P3,10)</f>
        <v>0</v>
      </c>
    </row>
    <row r="4" spans="1:17">
      <c r="C4" s="113">
        <f>INT(VALUE(RIGHT(G4-D4,2)/10))</f>
        <v>0</v>
      </c>
      <c r="D4" s="113">
        <f>INT(VALUE(RIGHT(G4)))</f>
        <v>0</v>
      </c>
      <c r="E4" s="113">
        <f>VALUE(C4&amp;D4)</f>
        <v>0</v>
      </c>
      <c r="G4" s="113">
        <f>H4*100</f>
        <v>0</v>
      </c>
      <c r="H4" s="114">
        <f>B1</f>
        <v>0</v>
      </c>
      <c r="I4" s="113">
        <f>INT(H4/1000)</f>
        <v>0</v>
      </c>
      <c r="J4" s="113">
        <f>VALUE(RIGHT(I4,3))</f>
        <v>0</v>
      </c>
      <c r="L4" s="113">
        <f>(J4-(M4*10+N4))/100</f>
        <v>0</v>
      </c>
      <c r="M4" s="113">
        <f>MOD((J4-N4)/10,10)</f>
        <v>0</v>
      </c>
      <c r="N4" s="113">
        <f>MOD(J4,10)</f>
        <v>0</v>
      </c>
      <c r="O4" s="113">
        <f>VALUE(M4&amp;N4)</f>
        <v>0</v>
      </c>
      <c r="P4" s="113">
        <f>VALUE(L4&amp;M4&amp;N4)</f>
        <v>0</v>
      </c>
      <c r="Q4" s="113">
        <f>MOD(P4,10)</f>
        <v>0</v>
      </c>
    </row>
    <row r="5" spans="1:17">
      <c r="I5" s="113">
        <f>INT(H4-I4*1000)</f>
        <v>0</v>
      </c>
      <c r="J5" s="113">
        <f>VALUE(RIGHT(I5,3))</f>
        <v>0</v>
      </c>
      <c r="L5" s="113">
        <f>(J5-((M5*10)+N5))/100</f>
        <v>0</v>
      </c>
      <c r="M5" s="113">
        <f>MOD((J5-N5)/10,10)</f>
        <v>0</v>
      </c>
      <c r="N5" s="113">
        <f>MOD(J5,10)</f>
        <v>0</v>
      </c>
      <c r="O5" s="113">
        <f>VALUE(M5&amp;N5)</f>
        <v>0</v>
      </c>
    </row>
    <row r="6" spans="1:17">
      <c r="K6" s="113" t="str">
        <f>IF(P3=1,"milion",IF(P3=0,"",L36))</f>
        <v/>
      </c>
      <c r="M6" s="113" t="str">
        <f>IF(OR(O3&gt;19,M3=0),VLOOKUP(M3,C9:D17,2),O6)</f>
        <v xml:space="preserve"> </v>
      </c>
      <c r="N6" s="113" t="str">
        <f>IF(OR(M3&gt;1,M3=0),VLOOKUP(N3,A8:B17,2),"")</f>
        <v xml:space="preserve"> </v>
      </c>
      <c r="O6" s="113" t="str">
        <f>VLOOKUP(O3,$A$8:$B$27,2)</f>
        <v xml:space="preserve"> </v>
      </c>
    </row>
    <row r="7" spans="1:17">
      <c r="K7" s="113" t="str">
        <f>IF(P4=1,"tysiąc",IF(P4=0,"",L19))</f>
        <v/>
      </c>
      <c r="L7" s="113" t="str">
        <f>VLOOKUP(L4,F8:G17,2)</f>
        <v xml:space="preserve"> </v>
      </c>
      <c r="M7" s="113" t="str">
        <f>IF(OR(O4&gt;19,M4=0),VLOOKUP(M4,C9:D17,2),O7)</f>
        <v xml:space="preserve"> </v>
      </c>
      <c r="N7" s="113" t="str">
        <f>IF(OR(M4&gt;1,M4=0),VLOOKUP(N4,A8:B17,2),"")</f>
        <v xml:space="preserve"> </v>
      </c>
      <c r="O7" s="113" t="str">
        <f>VLOOKUP(O4,$A$8:$B$27,2)</f>
        <v xml:space="preserve"> </v>
      </c>
    </row>
    <row r="8" spans="1:17">
      <c r="A8" s="113">
        <v>0</v>
      </c>
      <c r="B8" s="113" t="s">
        <v>1011</v>
      </c>
      <c r="F8" s="113">
        <v>0</v>
      </c>
      <c r="G8" s="117" t="s">
        <v>1011</v>
      </c>
      <c r="K8" s="113" t="str">
        <f>IF(SUM(L3:N5)=0,"zero","")</f>
        <v>zero</v>
      </c>
      <c r="L8" s="113" t="str">
        <f>VLOOKUP(L5,F8:G17,2)</f>
        <v xml:space="preserve"> </v>
      </c>
      <c r="M8" s="113" t="str">
        <f>IF(OR(O5&gt;19,M5=0),VLOOKUP(M5,C9:D17,2),O8)</f>
        <v xml:space="preserve"> </v>
      </c>
      <c r="N8" s="113" t="str">
        <f>IF(OR(M5&gt;1,M5=0),VLOOKUP(N5,$A$8:$B$17,2),"")</f>
        <v xml:space="preserve"> </v>
      </c>
      <c r="O8" s="113" t="str">
        <f>VLOOKUP(O5,$A$8:$B$27,2)</f>
        <v xml:space="preserve"> </v>
      </c>
    </row>
    <row r="9" spans="1:17">
      <c r="A9" s="113">
        <v>1</v>
      </c>
      <c r="B9" s="113" t="s">
        <v>1012</v>
      </c>
      <c r="C9" s="113">
        <v>0</v>
      </c>
      <c r="D9" s="113" t="s">
        <v>1011</v>
      </c>
      <c r="F9" s="113">
        <v>1</v>
      </c>
      <c r="G9" s="113" t="s">
        <v>1013</v>
      </c>
      <c r="L9" s="113" t="str">
        <f>IF(B1&gt;=1000000000,"suma piękna, ale dla mnie za duża. MAX 999 999 999,99",K8&amp;" "&amp;L6&amp;" "&amp;M6&amp;" "&amp;N6&amp;" "&amp;K6&amp;" "&amp;L7&amp;" "&amp;M7&amp;" "&amp;N7&amp;" "&amp;K7&amp;" "&amp;L8&amp;" "&amp;M8&amp;" "&amp;N8&amp;" "&amp;"zł."&amp;"  "&amp;L10)</f>
        <v>zero                    zł.  00/100</v>
      </c>
    </row>
    <row r="10" spans="1:17">
      <c r="A10" s="113">
        <v>2</v>
      </c>
      <c r="B10" s="113" t="s">
        <v>1014</v>
      </c>
      <c r="C10" s="113">
        <v>2</v>
      </c>
      <c r="D10" s="113" t="s">
        <v>1015</v>
      </c>
      <c r="F10" s="113">
        <v>2</v>
      </c>
      <c r="G10" s="113" t="s">
        <v>1016</v>
      </c>
      <c r="L10" s="113" t="str">
        <f>C4&amp;D4&amp;"/100"</f>
        <v>00/100</v>
      </c>
    </row>
    <row r="11" spans="1:17">
      <c r="A11" s="113">
        <v>3</v>
      </c>
      <c r="B11" s="113" t="s">
        <v>1017</v>
      </c>
      <c r="C11" s="113">
        <v>3</v>
      </c>
      <c r="D11" s="113" t="s">
        <v>1018</v>
      </c>
      <c r="F11" s="113">
        <v>3</v>
      </c>
      <c r="G11" s="113" t="s">
        <v>1019</v>
      </c>
      <c r="I11" s="181" t="str">
        <f>TRIM(L9)</f>
        <v>zero zł. 00/100</v>
      </c>
      <c r="J11" s="181"/>
      <c r="K11" s="181"/>
      <c r="L11" s="181"/>
      <c r="M11" s="181"/>
      <c r="N11" s="181"/>
      <c r="O11" s="181"/>
      <c r="P11" s="181"/>
      <c r="Q11" s="181"/>
    </row>
    <row r="12" spans="1:17">
      <c r="A12" s="113">
        <v>4</v>
      </c>
      <c r="B12" s="113" t="s">
        <v>1020</v>
      </c>
      <c r="C12" s="113">
        <v>4</v>
      </c>
      <c r="D12" s="113" t="s">
        <v>1021</v>
      </c>
      <c r="F12" s="113">
        <v>4</v>
      </c>
      <c r="G12" s="113" t="s">
        <v>1022</v>
      </c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7">
      <c r="A13" s="113">
        <v>5</v>
      </c>
      <c r="B13" s="113" t="s">
        <v>1023</v>
      </c>
      <c r="C13" s="113">
        <v>5</v>
      </c>
      <c r="D13" s="113" t="s">
        <v>1024</v>
      </c>
      <c r="F13" s="113">
        <v>5</v>
      </c>
      <c r="G13" s="113" t="s">
        <v>1025</v>
      </c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7">
      <c r="A14" s="113">
        <v>6</v>
      </c>
      <c r="B14" s="113" t="s">
        <v>1026</v>
      </c>
      <c r="C14" s="113">
        <v>6</v>
      </c>
      <c r="D14" s="113" t="s">
        <v>1027</v>
      </c>
      <c r="F14" s="113">
        <v>6</v>
      </c>
      <c r="G14" s="113" t="s">
        <v>1028</v>
      </c>
      <c r="O14" s="113" t="s">
        <v>1011</v>
      </c>
    </row>
    <row r="15" spans="1:17">
      <c r="A15" s="113">
        <v>7</v>
      </c>
      <c r="B15" s="113" t="s">
        <v>1029</v>
      </c>
      <c r="C15" s="113">
        <v>7</v>
      </c>
      <c r="D15" s="113" t="s">
        <v>1030</v>
      </c>
      <c r="F15" s="113">
        <v>7</v>
      </c>
      <c r="G15" s="113" t="s">
        <v>1031</v>
      </c>
    </row>
    <row r="16" spans="1:17">
      <c r="A16" s="113">
        <v>8</v>
      </c>
      <c r="B16" s="113" t="s">
        <v>1032</v>
      </c>
      <c r="C16" s="113">
        <v>8</v>
      </c>
      <c r="D16" s="113" t="s">
        <v>1033</v>
      </c>
      <c r="F16" s="113">
        <v>8</v>
      </c>
      <c r="G16" s="113" t="s">
        <v>1034</v>
      </c>
    </row>
    <row r="17" spans="1:19">
      <c r="A17" s="113">
        <v>9</v>
      </c>
      <c r="B17" s="113" t="s">
        <v>1035</v>
      </c>
      <c r="C17" s="113">
        <v>9</v>
      </c>
      <c r="D17" s="113" t="s">
        <v>1036</v>
      </c>
      <c r="F17" s="113">
        <v>9</v>
      </c>
      <c r="G17" s="113" t="s">
        <v>1037</v>
      </c>
    </row>
    <row r="18" spans="1:19">
      <c r="A18" s="113">
        <v>10</v>
      </c>
      <c r="B18" s="113" t="s">
        <v>1038</v>
      </c>
      <c r="J18" s="113">
        <f>(L18-K18)/10</f>
        <v>0</v>
      </c>
      <c r="K18" s="113">
        <f>MOD(L18,10)</f>
        <v>0</v>
      </c>
      <c r="L18" s="113">
        <f>IF(P4&lt;100,P4,Q4)</f>
        <v>0</v>
      </c>
    </row>
    <row r="19" spans="1:19">
      <c r="A19" s="113">
        <v>11</v>
      </c>
      <c r="B19" s="113" t="s">
        <v>1039</v>
      </c>
      <c r="J19" s="113">
        <f>VALUE((J18)+1)</f>
        <v>1</v>
      </c>
      <c r="K19" s="113">
        <f>VALUE(K18)+1</f>
        <v>1</v>
      </c>
      <c r="L19" s="113" t="str">
        <f>INDEX(J23:S32,J19,K19)</f>
        <v>tysięcy</v>
      </c>
    </row>
    <row r="20" spans="1:19">
      <c r="A20" s="113">
        <v>12</v>
      </c>
      <c r="B20" s="113" t="s">
        <v>1040</v>
      </c>
    </row>
    <row r="21" spans="1:19">
      <c r="A21" s="113">
        <v>13</v>
      </c>
      <c r="B21" s="113" t="s">
        <v>1041</v>
      </c>
    </row>
    <row r="22" spans="1:19">
      <c r="A22" s="113">
        <v>14</v>
      </c>
      <c r="B22" s="113" t="s">
        <v>1042</v>
      </c>
      <c r="J22" s="113">
        <v>0</v>
      </c>
      <c r="K22" s="113">
        <v>1</v>
      </c>
      <c r="L22" s="113">
        <v>2</v>
      </c>
      <c r="M22" s="113">
        <v>3</v>
      </c>
      <c r="N22" s="113">
        <v>4</v>
      </c>
      <c r="O22" s="113">
        <v>5</v>
      </c>
      <c r="P22" s="113">
        <v>6</v>
      </c>
      <c r="Q22" s="113">
        <v>7</v>
      </c>
      <c r="R22" s="113">
        <v>8</v>
      </c>
      <c r="S22" s="113">
        <v>9</v>
      </c>
    </row>
    <row r="23" spans="1:19">
      <c r="A23" s="113">
        <v>15</v>
      </c>
      <c r="B23" s="113" t="s">
        <v>1043</v>
      </c>
      <c r="I23" s="113">
        <v>0</v>
      </c>
      <c r="J23" s="113" t="s">
        <v>1044</v>
      </c>
      <c r="K23" s="113" t="s">
        <v>1044</v>
      </c>
      <c r="L23" s="113" t="s">
        <v>1045</v>
      </c>
      <c r="M23" s="113" t="s">
        <v>1045</v>
      </c>
      <c r="N23" s="113" t="s">
        <v>1045</v>
      </c>
      <c r="O23" s="113" t="s">
        <v>1044</v>
      </c>
      <c r="P23" s="113" t="s">
        <v>1044</v>
      </c>
      <c r="Q23" s="113" t="s">
        <v>1044</v>
      </c>
      <c r="R23" s="113" t="s">
        <v>1044</v>
      </c>
      <c r="S23" s="113" t="s">
        <v>1044</v>
      </c>
    </row>
    <row r="24" spans="1:19">
      <c r="A24" s="113">
        <v>16</v>
      </c>
      <c r="B24" s="113" t="s">
        <v>1046</v>
      </c>
      <c r="I24" s="113">
        <v>1</v>
      </c>
      <c r="J24" s="113" t="s">
        <v>1044</v>
      </c>
      <c r="K24" s="113" t="s">
        <v>1044</v>
      </c>
      <c r="L24" s="113" t="s">
        <v>1044</v>
      </c>
      <c r="M24" s="113" t="s">
        <v>1044</v>
      </c>
      <c r="N24" s="113" t="s">
        <v>1044</v>
      </c>
      <c r="O24" s="113" t="s">
        <v>1044</v>
      </c>
      <c r="P24" s="113" t="s">
        <v>1044</v>
      </c>
      <c r="Q24" s="113" t="s">
        <v>1044</v>
      </c>
      <c r="R24" s="113" t="s">
        <v>1044</v>
      </c>
      <c r="S24" s="113" t="s">
        <v>1044</v>
      </c>
    </row>
    <row r="25" spans="1:19">
      <c r="A25" s="113">
        <v>17</v>
      </c>
      <c r="B25" s="113" t="s">
        <v>1047</v>
      </c>
      <c r="I25" s="113">
        <v>2</v>
      </c>
      <c r="J25" s="113" t="s">
        <v>1044</v>
      </c>
      <c r="K25" s="113" t="s">
        <v>1044</v>
      </c>
      <c r="L25" s="113" t="s">
        <v>1045</v>
      </c>
      <c r="M25" s="113" t="s">
        <v>1045</v>
      </c>
      <c r="N25" s="113" t="s">
        <v>1045</v>
      </c>
      <c r="O25" s="113" t="s">
        <v>1044</v>
      </c>
      <c r="P25" s="113" t="s">
        <v>1044</v>
      </c>
      <c r="Q25" s="113" t="s">
        <v>1044</v>
      </c>
      <c r="R25" s="113" t="s">
        <v>1044</v>
      </c>
      <c r="S25" s="113" t="s">
        <v>1044</v>
      </c>
    </row>
    <row r="26" spans="1:19">
      <c r="A26" s="113">
        <v>18</v>
      </c>
      <c r="B26" s="113" t="s">
        <v>1048</v>
      </c>
      <c r="I26" s="113">
        <v>3</v>
      </c>
      <c r="J26" s="113" t="s">
        <v>1044</v>
      </c>
      <c r="K26" s="113" t="s">
        <v>1044</v>
      </c>
      <c r="L26" s="113" t="s">
        <v>1045</v>
      </c>
      <c r="M26" s="113" t="s">
        <v>1045</v>
      </c>
      <c r="N26" s="113" t="s">
        <v>1045</v>
      </c>
      <c r="O26" s="113" t="s">
        <v>1044</v>
      </c>
      <c r="P26" s="113" t="s">
        <v>1044</v>
      </c>
      <c r="Q26" s="113" t="s">
        <v>1044</v>
      </c>
      <c r="R26" s="113" t="s">
        <v>1044</v>
      </c>
      <c r="S26" s="113" t="s">
        <v>1044</v>
      </c>
    </row>
    <row r="27" spans="1:19">
      <c r="A27" s="113">
        <v>19</v>
      </c>
      <c r="B27" s="113" t="s">
        <v>1049</v>
      </c>
      <c r="I27" s="113">
        <v>4</v>
      </c>
      <c r="J27" s="113" t="s">
        <v>1044</v>
      </c>
      <c r="K27" s="113" t="s">
        <v>1044</v>
      </c>
      <c r="L27" s="113" t="s">
        <v>1045</v>
      </c>
      <c r="M27" s="113" t="s">
        <v>1045</v>
      </c>
      <c r="N27" s="113" t="s">
        <v>1045</v>
      </c>
      <c r="O27" s="113" t="s">
        <v>1044</v>
      </c>
      <c r="P27" s="113" t="s">
        <v>1044</v>
      </c>
      <c r="Q27" s="113" t="s">
        <v>1044</v>
      </c>
      <c r="R27" s="113" t="s">
        <v>1044</v>
      </c>
      <c r="S27" s="113" t="s">
        <v>1044</v>
      </c>
    </row>
    <row r="28" spans="1:19">
      <c r="I28" s="113">
        <v>5</v>
      </c>
      <c r="J28" s="113" t="s">
        <v>1044</v>
      </c>
      <c r="K28" s="113" t="s">
        <v>1044</v>
      </c>
      <c r="L28" s="113" t="s">
        <v>1045</v>
      </c>
      <c r="M28" s="113" t="s">
        <v>1045</v>
      </c>
      <c r="N28" s="113" t="s">
        <v>1045</v>
      </c>
      <c r="O28" s="113" t="s">
        <v>1044</v>
      </c>
      <c r="P28" s="113" t="s">
        <v>1044</v>
      </c>
      <c r="Q28" s="113" t="s">
        <v>1044</v>
      </c>
      <c r="R28" s="113" t="s">
        <v>1044</v>
      </c>
      <c r="S28" s="113" t="s">
        <v>1044</v>
      </c>
    </row>
    <row r="29" spans="1:19">
      <c r="I29" s="113">
        <v>6</v>
      </c>
      <c r="J29" s="113" t="s">
        <v>1044</v>
      </c>
      <c r="K29" s="113" t="s">
        <v>1044</v>
      </c>
      <c r="L29" s="113" t="s">
        <v>1045</v>
      </c>
      <c r="M29" s="113" t="s">
        <v>1045</v>
      </c>
      <c r="N29" s="113" t="s">
        <v>1045</v>
      </c>
      <c r="O29" s="113" t="s">
        <v>1044</v>
      </c>
      <c r="P29" s="113" t="s">
        <v>1044</v>
      </c>
      <c r="Q29" s="113" t="s">
        <v>1044</v>
      </c>
      <c r="R29" s="113" t="s">
        <v>1044</v>
      </c>
      <c r="S29" s="113" t="s">
        <v>1044</v>
      </c>
    </row>
    <row r="30" spans="1:19">
      <c r="I30" s="113">
        <v>7</v>
      </c>
      <c r="J30" s="113" t="s">
        <v>1044</v>
      </c>
      <c r="K30" s="113" t="s">
        <v>1044</v>
      </c>
      <c r="L30" s="113" t="s">
        <v>1045</v>
      </c>
      <c r="M30" s="113" t="s">
        <v>1045</v>
      </c>
      <c r="N30" s="113" t="s">
        <v>1045</v>
      </c>
      <c r="O30" s="113" t="s">
        <v>1044</v>
      </c>
      <c r="P30" s="113" t="s">
        <v>1044</v>
      </c>
      <c r="Q30" s="113" t="s">
        <v>1044</v>
      </c>
      <c r="R30" s="113" t="s">
        <v>1044</v>
      </c>
      <c r="S30" s="113" t="s">
        <v>1044</v>
      </c>
    </row>
    <row r="31" spans="1:19">
      <c r="I31" s="113">
        <v>8</v>
      </c>
      <c r="J31" s="113" t="s">
        <v>1044</v>
      </c>
      <c r="K31" s="113" t="s">
        <v>1044</v>
      </c>
      <c r="L31" s="113" t="s">
        <v>1045</v>
      </c>
      <c r="M31" s="113" t="s">
        <v>1045</v>
      </c>
      <c r="N31" s="113" t="s">
        <v>1045</v>
      </c>
      <c r="O31" s="113" t="s">
        <v>1044</v>
      </c>
      <c r="P31" s="113" t="s">
        <v>1044</v>
      </c>
      <c r="Q31" s="113" t="s">
        <v>1044</v>
      </c>
      <c r="R31" s="113" t="s">
        <v>1044</v>
      </c>
      <c r="S31" s="113" t="s">
        <v>1044</v>
      </c>
    </row>
    <row r="32" spans="1:19">
      <c r="I32" s="113">
        <v>9</v>
      </c>
      <c r="J32" s="113" t="s">
        <v>1044</v>
      </c>
      <c r="K32" s="113" t="s">
        <v>1044</v>
      </c>
      <c r="L32" s="113" t="s">
        <v>1045</v>
      </c>
      <c r="M32" s="113" t="s">
        <v>1045</v>
      </c>
      <c r="N32" s="113" t="s">
        <v>1045</v>
      </c>
      <c r="O32" s="113" t="s">
        <v>1044</v>
      </c>
      <c r="P32" s="113" t="s">
        <v>1044</v>
      </c>
      <c r="Q32" s="113" t="s">
        <v>1044</v>
      </c>
      <c r="R32" s="113" t="s">
        <v>1044</v>
      </c>
      <c r="S32" s="113" t="s">
        <v>1044</v>
      </c>
    </row>
    <row r="35" spans="9:19">
      <c r="J35" s="113">
        <f>(L35-K35)/10</f>
        <v>0</v>
      </c>
      <c r="K35" s="113">
        <f>MOD(L35,10)</f>
        <v>0</v>
      </c>
      <c r="L35" s="113">
        <f>IF(P3&lt;100,P3,Q3)</f>
        <v>0</v>
      </c>
    </row>
    <row r="36" spans="9:19">
      <c r="J36" s="113">
        <f>VALUE((J35)+1)</f>
        <v>1</v>
      </c>
      <c r="K36" s="113">
        <f>VALUE(K35)+1</f>
        <v>1</v>
      </c>
      <c r="L36" s="113" t="str">
        <f>INDEX(J40:S49,J36,K36)</f>
        <v>milionów</v>
      </c>
    </row>
    <row r="39" spans="9:19">
      <c r="J39" s="113">
        <v>0</v>
      </c>
      <c r="K39" s="113">
        <v>1</v>
      </c>
      <c r="L39" s="113">
        <v>2</v>
      </c>
      <c r="M39" s="113">
        <v>3</v>
      </c>
      <c r="N39" s="113">
        <v>4</v>
      </c>
      <c r="O39" s="113">
        <v>5</v>
      </c>
      <c r="P39" s="113">
        <v>6</v>
      </c>
      <c r="Q39" s="113">
        <v>7</v>
      </c>
      <c r="R39" s="113">
        <v>8</v>
      </c>
      <c r="S39" s="113">
        <v>9</v>
      </c>
    </row>
    <row r="40" spans="9:19">
      <c r="I40" s="113">
        <v>0</v>
      </c>
      <c r="J40" s="113" t="s">
        <v>1050</v>
      </c>
      <c r="K40" s="113" t="s">
        <v>1050</v>
      </c>
      <c r="L40" s="113" t="s">
        <v>1051</v>
      </c>
      <c r="M40" s="113" t="s">
        <v>1051</v>
      </c>
      <c r="N40" s="113" t="s">
        <v>1051</v>
      </c>
      <c r="O40" s="113" t="s">
        <v>1050</v>
      </c>
      <c r="P40" s="113" t="s">
        <v>1050</v>
      </c>
      <c r="Q40" s="113" t="s">
        <v>1050</v>
      </c>
      <c r="R40" s="113" t="s">
        <v>1050</v>
      </c>
      <c r="S40" s="113" t="s">
        <v>1050</v>
      </c>
    </row>
    <row r="41" spans="9:19">
      <c r="I41" s="113">
        <v>1</v>
      </c>
      <c r="J41" s="113" t="s">
        <v>1050</v>
      </c>
      <c r="K41" s="113" t="s">
        <v>1050</v>
      </c>
      <c r="L41" s="113" t="s">
        <v>1050</v>
      </c>
      <c r="M41" s="113" t="s">
        <v>1050</v>
      </c>
      <c r="N41" s="113" t="s">
        <v>1050</v>
      </c>
      <c r="O41" s="113" t="s">
        <v>1050</v>
      </c>
      <c r="P41" s="113" t="s">
        <v>1050</v>
      </c>
      <c r="Q41" s="113" t="s">
        <v>1050</v>
      </c>
      <c r="R41" s="113" t="s">
        <v>1050</v>
      </c>
      <c r="S41" s="113" t="s">
        <v>1050</v>
      </c>
    </row>
    <row r="42" spans="9:19">
      <c r="I42" s="113">
        <v>2</v>
      </c>
      <c r="J42" s="113" t="s">
        <v>1050</v>
      </c>
      <c r="K42" s="113" t="s">
        <v>1050</v>
      </c>
      <c r="L42" s="113" t="s">
        <v>1051</v>
      </c>
      <c r="M42" s="113" t="s">
        <v>1051</v>
      </c>
      <c r="N42" s="113" t="s">
        <v>1051</v>
      </c>
      <c r="O42" s="113" t="s">
        <v>1050</v>
      </c>
      <c r="P42" s="113" t="s">
        <v>1050</v>
      </c>
      <c r="Q42" s="113" t="s">
        <v>1050</v>
      </c>
      <c r="R42" s="113" t="s">
        <v>1050</v>
      </c>
      <c r="S42" s="113" t="s">
        <v>1050</v>
      </c>
    </row>
    <row r="43" spans="9:19">
      <c r="I43" s="113">
        <v>3</v>
      </c>
      <c r="J43" s="113" t="s">
        <v>1050</v>
      </c>
      <c r="K43" s="113" t="s">
        <v>1050</v>
      </c>
      <c r="L43" s="113" t="s">
        <v>1051</v>
      </c>
      <c r="M43" s="113" t="s">
        <v>1051</v>
      </c>
      <c r="N43" s="113" t="s">
        <v>1051</v>
      </c>
      <c r="O43" s="113" t="s">
        <v>1050</v>
      </c>
      <c r="P43" s="113" t="s">
        <v>1050</v>
      </c>
      <c r="Q43" s="113" t="s">
        <v>1050</v>
      </c>
      <c r="R43" s="113" t="s">
        <v>1050</v>
      </c>
      <c r="S43" s="113" t="s">
        <v>1050</v>
      </c>
    </row>
    <row r="44" spans="9:19">
      <c r="I44" s="113">
        <v>4</v>
      </c>
      <c r="J44" s="113" t="s">
        <v>1050</v>
      </c>
      <c r="K44" s="113" t="s">
        <v>1050</v>
      </c>
      <c r="L44" s="113" t="s">
        <v>1051</v>
      </c>
      <c r="M44" s="113" t="s">
        <v>1051</v>
      </c>
      <c r="N44" s="113" t="s">
        <v>1051</v>
      </c>
      <c r="O44" s="113" t="s">
        <v>1050</v>
      </c>
      <c r="P44" s="113" t="s">
        <v>1050</v>
      </c>
      <c r="Q44" s="113" t="s">
        <v>1050</v>
      </c>
      <c r="R44" s="113" t="s">
        <v>1050</v>
      </c>
      <c r="S44" s="113" t="s">
        <v>1050</v>
      </c>
    </row>
    <row r="45" spans="9:19">
      <c r="I45" s="113">
        <v>5</v>
      </c>
      <c r="J45" s="113" t="s">
        <v>1050</v>
      </c>
      <c r="K45" s="113" t="s">
        <v>1050</v>
      </c>
      <c r="L45" s="113" t="s">
        <v>1051</v>
      </c>
      <c r="M45" s="113" t="s">
        <v>1051</v>
      </c>
      <c r="N45" s="113" t="s">
        <v>1051</v>
      </c>
      <c r="O45" s="113" t="s">
        <v>1050</v>
      </c>
      <c r="P45" s="113" t="s">
        <v>1050</v>
      </c>
      <c r="Q45" s="113" t="s">
        <v>1050</v>
      </c>
      <c r="R45" s="113" t="s">
        <v>1050</v>
      </c>
      <c r="S45" s="113" t="s">
        <v>1050</v>
      </c>
    </row>
    <row r="46" spans="9:19">
      <c r="I46" s="113">
        <v>6</v>
      </c>
      <c r="J46" s="113" t="s">
        <v>1050</v>
      </c>
      <c r="K46" s="113" t="s">
        <v>1050</v>
      </c>
      <c r="L46" s="113" t="s">
        <v>1051</v>
      </c>
      <c r="M46" s="113" t="s">
        <v>1051</v>
      </c>
      <c r="N46" s="113" t="s">
        <v>1051</v>
      </c>
      <c r="O46" s="113" t="s">
        <v>1050</v>
      </c>
      <c r="P46" s="113" t="s">
        <v>1050</v>
      </c>
      <c r="Q46" s="113" t="s">
        <v>1050</v>
      </c>
      <c r="R46" s="113" t="s">
        <v>1050</v>
      </c>
      <c r="S46" s="113" t="s">
        <v>1050</v>
      </c>
    </row>
    <row r="47" spans="9:19">
      <c r="I47" s="113">
        <v>7</v>
      </c>
      <c r="J47" s="113" t="s">
        <v>1050</v>
      </c>
      <c r="K47" s="113" t="s">
        <v>1050</v>
      </c>
      <c r="L47" s="113" t="s">
        <v>1051</v>
      </c>
      <c r="M47" s="113" t="s">
        <v>1051</v>
      </c>
      <c r="N47" s="113" t="s">
        <v>1051</v>
      </c>
      <c r="O47" s="113" t="s">
        <v>1050</v>
      </c>
      <c r="P47" s="113" t="s">
        <v>1050</v>
      </c>
      <c r="Q47" s="113" t="s">
        <v>1050</v>
      </c>
      <c r="R47" s="113" t="s">
        <v>1050</v>
      </c>
      <c r="S47" s="113" t="s">
        <v>1050</v>
      </c>
    </row>
    <row r="48" spans="9:19">
      <c r="I48" s="113">
        <v>8</v>
      </c>
      <c r="J48" s="113" t="s">
        <v>1050</v>
      </c>
      <c r="K48" s="113" t="s">
        <v>1050</v>
      </c>
      <c r="L48" s="113" t="s">
        <v>1051</v>
      </c>
      <c r="M48" s="113" t="s">
        <v>1051</v>
      </c>
      <c r="N48" s="113" t="s">
        <v>1051</v>
      </c>
      <c r="O48" s="113" t="s">
        <v>1050</v>
      </c>
      <c r="P48" s="113" t="s">
        <v>1050</v>
      </c>
      <c r="Q48" s="113" t="s">
        <v>1050</v>
      </c>
      <c r="R48" s="113" t="s">
        <v>1050</v>
      </c>
      <c r="S48" s="113" t="s">
        <v>1050</v>
      </c>
    </row>
    <row r="49" spans="9:19">
      <c r="I49" s="113">
        <v>9</v>
      </c>
      <c r="J49" s="113" t="s">
        <v>1050</v>
      </c>
      <c r="K49" s="113" t="s">
        <v>1050</v>
      </c>
      <c r="L49" s="113" t="s">
        <v>1051</v>
      </c>
      <c r="M49" s="113" t="s">
        <v>1051</v>
      </c>
      <c r="N49" s="113" t="s">
        <v>1051</v>
      </c>
      <c r="O49" s="113" t="s">
        <v>1050</v>
      </c>
      <c r="P49" s="113" t="s">
        <v>1050</v>
      </c>
      <c r="Q49" s="113" t="s">
        <v>1050</v>
      </c>
      <c r="R49" s="113" t="s">
        <v>1050</v>
      </c>
      <c r="S49" s="113" t="s">
        <v>1050</v>
      </c>
    </row>
  </sheetData>
  <mergeCells count="1">
    <mergeCell ref="I11:Q1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6</vt:i4>
      </vt:variant>
    </vt:vector>
  </HeadingPairs>
  <TitlesOfParts>
    <vt:vector size="11" baseType="lpstr">
      <vt:lpstr>Wyłożone</vt:lpstr>
      <vt:lpstr>Lista zmian</vt:lpstr>
      <vt:lpstr>Zadania</vt:lpstr>
      <vt:lpstr>Arkusz1</vt:lpstr>
      <vt:lpstr>Arkusz2</vt:lpstr>
      <vt:lpstr>§.0</vt:lpstr>
      <vt:lpstr>§.1</vt:lpstr>
      <vt:lpstr>§.7</vt:lpstr>
      <vt:lpstr>§.8</vt:lpstr>
      <vt:lpstr>§.9</vt:lpstr>
      <vt:lpstr>Wyłożone!Obszar_wydruku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Dyspozycja uruchomienia środków</dc:title>
  <dc:subject/>
  <dc:creator>Włodzimierz Openchowski</dc:creator>
  <cp:keywords>Dyspozycja</cp:keywords>
  <dc:description/>
  <cp:lastModifiedBy>Włodzimierz Openchowski</cp:lastModifiedBy>
  <cp:revision>0</cp:revision>
  <cp:lastPrinted>2019-03-21T13:01:42Z</cp:lastPrinted>
  <dcterms:created xsi:type="dcterms:W3CDTF">2016-04-11T09:32:34Z</dcterms:created>
  <dcterms:modified xsi:type="dcterms:W3CDTF">2019-04-01T06:21:30Z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