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.openchowski\Documents\Dyspozycja\"/>
    </mc:Choice>
  </mc:AlternateContent>
  <xr:revisionPtr revIDLastSave="0" documentId="13_ncr:1_{E6512596-8912-4E88-9961-315B863588B5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Wyłożone" sheetId="1" r:id="rId1"/>
    <sheet name="Lista zmian" sheetId="2" r:id="rId2"/>
    <sheet name="Arkusz1" sheetId="3" state="hidden" r:id="rId3"/>
    <sheet name="Arkusz2" sheetId="4" state="hidden" r:id="rId4"/>
  </sheets>
  <definedNames>
    <definedName name="§.0">Wyłożone!$AE$97:$AE$101</definedName>
    <definedName name="§.1">Wyłożone!$AF$97</definedName>
    <definedName name="§.7">Wyłożone!$AB$97:$AB$101</definedName>
    <definedName name="§.8">Wyłożone!$AC$97:$AC$101</definedName>
    <definedName name="§.9">Wyłożone!$AD$97:$AD$103</definedName>
    <definedName name="_xlnm.Print_Area" localSheetId="0">Wyłożone!$A$1:$H$91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4" i="1" l="1"/>
  <c r="E54" i="1"/>
  <c r="D54" i="1"/>
  <c r="C54" i="1"/>
  <c r="B54" i="1"/>
  <c r="A54" i="1"/>
  <c r="G53" i="1"/>
  <c r="E53" i="1"/>
  <c r="D53" i="1"/>
  <c r="C53" i="1"/>
  <c r="B53" i="1"/>
  <c r="A53" i="1"/>
  <c r="G52" i="1"/>
  <c r="E52" i="1"/>
  <c r="D52" i="1"/>
  <c r="C52" i="1"/>
  <c r="B52" i="1"/>
  <c r="A52" i="1"/>
  <c r="G51" i="1"/>
  <c r="G55" i="1" s="1"/>
  <c r="G58" i="1" s="1"/>
  <c r="B2" i="4" s="1"/>
  <c r="B1" i="4" s="1"/>
  <c r="E51" i="1"/>
  <c r="D51" i="1"/>
  <c r="C51" i="1"/>
  <c r="B51" i="1"/>
  <c r="A51" i="1"/>
  <c r="C47" i="1"/>
  <c r="B29" i="1"/>
  <c r="F24" i="1"/>
  <c r="E24" i="1"/>
  <c r="A24" i="1" s="1"/>
  <c r="D24" i="1"/>
  <c r="G23" i="1"/>
  <c r="G22" i="1"/>
  <c r="G21" i="1"/>
  <c r="G20" i="1"/>
  <c r="G24" i="1" s="1"/>
  <c r="G17" i="1"/>
  <c r="B2" i="3" s="1"/>
  <c r="B1" i="3" s="1"/>
  <c r="H3" i="4" l="1"/>
  <c r="I3" i="4" s="1"/>
  <c r="J3" i="4" s="1"/>
  <c r="H4" i="4"/>
  <c r="H3" i="3"/>
  <c r="I3" i="3" s="1"/>
  <c r="J3" i="3" s="1"/>
  <c r="H4" i="3"/>
  <c r="N3" i="3" l="1"/>
  <c r="M3" i="3" s="1"/>
  <c r="G4" i="4"/>
  <c r="I4" i="4"/>
  <c r="J4" i="4" s="1"/>
  <c r="G4" i="3"/>
  <c r="I5" i="3"/>
  <c r="J5" i="3" s="1"/>
  <c r="I4" i="3"/>
  <c r="J4" i="3" s="1"/>
  <c r="N3" i="4"/>
  <c r="M3" i="4" s="1"/>
  <c r="N6" i="4" l="1"/>
  <c r="O3" i="4"/>
  <c r="L3" i="4"/>
  <c r="N6" i="3"/>
  <c r="O3" i="3"/>
  <c r="L3" i="3"/>
  <c r="N4" i="4"/>
  <c r="M4" i="4" s="1"/>
  <c r="N5" i="3"/>
  <c r="M5" i="3"/>
  <c r="C4" i="4"/>
  <c r="D4" i="4"/>
  <c r="D4" i="3"/>
  <c r="C4" i="3"/>
  <c r="N4" i="3"/>
  <c r="M4" i="3" s="1"/>
  <c r="I5" i="4"/>
  <c r="J5" i="4" s="1"/>
  <c r="N7" i="4" l="1"/>
  <c r="O4" i="4"/>
  <c r="L4" i="4"/>
  <c r="N7" i="3"/>
  <c r="O4" i="3"/>
  <c r="L4" i="3"/>
  <c r="L10" i="4"/>
  <c r="E4" i="4"/>
  <c r="M6" i="3"/>
  <c r="O6" i="3"/>
  <c r="M5" i="4"/>
  <c r="N5" i="4"/>
  <c r="L10" i="3"/>
  <c r="E4" i="3"/>
  <c r="N8" i="3"/>
  <c r="O5" i="3"/>
  <c r="P3" i="4"/>
  <c r="L5" i="3"/>
  <c r="L8" i="3" s="1"/>
  <c r="P3" i="3"/>
  <c r="M6" i="4"/>
  <c r="O6" i="4"/>
  <c r="N8" i="4" l="1"/>
  <c r="O5" i="4"/>
  <c r="L5" i="4"/>
  <c r="P4" i="4"/>
  <c r="L7" i="4"/>
  <c r="K8" i="3"/>
  <c r="K6" i="4"/>
  <c r="Q3" i="4"/>
  <c r="L35" i="4"/>
  <c r="P4" i="3"/>
  <c r="L7" i="3"/>
  <c r="O7" i="4"/>
  <c r="M7" i="4"/>
  <c r="K6" i="3"/>
  <c r="Q3" i="3"/>
  <c r="L35" i="3"/>
  <c r="M8" i="3"/>
  <c r="O8" i="3"/>
  <c r="O7" i="3"/>
  <c r="M7" i="3"/>
  <c r="K35" i="3" l="1"/>
  <c r="K36" i="3" s="1"/>
  <c r="J35" i="3"/>
  <c r="J36" i="3" s="1"/>
  <c r="L36" i="3" s="1"/>
  <c r="L8" i="4"/>
  <c r="K8" i="4"/>
  <c r="L9" i="4" s="1"/>
  <c r="I11" i="4" s="1"/>
  <c r="K7" i="3"/>
  <c r="Q4" i="3"/>
  <c r="L18" i="3"/>
  <c r="L9" i="3"/>
  <c r="I11" i="3" s="1"/>
  <c r="A1" i="3" s="1"/>
  <c r="M8" i="4"/>
  <c r="O8" i="4"/>
  <c r="K7" i="4"/>
  <c r="Q4" i="4"/>
  <c r="L18" i="4"/>
  <c r="K35" i="4"/>
  <c r="K36" i="4" s="1"/>
  <c r="K18" i="3" l="1"/>
  <c r="K19" i="3" s="1"/>
  <c r="B59" i="1"/>
  <c r="A1" i="4"/>
  <c r="J35" i="4"/>
  <c r="J36" i="4" s="1"/>
  <c r="L36" i="4" s="1"/>
  <c r="K18" i="4"/>
  <c r="K19" i="4" s="1"/>
  <c r="J18" i="4" l="1"/>
  <c r="J19" i="4" s="1"/>
  <c r="L19" i="4" s="1"/>
  <c r="J18" i="3"/>
  <c r="J19" i="3" s="1"/>
  <c r="L19" i="3" s="1"/>
</calcChain>
</file>

<file path=xl/sharedStrings.xml><?xml version="1.0" encoding="utf-8"?>
<sst xmlns="http://schemas.openxmlformats.org/spreadsheetml/2006/main" count="601" uniqueCount="144">
  <si>
    <t>Pieczęć Departamentu</t>
  </si>
  <si>
    <t>/Nr pisma, sygnatura/</t>
  </si>
  <si>
    <t>DYSPOZYCJA REFUNDACJI ZA LATA UBIEGŁE</t>
  </si>
  <si>
    <t>Nazwa zadania:</t>
  </si>
  <si>
    <t xml:space="preserve">Toruń, dnia </t>
  </si>
  <si>
    <t>………………………</t>
  </si>
  <si>
    <t>Departament Finansów                                                   Wydział Sprawozdawczości i Księgowości Budżetu</t>
  </si>
  <si>
    <t>Uwagi:</t>
  </si>
  <si>
    <t>Uprzejmię proszę o przekazanie środków:</t>
  </si>
  <si>
    <t>Dział:</t>
  </si>
  <si>
    <t>Źródło      finansowania:</t>
  </si>
  <si>
    <t>Rodzaj wydatku:</t>
  </si>
  <si>
    <t>kwota:</t>
  </si>
  <si>
    <t>Rozdział:</t>
  </si>
  <si>
    <t>Paragraf :</t>
  </si>
  <si>
    <t>lp</t>
  </si>
  <si>
    <t>Rok</t>
  </si>
  <si>
    <t xml:space="preserve">kwota    </t>
  </si>
  <si>
    <t>Suma</t>
  </si>
  <si>
    <t>§.7</t>
  </si>
  <si>
    <t>§.9</t>
  </si>
  <si>
    <t>Inne</t>
  </si>
  <si>
    <t>Razem</t>
  </si>
  <si>
    <t xml:space="preserve">Z rachunku bankowego </t>
  </si>
  <si>
    <t>Województwa Kujawsko-Pomorskiego</t>
  </si>
  <si>
    <t>Nazwa rachunku:</t>
  </si>
  <si>
    <t xml:space="preserve">Nr rachunku bankowego: </t>
  </si>
  <si>
    <t>Na rachunek:</t>
  </si>
  <si>
    <t>Zadanie:</t>
  </si>
  <si>
    <t xml:space="preserve">Nazwa posiadacza rachunku: </t>
  </si>
  <si>
    <t>Nr rachunku bankowego:</t>
  </si>
  <si>
    <t>Imię, nazwisko, tel pracownika sporządzającego dyspozycję</t>
  </si>
  <si>
    <t>Podpis bezpośredniego przełożonego</t>
  </si>
  <si>
    <t>Opis do dyspozycji:</t>
  </si>
  <si>
    <t>1) Stwierdzam dostępność środków:</t>
  </si>
  <si>
    <t>data:</t>
  </si>
  <si>
    <t>podpis naczelnika:</t>
  </si>
  <si>
    <t>2) Sprawdzono pod względem formalnym i rachunkowym</t>
  </si>
  <si>
    <t>podpis:</t>
  </si>
  <si>
    <t>3) Nazwa zadania:</t>
  </si>
  <si>
    <t>4) Poleca się do wypłaty ze środków:</t>
  </si>
  <si>
    <t>Dział</t>
  </si>
  <si>
    <t>Rozdział</t>
  </si>
  <si>
    <t>Paragraf</t>
  </si>
  <si>
    <t>Źródło</t>
  </si>
  <si>
    <t>Typ zadania</t>
  </si>
  <si>
    <t>klas.wyd.strukt.</t>
  </si>
  <si>
    <t>Kwota w zł</t>
  </si>
  <si>
    <t>potrącenia z tytułu ................................</t>
  </si>
  <si>
    <t>Razem do wypłaty / do zwrotu kwota w zł</t>
  </si>
  <si>
    <t>słownie:</t>
  </si>
  <si>
    <t>5) Sprawdzono zgodnie z u.f.p.</t>
  </si>
  <si>
    <t>6) Zatwierdzam do wypłaty</t>
  </si>
  <si>
    <t>.......................................
Skarbnik /Główny Księgowy</t>
  </si>
  <si>
    <t>.........................................................
Kierownik jednostki - dysponent środków</t>
  </si>
  <si>
    <t>7) Operacja podlega ujęciu w księgach rachunkowych ORGANU</t>
  </si>
  <si>
    <t>zgodnie ze wskazaną klasyfikacją budżetowa na następujących kontach:</t>
  </si>
  <si>
    <t>Wn</t>
  </si>
  <si>
    <t>Kwota</t>
  </si>
  <si>
    <t>Ma</t>
  </si>
  <si>
    <t>Rachunek bankowy (4 ostatnie cyfry)</t>
  </si>
  <si>
    <t>Data i podpis dekretującego</t>
  </si>
  <si>
    <t>W/N/600/06/Modernizacja dróg</t>
  </si>
  <si>
    <t>Drogi wojewódzkie-Modernizacja dróg</t>
  </si>
  <si>
    <t>98 1020 1475 0000 8902 0093 7458</t>
  </si>
  <si>
    <t>bieżące</t>
  </si>
  <si>
    <t>Paragraf  "8"</t>
  </si>
  <si>
    <t>Paragraf  "9"</t>
  </si>
  <si>
    <t>Paragraf  "0"</t>
  </si>
  <si>
    <t>Paragraf  "1"</t>
  </si>
  <si>
    <t>Rachunek bieżący województwa</t>
  </si>
  <si>
    <t>75 1020 5011 0000 9802 0119 5924</t>
  </si>
  <si>
    <t>WN/600/05/Utz.dróg</t>
  </si>
  <si>
    <t>Drogi wojewódzkie-utrzymanie bieżące dróg</t>
  </si>
  <si>
    <t>inwestycyjne</t>
  </si>
  <si>
    <t>DOT. BP. UE</t>
  </si>
  <si>
    <t>DOT.BP. UE</t>
  </si>
  <si>
    <t>ŚR. WŁ.</t>
  </si>
  <si>
    <t>ŚR.IZ</t>
  </si>
  <si>
    <t>§.8</t>
  </si>
  <si>
    <t>DOT.BP.UE.P</t>
  </si>
  <si>
    <t>DOT. BP.</t>
  </si>
  <si>
    <t>IZ.</t>
  </si>
  <si>
    <t>FC</t>
  </si>
  <si>
    <t>§.0</t>
  </si>
  <si>
    <t>JST</t>
  </si>
  <si>
    <t>§.1</t>
  </si>
  <si>
    <t>INNE</t>
  </si>
  <si>
    <t>ŚR.WŁ.P</t>
  </si>
  <si>
    <t>WŁ7/JST.INNE</t>
  </si>
  <si>
    <t>LP</t>
  </si>
  <si>
    <t>Wersja</t>
  </si>
  <si>
    <t>Data</t>
  </si>
  <si>
    <t>Opis</t>
  </si>
  <si>
    <t>DRS.1</t>
  </si>
  <si>
    <t>Utworzenie pliku Dyspozycji Refundacji za Lata Ubiegłe</t>
  </si>
  <si>
    <t>DRS.1.1</t>
  </si>
  <si>
    <t>Drobne poprawki</t>
  </si>
  <si>
    <t>setki</t>
  </si>
  <si>
    <t>dziesi</t>
  </si>
  <si>
    <t>jedn</t>
  </si>
  <si>
    <t xml:space="preserve"> </t>
  </si>
  <si>
    <t>jeden</t>
  </si>
  <si>
    <t>sto</t>
  </si>
  <si>
    <t>dwa</t>
  </si>
  <si>
    <t>dwadzieścia</t>
  </si>
  <si>
    <t>dwieście</t>
  </si>
  <si>
    <t>trzy</t>
  </si>
  <si>
    <t>trzydzieści</t>
  </si>
  <si>
    <t>trzysta</t>
  </si>
  <si>
    <t>cztery</t>
  </si>
  <si>
    <t>czterdzieści</t>
  </si>
  <si>
    <t>czterysta</t>
  </si>
  <si>
    <t>pięć</t>
  </si>
  <si>
    <t>pięćdziesiąt</t>
  </si>
  <si>
    <t>pięćset</t>
  </si>
  <si>
    <t>sześć</t>
  </si>
  <si>
    <t>sześćdziesiąt</t>
  </si>
  <si>
    <t>sześćset</t>
  </si>
  <si>
    <t>siedem</t>
  </si>
  <si>
    <t>siedemdziesiąt</t>
  </si>
  <si>
    <t>siedemset</t>
  </si>
  <si>
    <t>osiem</t>
  </si>
  <si>
    <t>osiemdziesiąt</t>
  </si>
  <si>
    <t>osiemset</t>
  </si>
  <si>
    <t>dziewięć</t>
  </si>
  <si>
    <t>dziewięćdziesiąt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</si>
  <si>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</si>
  <si>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</si>
  <si>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</si>
  <si>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</si>
  <si>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</si>
  <si>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</si>
  <si>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</si>
  <si>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tysięcy</t>
  </si>
  <si>
    <t>tysiące</t>
  </si>
  <si>
    <t>szesnaście</t>
  </si>
  <si>
    <t>siedemnaście</t>
  </si>
  <si>
    <t>osiemnaście</t>
  </si>
  <si>
    <t>dziewiętnaście</t>
  </si>
  <si>
    <t>milionów</t>
  </si>
  <si>
    <t>miliony</t>
  </si>
  <si>
    <t>DRS.1.1.1</t>
  </si>
  <si>
    <t>Optymalizacja pliku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</si>
</sst>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zł&quot;"/>
    <numFmt numFmtId="165" formatCode="#,##0.00\ _z_ł"/>
    <numFmt numFmtId="166" formatCode="_-* #,##0.00\ _z_ł_-;\-* #,##0.00\ _z_ł_-;_-* \-??\ _z_ł_-;_-@_-"/>
    <numFmt numFmtId="167" formatCode="#,##0.00\ _z_ł;\-#,##0.00\ _z_ł"/>
    <numFmt numFmtId="168" formatCode="yyyy\-mm\-dd"/>
    <numFmt numFmtId="169" formatCode="0.0"/>
  </numFmts>
  <fonts count="2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8"/>
      <name val="Czcionka tekstu podstawowego"/>
      <charset val="238"/>
    </font>
    <font>
      <b/>
      <sz val="11"/>
      <color rgb="FF000000"/>
      <name val="Czcionka tekstu podstawowego"/>
      <charset val="238"/>
    </font>
    <font>
      <b/>
      <sz val="11"/>
      <name val="Czcionka tekstu podstawowego"/>
      <charset val="238"/>
    </font>
    <font>
      <b/>
      <sz val="11"/>
      <color rgb="FFFFFFFF"/>
      <name val="Czcionka tekstu podstawowego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sz val="11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name val="Arial CE"/>
      <charset val="238"/>
    </font>
    <font>
      <sz val="8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FFFCC"/>
      </patternFill>
    </fill>
    <fill>
      <patternFill patternType="solid">
        <fgColor rgb="FFDBDBDB"/>
        <bgColor rgb="FFD9D9D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6" fontId="24" fillId="0" borderId="0" applyBorder="0" applyProtection="0"/>
    <xf numFmtId="0" fontId="1" fillId="0" borderId="0"/>
  </cellStyleXfs>
  <cellXfs count="159">
    <xf numFmtId="0" fontId="0" fillId="0" borderId="0" xfId="0"/>
    <xf numFmtId="0" fontId="0" fillId="3" borderId="9" xfId="0" applyFill="1" applyBorder="1"/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6" xfId="0" applyBorder="1" applyAlignment="1">
      <alignment horizontal="center"/>
    </xf>
    <xf numFmtId="49" fontId="0" fillId="2" borderId="13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164" fontId="2" fillId="2" borderId="13" xfId="0" applyNumberFormat="1" applyFont="1" applyFill="1" applyBorder="1" applyProtection="1">
      <protection locked="0"/>
    </xf>
    <xf numFmtId="164" fontId="2" fillId="3" borderId="13" xfId="0" applyNumberFormat="1" applyFont="1" applyFill="1" applyBorder="1"/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0" fillId="2" borderId="6" xfId="0" applyNumberFormat="1" applyFill="1" applyBorder="1" applyAlignment="1" applyProtection="1">
      <alignment horizontal="center" vertical="center"/>
      <protection locked="0"/>
    </xf>
    <xf numFmtId="4" fontId="6" fillId="3" borderId="6" xfId="0" applyNumberFormat="1" applyFont="1" applyFill="1" applyBorder="1" applyAlignment="1">
      <alignment horizontal="left" vertical="center"/>
    </xf>
    <xf numFmtId="4" fontId="4" fillId="0" borderId="6" xfId="0" applyNumberFormat="1" applyFont="1" applyBorder="1" applyAlignment="1">
      <alignment horizontal="center" vertical="center"/>
    </xf>
    <xf numFmtId="0" fontId="0" fillId="3" borderId="18" xfId="0" applyFill="1" applyBorder="1"/>
    <xf numFmtId="0" fontId="0" fillId="3" borderId="21" xfId="0" applyFill="1" applyBorder="1"/>
    <xf numFmtId="0" fontId="0" fillId="3" borderId="8" xfId="0" applyFill="1" applyBorder="1"/>
    <xf numFmtId="0" fontId="0" fillId="3" borderId="17" xfId="0" applyFill="1" applyBorder="1"/>
    <xf numFmtId="0" fontId="0" fillId="3" borderId="7" xfId="0" applyFill="1" applyBorder="1"/>
    <xf numFmtId="0" fontId="0" fillId="3" borderId="9" xfId="0" applyFill="1" applyBorder="1" applyAlignment="1">
      <alignment vertical="center"/>
    </xf>
    <xf numFmtId="0" fontId="0" fillId="3" borderId="0" xfId="0" applyFill="1"/>
    <xf numFmtId="0" fontId="9" fillId="3" borderId="22" xfId="0" applyFont="1" applyFill="1" applyBorder="1" applyAlignment="1">
      <alignment vertical="center"/>
    </xf>
    <xf numFmtId="0" fontId="9" fillId="3" borderId="23" xfId="0" applyFont="1" applyFill="1" applyBorder="1" applyAlignment="1">
      <alignment vertical="center"/>
    </xf>
    <xf numFmtId="0" fontId="2" fillId="3" borderId="23" xfId="0" applyFont="1" applyFill="1" applyBorder="1"/>
    <xf numFmtId="0" fontId="0" fillId="3" borderId="24" xfId="0" applyFill="1" applyBorder="1"/>
    <xf numFmtId="0" fontId="0" fillId="3" borderId="23" xfId="0" applyFill="1" applyBorder="1"/>
    <xf numFmtId="0" fontId="9" fillId="3" borderId="23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0" fillId="3" borderId="25" xfId="0" applyFill="1" applyBorder="1"/>
    <xf numFmtId="0" fontId="0" fillId="3" borderId="27" xfId="0" applyFill="1" applyBorder="1"/>
    <xf numFmtId="0" fontId="0" fillId="3" borderId="28" xfId="0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26" xfId="0" applyFont="1" applyBorder="1"/>
    <xf numFmtId="0" fontId="11" fillId="3" borderId="12" xfId="0" applyFont="1" applyFill="1" applyBorder="1"/>
    <xf numFmtId="0" fontId="11" fillId="3" borderId="0" xfId="0" applyFont="1" applyFill="1"/>
    <xf numFmtId="0" fontId="11" fillId="3" borderId="14" xfId="0" applyFont="1" applyFill="1" applyBorder="1"/>
    <xf numFmtId="0" fontId="11" fillId="3" borderId="22" xfId="0" applyFont="1" applyFill="1" applyBorder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9" xfId="0" applyFont="1" applyFill="1" applyBorder="1"/>
    <xf numFmtId="0" fontId="11" fillId="3" borderId="30" xfId="0" applyFont="1" applyFill="1" applyBorder="1"/>
    <xf numFmtId="0" fontId="11" fillId="3" borderId="26" xfId="0" applyFont="1" applyFill="1" applyBorder="1"/>
    <xf numFmtId="1" fontId="13" fillId="0" borderId="3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165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165" fontId="24" fillId="0" borderId="4" xfId="1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31" xfId="0" applyBorder="1"/>
    <xf numFmtId="167" fontId="7" fillId="0" borderId="32" xfId="1" applyNumberFormat="1" applyFont="1" applyBorder="1" applyAlignment="1">
      <alignment horizontal="center"/>
    </xf>
    <xf numFmtId="166" fontId="14" fillId="3" borderId="14" xfId="1" applyFont="1" applyFill="1" applyBorder="1"/>
    <xf numFmtId="0" fontId="0" fillId="3" borderId="22" xfId="0" applyFill="1" applyBorder="1"/>
    <xf numFmtId="166" fontId="14" fillId="3" borderId="24" xfId="1" applyFont="1" applyFill="1" applyBorder="1"/>
    <xf numFmtId="0" fontId="0" fillId="0" borderId="0" xfId="0" applyAlignment="1">
      <alignment vertical="center"/>
    </xf>
    <xf numFmtId="166" fontId="14" fillId="3" borderId="28" xfId="1" applyFont="1" applyFill="1" applyBorder="1"/>
    <xf numFmtId="0" fontId="11" fillId="3" borderId="29" xfId="0" applyFont="1" applyFill="1" applyBorder="1" applyAlignment="1">
      <alignment vertical="center"/>
    </xf>
    <xf numFmtId="0" fontId="16" fillId="3" borderId="25" xfId="0" applyFont="1" applyFill="1" applyBorder="1"/>
    <xf numFmtId="0" fontId="17" fillId="3" borderId="36" xfId="0" applyFont="1" applyFill="1" applyBorder="1"/>
    <xf numFmtId="0" fontId="0" fillId="3" borderId="2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32" xfId="0" applyFill="1" applyBorder="1" applyProtection="1">
      <protection locked="0"/>
    </xf>
    <xf numFmtId="0" fontId="18" fillId="3" borderId="40" xfId="0" applyFont="1" applyFill="1" applyBorder="1" applyAlignment="1">
      <alignment horizontal="center" wrapText="1"/>
    </xf>
    <xf numFmtId="0" fontId="19" fillId="0" borderId="0" xfId="0" applyFont="1"/>
    <xf numFmtId="49" fontId="0" fillId="0" borderId="0" xfId="0" applyNumberFormat="1"/>
    <xf numFmtId="0" fontId="0" fillId="0" borderId="6" xfId="0" applyBorder="1"/>
    <xf numFmtId="0" fontId="20" fillId="0" borderId="6" xfId="0" applyFont="1" applyBorder="1" applyAlignment="1">
      <alignment wrapText="1"/>
    </xf>
    <xf numFmtId="49" fontId="20" fillId="0" borderId="6" xfId="0" applyNumberFormat="1" applyFont="1" applyBorder="1" applyAlignment="1">
      <alignment wrapText="1"/>
    </xf>
    <xf numFmtId="0" fontId="4" fillId="0" borderId="0" xfId="0" applyFont="1"/>
    <xf numFmtId="0" fontId="0" fillId="0" borderId="18" xfId="0" applyBorder="1"/>
    <xf numFmtId="0" fontId="20" fillId="0" borderId="18" xfId="0" applyFont="1" applyBorder="1" applyAlignment="1">
      <alignment wrapText="1"/>
    </xf>
    <xf numFmtId="49" fontId="20" fillId="0" borderId="18" xfId="0" applyNumberFormat="1" applyFont="1" applyBorder="1" applyAlignment="1">
      <alignment wrapText="1"/>
    </xf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wrapText="1"/>
    </xf>
    <xf numFmtId="0" fontId="2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22" fillId="0" borderId="0" xfId="2" applyFont="1"/>
    <xf numFmtId="2" fontId="22" fillId="0" borderId="0" xfId="2" applyNumberFormat="1" applyFont="1"/>
    <xf numFmtId="1" fontId="22" fillId="0" borderId="0" xfId="2" applyNumberFormat="1" applyFont="1"/>
    <xf numFmtId="169" fontId="22" fillId="0" borderId="0" xfId="2" applyNumberFormat="1" applyFont="1"/>
    <xf numFmtId="49" fontId="22" fillId="0" borderId="0" xfId="2" applyNumberFormat="1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right" vertical="center"/>
    </xf>
    <xf numFmtId="4" fontId="4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center"/>
    </xf>
    <xf numFmtId="0" fontId="7" fillId="3" borderId="1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left" vertical="center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>
      <alignment horizontal="center" vertical="center" wrapText="1"/>
    </xf>
    <xf numFmtId="49" fontId="0" fillId="2" borderId="0" xfId="0" applyNumberFormat="1" applyFill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center" wrapText="1"/>
      <protection locked="0"/>
    </xf>
    <xf numFmtId="0" fontId="11" fillId="0" borderId="25" xfId="0" applyFont="1" applyBorder="1" applyAlignment="1">
      <alignment horizontal="left" vertical="center"/>
    </xf>
    <xf numFmtId="0" fontId="11" fillId="2" borderId="28" xfId="0" applyFont="1" applyFill="1" applyBorder="1" applyAlignment="1" applyProtection="1">
      <alignment horizontal="center"/>
      <protection locked="0"/>
    </xf>
    <xf numFmtId="0" fontId="11" fillId="3" borderId="28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37" xfId="0" applyNumberFormat="1" applyFill="1" applyBorder="1" applyAlignment="1" applyProtection="1">
      <alignment horizontal="center"/>
      <protection locked="0"/>
    </xf>
    <xf numFmtId="0" fontId="0" fillId="3" borderId="37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1" xfId="0" applyFill="1" applyBorder="1" applyAlignment="1">
      <alignment horizontal="center"/>
    </xf>
    <xf numFmtId="0" fontId="0" fillId="3" borderId="38" xfId="0" applyFill="1" applyBorder="1" applyAlignment="1" applyProtection="1">
      <alignment horizontal="center"/>
      <protection locked="0"/>
    </xf>
    <xf numFmtId="2" fontId="0" fillId="3" borderId="39" xfId="0" applyNumberFormat="1" applyFill="1" applyBorder="1" applyAlignment="1" applyProtection="1">
      <alignment horizontal="center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23" fillId="0" borderId="0" xfId="2" applyFont="1" applyAlignment="1">
      <alignment horizontal="left" wrapText="1"/>
    </xf>
    <xf numFmtId="0" fontId="11" fillId="5" borderId="30" xfId="0" applyFont="1" applyFill="1" applyBorder="1"/>
  </cellXfs>
  <cellStyles count="3">
    <cellStyle name="Dziesiętny" xfId="1" builtinId="3"/>
    <cellStyle name="Normalny" xfId="0" builtinId="0"/>
    <cellStyle name="Normalny 2" xfId="2" xr:uid="{00000000-0005-0000-0000-000006000000}"/>
  </cellStyles>
  <dxfs count="10">
    <dxf>
      <font>
        <color rgb="FFFFFFFF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39</xdr:row>
          <xdr:rowOff>230980</xdr:rowOff>
        </xdr:from>
        <xdr:to>
          <xdr:col>3</xdr:col>
          <xdr:colOff>291702</xdr:colOff>
          <xdr:row>41</xdr:row>
          <xdr:rowOff>13096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35B7A42-F51B-44BF-B766-4970322C1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 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39</xdr:row>
          <xdr:rowOff>217883</xdr:rowOff>
        </xdr:from>
        <xdr:to>
          <xdr:col>4</xdr:col>
          <xdr:colOff>59531</xdr:colOff>
          <xdr:row>41</xdr:row>
          <xdr:rowOff>28574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4F59FB0-60F0-4DA3-B5CF-35E8697BB2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133349</xdr:colOff>
          <xdr:row>39</xdr:row>
          <xdr:rowOff>250030</xdr:rowOff>
        </xdr:from>
        <xdr:to>
          <xdr:col>4</xdr:col>
          <xdr:colOff>714374</xdr:colOff>
          <xdr:row>40</xdr:row>
          <xdr:rowOff>250030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525C5593-EA94-4D6E-8D6E-EF8632007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ŚR. WŁ.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733426</xdr:colOff>
          <xdr:row>39</xdr:row>
          <xdr:rowOff>246458</xdr:rowOff>
        </xdr:from>
        <xdr:to>
          <xdr:col>5</xdr:col>
          <xdr:colOff>136922</xdr:colOff>
          <xdr:row>40</xdr:row>
          <xdr:rowOff>255983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6DCA646-E253-448F-A353-990BDA66D6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40</xdr:row>
          <xdr:rowOff>25003</xdr:rowOff>
        </xdr:from>
        <xdr:to>
          <xdr:col>6</xdr:col>
          <xdr:colOff>466725</xdr:colOff>
          <xdr:row>40</xdr:row>
          <xdr:rowOff>225028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7EB6401-C2E9-4212-BAA5-D2DAD5058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40</xdr:row>
          <xdr:rowOff>5951</xdr:rowOff>
        </xdr:from>
        <xdr:to>
          <xdr:col>5</xdr:col>
          <xdr:colOff>552450</xdr:colOff>
          <xdr:row>40</xdr:row>
          <xdr:rowOff>242886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3800C60C-99E4-43EB-B13E-2EB267E405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JST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9"/>
  <sheetViews>
    <sheetView tabSelected="1" topLeftCell="A35" zoomScale="160" zoomScaleNormal="160" workbookViewId="0">
      <selection activeCell="C47" sqref="C47:G47"/>
    </sheetView>
  </sheetViews>
  <sheetFormatPr defaultColWidth="0" defaultRowHeight="15" zeroHeight="1"/>
  <cols>
    <col min="1" max="1" width="9.7109375" customWidth="1"/>
    <col min="2" max="2" width="19.28515625" customWidth="1"/>
    <col min="3" max="3" width="11.85546875" customWidth="1"/>
    <col min="4" max="4" width="12.85546875" customWidth="1"/>
    <col min="5" max="5" width="14.5703125" customWidth="1"/>
    <col min="6" max="6" width="16.7109375" customWidth="1"/>
    <col min="7" max="7" width="29.28515625" customWidth="1"/>
    <col min="8" max="8" width="6.5703125" customWidth="1"/>
    <col min="9" max="9" width="9.140625" customWidth="1"/>
    <col min="10" max="16384" width="9.140625" hidden="1"/>
  </cols>
  <sheetData>
    <row r="1" spans="1:8">
      <c r="A1" s="97"/>
      <c r="B1" s="97"/>
      <c r="C1" s="97"/>
      <c r="D1" s="97"/>
      <c r="E1" s="98"/>
      <c r="F1" s="98"/>
      <c r="G1" s="98"/>
      <c r="H1" s="98"/>
    </row>
    <row r="2" spans="1:8" ht="45.75" customHeight="1">
      <c r="A2" s="97"/>
      <c r="B2" s="97"/>
      <c r="C2" s="97"/>
      <c r="D2" s="97"/>
      <c r="E2" s="98"/>
      <c r="F2" s="98"/>
      <c r="G2" s="98"/>
      <c r="H2" s="98"/>
    </row>
    <row r="3" spans="1:8">
      <c r="A3" s="99" t="s">
        <v>0</v>
      </c>
      <c r="B3" s="99"/>
      <c r="C3" s="99"/>
      <c r="D3" s="99"/>
      <c r="E3" s="100" t="s">
        <v>1</v>
      </c>
      <c r="F3" s="100"/>
      <c r="G3" s="100"/>
      <c r="H3" s="100"/>
    </row>
    <row r="4" spans="1:8" ht="84" customHeight="1">
      <c r="A4" s="101" t="s">
        <v>2</v>
      </c>
      <c r="B4" s="101"/>
      <c r="C4" s="101"/>
      <c r="D4" s="101"/>
      <c r="E4" s="101"/>
      <c r="F4" s="101"/>
      <c r="G4" s="101"/>
      <c r="H4" s="101"/>
    </row>
    <row r="5" spans="1:8" ht="7.5" customHeight="1">
      <c r="A5" s="102" t="s">
        <v>3</v>
      </c>
      <c r="B5" s="102"/>
      <c r="C5" s="102"/>
      <c r="D5" s="102"/>
      <c r="E5" s="102"/>
      <c r="F5" s="103" t="s">
        <v>4</v>
      </c>
      <c r="G5" s="104" t="s">
        <v>5</v>
      </c>
      <c r="H5" s="104"/>
    </row>
    <row r="6" spans="1:8" ht="7.5" customHeight="1">
      <c r="A6" s="102"/>
      <c r="B6" s="102"/>
      <c r="C6" s="102"/>
      <c r="D6" s="102"/>
      <c r="E6" s="102"/>
      <c r="F6" s="103"/>
      <c r="G6" s="104"/>
      <c r="H6" s="104"/>
    </row>
    <row r="7" spans="1:8" ht="53.1" customHeight="1">
      <c r="A7" s="105"/>
      <c r="B7" s="105"/>
      <c r="C7" s="105"/>
      <c r="D7" s="105"/>
      <c r="E7" s="105"/>
      <c r="F7" s="106" t="s">
        <v>6</v>
      </c>
      <c r="G7" s="106"/>
      <c r="H7" s="106"/>
    </row>
    <row r="8" spans="1:8" ht="12.75" customHeight="1">
      <c r="A8" s="107" t="s">
        <v>7</v>
      </c>
      <c r="B8" s="107"/>
      <c r="C8" s="107"/>
      <c r="D8" s="107"/>
      <c r="E8" s="107"/>
      <c r="F8" s="106"/>
      <c r="G8" s="106"/>
      <c r="H8" s="106"/>
    </row>
    <row r="9" spans="1:8" ht="53.1" customHeight="1">
      <c r="A9" s="108"/>
      <c r="B9" s="108"/>
      <c r="C9" s="108"/>
      <c r="D9" s="108"/>
      <c r="E9" s="108"/>
      <c r="F9" s="106"/>
      <c r="G9" s="106"/>
      <c r="H9" s="106"/>
    </row>
    <row r="10" spans="1:8" ht="15" customHeight="1">
      <c r="A10" s="109" t="s">
        <v>8</v>
      </c>
      <c r="B10" s="109"/>
      <c r="C10" s="109"/>
      <c r="D10" s="109"/>
      <c r="E10" s="109"/>
      <c r="F10" s="110"/>
      <c r="G10" s="110"/>
      <c r="H10" s="110"/>
    </row>
    <row r="11" spans="1:8" ht="13.9" customHeight="1">
      <c r="A11" s="1"/>
      <c r="B11" s="111" t="s">
        <v>9</v>
      </c>
      <c r="C11" s="111"/>
      <c r="D11" s="2"/>
      <c r="E11" s="112" t="s">
        <v>10</v>
      </c>
      <c r="F11" s="113" t="s">
        <v>11</v>
      </c>
      <c r="G11" s="3" t="s">
        <v>12</v>
      </c>
      <c r="H11" s="4"/>
    </row>
    <row r="12" spans="1:8">
      <c r="A12" s="5"/>
      <c r="B12" s="114" t="s">
        <v>13</v>
      </c>
      <c r="C12" s="114"/>
      <c r="D12" s="7"/>
      <c r="E12" s="112"/>
      <c r="F12" s="113"/>
      <c r="G12" s="8"/>
      <c r="H12" s="9"/>
    </row>
    <row r="13" spans="1:8">
      <c r="A13" s="5"/>
      <c r="B13" s="114" t="s">
        <v>14</v>
      </c>
      <c r="C13" s="114"/>
      <c r="D13" s="10"/>
      <c r="E13" s="10"/>
      <c r="F13" s="11"/>
      <c r="G13" s="12">
        <v>0</v>
      </c>
      <c r="H13" s="9"/>
    </row>
    <row r="14" spans="1:8">
      <c r="A14" s="5"/>
      <c r="B14" s="114" t="s">
        <v>14</v>
      </c>
      <c r="C14" s="114"/>
      <c r="D14" s="10"/>
      <c r="E14" s="10"/>
      <c r="F14" s="11"/>
      <c r="G14" s="12">
        <v>0</v>
      </c>
      <c r="H14" s="9"/>
    </row>
    <row r="15" spans="1:8">
      <c r="A15" s="5"/>
      <c r="B15" s="114" t="s">
        <v>14</v>
      </c>
      <c r="C15" s="114"/>
      <c r="D15" s="10"/>
      <c r="E15" s="10"/>
      <c r="F15" s="11"/>
      <c r="G15" s="12">
        <v>0</v>
      </c>
      <c r="H15" s="9"/>
    </row>
    <row r="16" spans="1:8">
      <c r="A16" s="5"/>
      <c r="B16" s="114" t="s">
        <v>14</v>
      </c>
      <c r="C16" s="114"/>
      <c r="D16" s="10"/>
      <c r="E16" s="10"/>
      <c r="F16" s="11"/>
      <c r="G16" s="12">
        <v>0</v>
      </c>
      <c r="H16" s="9"/>
    </row>
    <row r="17" spans="1:8" ht="19.5" customHeight="1">
      <c r="A17" s="115"/>
      <c r="B17" s="115"/>
      <c r="C17" s="115"/>
      <c r="D17" s="115"/>
      <c r="E17" s="115"/>
      <c r="F17" s="115"/>
      <c r="G17" s="13">
        <f>SUM(G13:G16)</f>
        <v>0</v>
      </c>
      <c r="H17" s="9"/>
    </row>
    <row r="18" spans="1:8" ht="15" customHeight="1">
      <c r="A18" s="116" t="s">
        <v>15</v>
      </c>
      <c r="B18" s="117" t="s">
        <v>16</v>
      </c>
      <c r="C18" s="117"/>
      <c r="D18" s="118" t="s">
        <v>17</v>
      </c>
      <c r="E18" s="118"/>
      <c r="F18" s="118"/>
      <c r="G18" s="119" t="s">
        <v>18</v>
      </c>
      <c r="H18" s="119"/>
    </row>
    <row r="19" spans="1:8" ht="24.95" customHeight="1">
      <c r="A19" s="116"/>
      <c r="B19" s="117"/>
      <c r="C19" s="117"/>
      <c r="D19" s="16" t="s">
        <v>19</v>
      </c>
      <c r="E19" s="16" t="s">
        <v>20</v>
      </c>
      <c r="F19" s="17" t="s">
        <v>21</v>
      </c>
      <c r="G19" s="119"/>
      <c r="H19" s="119"/>
    </row>
    <row r="20" spans="1:8" ht="24.95" customHeight="1">
      <c r="A20" s="14">
        <v>1</v>
      </c>
      <c r="B20" s="120"/>
      <c r="C20" s="120"/>
      <c r="D20" s="18"/>
      <c r="E20" s="18"/>
      <c r="F20" s="18"/>
      <c r="G20" s="121">
        <f>SUM(D20:F20)</f>
        <v>0</v>
      </c>
      <c r="H20" s="121"/>
    </row>
    <row r="21" spans="1:8" ht="24.95" customHeight="1">
      <c r="A21" s="14">
        <v>2</v>
      </c>
      <c r="B21" s="120"/>
      <c r="C21" s="120"/>
      <c r="D21" s="18"/>
      <c r="E21" s="18"/>
      <c r="F21" s="18"/>
      <c r="G21" s="121">
        <f>SUM(D21:F21)</f>
        <v>0</v>
      </c>
      <c r="H21" s="121"/>
    </row>
    <row r="22" spans="1:8" ht="24.95" customHeight="1">
      <c r="A22" s="14">
        <v>3</v>
      </c>
      <c r="B22" s="120"/>
      <c r="C22" s="120"/>
      <c r="D22" s="18"/>
      <c r="E22" s="18"/>
      <c r="F22" s="18"/>
      <c r="G22" s="121">
        <f>SUM(D22:F22)</f>
        <v>0</v>
      </c>
      <c r="H22" s="121"/>
    </row>
    <row r="23" spans="1:8" ht="24.95" customHeight="1">
      <c r="A23" s="14">
        <v>4</v>
      </c>
      <c r="B23" s="120"/>
      <c r="C23" s="120"/>
      <c r="D23" s="18"/>
      <c r="E23" s="18"/>
      <c r="F23" s="18"/>
      <c r="G23" s="121">
        <f>SUM(D23:F23)</f>
        <v>0</v>
      </c>
      <c r="H23" s="121"/>
    </row>
    <row r="24" spans="1:8" ht="24.95" customHeight="1">
      <c r="A24" s="19">
        <f>SUM(D24:F24)</f>
        <v>0</v>
      </c>
      <c r="B24" s="122" t="s">
        <v>22</v>
      </c>
      <c r="C24" s="122"/>
      <c r="D24" s="20">
        <f>SUM(D20:D23)</f>
        <v>0</v>
      </c>
      <c r="E24" s="20">
        <f>SUM(E20:E23)</f>
        <v>0</v>
      </c>
      <c r="F24" s="20">
        <f>SUM(F20:F23)</f>
        <v>0</v>
      </c>
      <c r="G24" s="123">
        <f>SUM(G20:H23)</f>
        <v>0</v>
      </c>
      <c r="H24" s="123"/>
    </row>
    <row r="25" spans="1:8" ht="24.95" customHeight="1">
      <c r="A25" s="1" t="s">
        <v>23</v>
      </c>
      <c r="B25" s="21"/>
      <c r="C25" s="124" t="s">
        <v>24</v>
      </c>
      <c r="D25" s="124"/>
      <c r="E25" s="124"/>
      <c r="F25" s="124"/>
      <c r="G25" s="124"/>
      <c r="H25" s="4"/>
    </row>
    <row r="26" spans="1:8" ht="24.95" customHeight="1">
      <c r="A26" s="125" t="s">
        <v>25</v>
      </c>
      <c r="B26" s="125"/>
      <c r="C26" s="126"/>
      <c r="D26" s="126"/>
      <c r="E26" s="126"/>
      <c r="F26" s="126"/>
      <c r="G26" s="126"/>
      <c r="H26" s="9"/>
    </row>
    <row r="27" spans="1:8" ht="24.95" customHeight="1">
      <c r="A27" s="127" t="s">
        <v>26</v>
      </c>
      <c r="B27" s="127"/>
      <c r="C27" s="128"/>
      <c r="D27" s="128"/>
      <c r="E27" s="128"/>
      <c r="F27" s="128"/>
      <c r="G27" s="128"/>
      <c r="H27" s="22"/>
    </row>
    <row r="28" spans="1:8" ht="24" customHeight="1">
      <c r="A28" s="23" t="s">
        <v>27</v>
      </c>
      <c r="B28" s="24"/>
      <c r="C28" s="24"/>
      <c r="D28" s="24"/>
      <c r="E28" s="24"/>
      <c r="F28" s="24"/>
      <c r="G28" s="24"/>
      <c r="H28" s="25"/>
    </row>
    <row r="29" spans="1:8" ht="24" customHeight="1">
      <c r="A29" s="26" t="s">
        <v>28</v>
      </c>
      <c r="B29" s="129">
        <f>A7</f>
        <v>0</v>
      </c>
      <c r="C29" s="129"/>
      <c r="D29" s="129"/>
      <c r="E29" s="129"/>
      <c r="F29" s="129"/>
      <c r="G29" s="129"/>
      <c r="H29" s="4"/>
    </row>
    <row r="30" spans="1:8" ht="24" customHeight="1">
      <c r="A30" s="5" t="s">
        <v>29</v>
      </c>
      <c r="B30" s="27"/>
      <c r="C30" s="130"/>
      <c r="D30" s="130"/>
      <c r="E30" s="130"/>
      <c r="F30" s="130"/>
      <c r="G30" s="130"/>
      <c r="H30" s="9"/>
    </row>
    <row r="31" spans="1:8" ht="18" customHeight="1">
      <c r="A31" s="5" t="s">
        <v>30</v>
      </c>
      <c r="B31" s="27"/>
      <c r="C31" s="130"/>
      <c r="D31" s="130"/>
      <c r="E31" s="130"/>
      <c r="F31" s="130"/>
      <c r="G31" s="130"/>
      <c r="H31" s="9"/>
    </row>
    <row r="32" spans="1:8" ht="34.15" customHeight="1">
      <c r="A32" s="28"/>
      <c r="B32" s="29"/>
      <c r="C32" s="29"/>
      <c r="D32" s="29"/>
      <c r="E32" s="29"/>
      <c r="F32" s="30"/>
      <c r="G32" s="30"/>
      <c r="H32" s="31"/>
    </row>
    <row r="33" spans="1:8" ht="16.899999999999999" customHeight="1">
      <c r="A33" s="131"/>
      <c r="B33" s="131"/>
      <c r="C33" s="131"/>
      <c r="D33" s="131"/>
      <c r="E33" s="27"/>
      <c r="F33" s="27"/>
      <c r="G33" s="27"/>
      <c r="H33" s="9"/>
    </row>
    <row r="34" spans="1:8" ht="20.100000000000001" customHeight="1">
      <c r="A34" s="131"/>
      <c r="B34" s="131"/>
      <c r="C34" s="131"/>
      <c r="D34" s="131"/>
      <c r="E34" s="27"/>
      <c r="F34" s="27"/>
      <c r="G34" s="27"/>
      <c r="H34" s="9"/>
    </row>
    <row r="35" spans="1:8" ht="15" customHeight="1">
      <c r="A35" s="5"/>
      <c r="B35" s="27"/>
      <c r="C35" s="27"/>
      <c r="D35" s="27"/>
      <c r="E35" s="27"/>
      <c r="F35" s="32"/>
      <c r="G35" s="32"/>
      <c r="H35" s="31"/>
    </row>
    <row r="36" spans="1:8" ht="12.6" customHeight="1">
      <c r="A36" s="132" t="s">
        <v>31</v>
      </c>
      <c r="B36" s="132"/>
      <c r="C36" s="132"/>
      <c r="D36" s="132"/>
      <c r="E36" s="27"/>
      <c r="F36" s="133" t="s">
        <v>32</v>
      </c>
      <c r="G36" s="133"/>
      <c r="H36" s="133"/>
    </row>
    <row r="37" spans="1:8" ht="12" customHeight="1">
      <c r="A37" s="132"/>
      <c r="B37" s="132"/>
      <c r="C37" s="132"/>
      <c r="D37" s="132"/>
      <c r="E37" s="32"/>
      <c r="F37" s="33"/>
      <c r="G37" s="33"/>
      <c r="H37" s="34"/>
    </row>
    <row r="38" spans="1:8"/>
    <row r="39" spans="1:8" ht="21" customHeight="1"/>
    <row r="40" spans="1:8" ht="20.25" customHeight="1">
      <c r="A40" s="35" t="s">
        <v>33</v>
      </c>
      <c r="B40" s="36"/>
      <c r="C40" s="36"/>
      <c r="D40" s="36"/>
      <c r="E40" s="36"/>
      <c r="F40" s="36"/>
      <c r="G40" s="37"/>
    </row>
    <row r="41" spans="1:8" ht="20.25" customHeight="1">
      <c r="A41" s="38" t="s">
        <v>34</v>
      </c>
      <c r="B41" s="39"/>
      <c r="C41" s="158"/>
      <c r="D41" s="158"/>
      <c r="E41" s="158"/>
      <c r="F41" s="158"/>
      <c r="G41" s="40"/>
    </row>
    <row r="42" spans="1:8" ht="3.75" customHeight="1">
      <c r="A42" s="41"/>
      <c r="B42" s="42"/>
      <c r="C42" s="42"/>
      <c r="D42" s="42"/>
      <c r="E42" s="42"/>
      <c r="F42" s="42"/>
      <c r="G42" s="43"/>
    </row>
    <row r="43" spans="1:8">
      <c r="A43" s="44" t="s">
        <v>35</v>
      </c>
      <c r="B43" s="45"/>
      <c r="C43" s="45"/>
      <c r="D43" s="45"/>
      <c r="E43" s="45" t="s">
        <v>36</v>
      </c>
      <c r="F43" s="45"/>
      <c r="G43" s="46"/>
    </row>
    <row r="44" spans="1:8" ht="15" customHeight="1">
      <c r="A44" s="47" t="s">
        <v>37</v>
      </c>
      <c r="B44" s="48"/>
      <c r="C44" s="48"/>
      <c r="D44" s="48"/>
      <c r="E44" s="48"/>
      <c r="F44" s="48"/>
      <c r="G44" s="49"/>
    </row>
    <row r="45" spans="1:8" ht="30" customHeight="1">
      <c r="A45" s="134" t="s">
        <v>35</v>
      </c>
      <c r="B45" s="135"/>
      <c r="C45" s="135"/>
      <c r="D45" s="135"/>
      <c r="E45" s="135" t="s">
        <v>38</v>
      </c>
      <c r="F45" s="136"/>
      <c r="G45" s="136"/>
    </row>
    <row r="46" spans="1:8" ht="0.75" customHeight="1">
      <c r="A46" s="134"/>
      <c r="B46" s="135"/>
      <c r="C46" s="135"/>
      <c r="D46" s="135"/>
      <c r="E46" s="135"/>
      <c r="F46" s="135"/>
      <c r="G46" s="136"/>
    </row>
    <row r="47" spans="1:8" ht="15" customHeight="1">
      <c r="A47" s="137" t="s">
        <v>39</v>
      </c>
      <c r="B47" s="137"/>
      <c r="C47" s="138">
        <f>A7</f>
        <v>0</v>
      </c>
      <c r="D47" s="138"/>
      <c r="E47" s="138"/>
      <c r="F47" s="138"/>
      <c r="G47" s="138"/>
    </row>
    <row r="48" spans="1:8" ht="7.5" customHeight="1">
      <c r="A48" s="139" t="s">
        <v>40</v>
      </c>
      <c r="B48" s="139"/>
      <c r="C48" s="139"/>
      <c r="D48" s="140"/>
      <c r="E48" s="140"/>
      <c r="F48" s="140"/>
      <c r="G48" s="140"/>
    </row>
    <row r="49" spans="1:57" ht="7.5" customHeight="1">
      <c r="A49" s="139"/>
      <c r="B49" s="139"/>
      <c r="C49" s="139"/>
      <c r="D49" s="140"/>
      <c r="E49" s="140"/>
      <c r="F49" s="140"/>
      <c r="G49" s="140"/>
    </row>
    <row r="50" spans="1:57" ht="17.25" customHeight="1">
      <c r="A50" s="50" t="s">
        <v>41</v>
      </c>
      <c r="B50" s="51" t="s">
        <v>42</v>
      </c>
      <c r="C50" s="51" t="s">
        <v>43</v>
      </c>
      <c r="D50" s="51" t="s">
        <v>44</v>
      </c>
      <c r="E50" s="51" t="s">
        <v>45</v>
      </c>
      <c r="F50" s="52" t="s">
        <v>46</v>
      </c>
      <c r="G50" s="53" t="s">
        <v>47</v>
      </c>
    </row>
    <row r="51" spans="1:57" ht="15" customHeight="1">
      <c r="A51" s="54">
        <f>D11</f>
        <v>0</v>
      </c>
      <c r="B51" s="15">
        <f>D12</f>
        <v>0</v>
      </c>
      <c r="C51" s="15">
        <f t="shared" ref="C51:E54" si="0">D13</f>
        <v>0</v>
      </c>
      <c r="D51" s="15">
        <f t="shared" si="0"/>
        <v>0</v>
      </c>
      <c r="E51" s="15">
        <f t="shared" si="0"/>
        <v>0</v>
      </c>
      <c r="F51" s="55"/>
      <c r="G51" s="56">
        <f>G13</f>
        <v>0</v>
      </c>
    </row>
    <row r="52" spans="1:57" ht="15" customHeight="1">
      <c r="A52" s="54">
        <f>D11</f>
        <v>0</v>
      </c>
      <c r="B52" s="57">
        <f>D12</f>
        <v>0</v>
      </c>
      <c r="C52" s="15">
        <f t="shared" si="0"/>
        <v>0</v>
      </c>
      <c r="D52" s="15">
        <f t="shared" si="0"/>
        <v>0</v>
      </c>
      <c r="E52" s="15">
        <f t="shared" si="0"/>
        <v>0</v>
      </c>
      <c r="F52" s="55"/>
      <c r="G52" s="56">
        <f>G14</f>
        <v>0</v>
      </c>
    </row>
    <row r="53" spans="1:57" ht="15" customHeight="1">
      <c r="A53" s="54">
        <f>D11</f>
        <v>0</v>
      </c>
      <c r="B53" s="57">
        <f>D12</f>
        <v>0</v>
      </c>
      <c r="C53" s="15">
        <f t="shared" si="0"/>
        <v>0</v>
      </c>
      <c r="D53" s="15">
        <f t="shared" si="0"/>
        <v>0</v>
      </c>
      <c r="E53" s="15">
        <f t="shared" si="0"/>
        <v>0</v>
      </c>
      <c r="F53" s="55"/>
      <c r="G53" s="56">
        <f>G15</f>
        <v>0</v>
      </c>
      <c r="AH53" s="58"/>
    </row>
    <row r="54" spans="1:57" ht="15" customHeight="1">
      <c r="A54" s="54">
        <f>D11</f>
        <v>0</v>
      </c>
      <c r="B54" s="15">
        <f>D12</f>
        <v>0</v>
      </c>
      <c r="C54" s="15">
        <f t="shared" si="0"/>
        <v>0</v>
      </c>
      <c r="D54" s="15">
        <f t="shared" si="0"/>
        <v>0</v>
      </c>
      <c r="E54" s="15">
        <f t="shared" si="0"/>
        <v>0</v>
      </c>
      <c r="F54" s="55"/>
      <c r="G54" s="56">
        <f>G16</f>
        <v>0</v>
      </c>
    </row>
    <row r="55" spans="1:57" ht="15" customHeight="1">
      <c r="A55" s="59"/>
      <c r="B55" s="60"/>
      <c r="C55" s="60"/>
      <c r="D55" s="60"/>
      <c r="E55" s="60"/>
      <c r="F55" s="61" t="s">
        <v>22</v>
      </c>
      <c r="G55" s="62">
        <f>SUM(G50:G54)</f>
        <v>0</v>
      </c>
    </row>
    <row r="56" spans="1:57">
      <c r="A56" s="5" t="s">
        <v>48</v>
      </c>
      <c r="B56" s="27"/>
      <c r="C56" s="27"/>
      <c r="D56" s="27"/>
      <c r="E56" s="27"/>
      <c r="F56" s="27"/>
      <c r="G56" s="63"/>
    </row>
    <row r="57" spans="1:57">
      <c r="A57" s="64"/>
      <c r="B57" s="32"/>
      <c r="C57" s="32"/>
      <c r="D57" s="32"/>
      <c r="E57" s="32"/>
      <c r="F57" s="32"/>
      <c r="G57" s="65"/>
      <c r="H57" s="66"/>
    </row>
    <row r="58" spans="1:57">
      <c r="A58" s="35" t="s">
        <v>49</v>
      </c>
      <c r="B58" s="36"/>
      <c r="C58" s="36"/>
      <c r="D58" s="36"/>
      <c r="E58" s="36"/>
      <c r="F58" s="36"/>
      <c r="G58" s="67">
        <f>G55</f>
        <v>0</v>
      </c>
    </row>
    <row r="59" spans="1:57" ht="19.5" customHeight="1">
      <c r="A59" s="68" t="s">
        <v>50</v>
      </c>
      <c r="B59" s="141" t="str">
        <f>Arkusz2!I11</f>
        <v>zero zł. 00/100</v>
      </c>
      <c r="C59" s="141"/>
      <c r="D59" s="141"/>
      <c r="E59" s="141"/>
      <c r="F59" s="141"/>
      <c r="G59" s="141"/>
    </row>
    <row r="60" spans="1:57" ht="26.25" customHeight="1">
      <c r="A60" s="142" t="s">
        <v>51</v>
      </c>
      <c r="B60" s="142"/>
      <c r="C60" s="142"/>
      <c r="D60" s="142"/>
      <c r="E60" s="143" t="s">
        <v>52</v>
      </c>
      <c r="F60" s="143"/>
      <c r="G60" s="143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</row>
    <row r="61" spans="1:57" ht="13.9" customHeight="1">
      <c r="A61" s="144" t="s">
        <v>53</v>
      </c>
      <c r="B61" s="144"/>
      <c r="C61" s="144"/>
      <c r="D61" s="144"/>
      <c r="E61" s="145" t="s">
        <v>54</v>
      </c>
      <c r="F61" s="145"/>
      <c r="G61" s="145"/>
    </row>
    <row r="62" spans="1:57">
      <c r="A62" s="144"/>
      <c r="B62" s="144"/>
      <c r="C62" s="144"/>
      <c r="D62" s="144"/>
      <c r="E62" s="145"/>
      <c r="F62" s="145"/>
      <c r="G62" s="145"/>
    </row>
    <row r="63" spans="1:57">
      <c r="A63" s="144"/>
      <c r="B63" s="144"/>
      <c r="C63" s="144"/>
      <c r="D63" s="144"/>
      <c r="E63" s="145"/>
      <c r="F63" s="145"/>
      <c r="G63" s="145"/>
    </row>
    <row r="64" spans="1:57" ht="15" customHeight="1">
      <c r="A64" s="69" t="s">
        <v>55</v>
      </c>
      <c r="B64" s="36"/>
      <c r="C64" s="36"/>
      <c r="D64" s="36"/>
      <c r="E64" s="36"/>
      <c r="F64" s="36"/>
      <c r="G64" s="37"/>
    </row>
    <row r="65" spans="1:7">
      <c r="A65" s="69" t="s">
        <v>56</v>
      </c>
      <c r="B65" s="36"/>
      <c r="C65" s="36"/>
      <c r="D65" s="36"/>
      <c r="E65" s="36"/>
      <c r="F65" s="36"/>
      <c r="G65" s="37"/>
    </row>
    <row r="66" spans="1:7">
      <c r="A66" s="146" t="s">
        <v>57</v>
      </c>
      <c r="B66" s="146"/>
      <c r="C66" s="146" t="s">
        <v>58</v>
      </c>
      <c r="D66" s="146"/>
      <c r="E66" s="146" t="s">
        <v>59</v>
      </c>
      <c r="F66" s="146"/>
      <c r="G66" s="70" t="s">
        <v>60</v>
      </c>
    </row>
    <row r="67" spans="1:7">
      <c r="A67" s="147"/>
      <c r="B67" s="147"/>
      <c r="C67" s="148"/>
      <c r="D67" s="148"/>
      <c r="E67" s="149"/>
      <c r="F67" s="149"/>
      <c r="G67" s="71"/>
    </row>
    <row r="68" spans="1:7">
      <c r="A68" s="150"/>
      <c r="B68" s="150"/>
      <c r="C68" s="151"/>
      <c r="D68" s="151"/>
      <c r="E68" s="152"/>
      <c r="F68" s="152"/>
      <c r="G68" s="72"/>
    </row>
    <row r="69" spans="1:7">
      <c r="A69" s="150"/>
      <c r="B69" s="150"/>
      <c r="C69" s="151"/>
      <c r="D69" s="151"/>
      <c r="E69" s="152"/>
      <c r="F69" s="152"/>
      <c r="G69" s="73"/>
    </row>
    <row r="70" spans="1:7">
      <c r="A70" s="150"/>
      <c r="B70" s="150"/>
      <c r="C70" s="151"/>
      <c r="D70" s="151"/>
      <c r="E70" s="152"/>
      <c r="F70" s="152"/>
      <c r="G70" s="73"/>
    </row>
    <row r="71" spans="1:7">
      <c r="A71" s="150"/>
      <c r="B71" s="150"/>
      <c r="C71" s="151"/>
      <c r="D71" s="151"/>
      <c r="E71" s="152"/>
      <c r="F71" s="152"/>
      <c r="G71" s="73"/>
    </row>
    <row r="72" spans="1:7">
      <c r="A72" s="154"/>
      <c r="B72" s="154"/>
      <c r="C72" s="155"/>
      <c r="D72" s="155"/>
      <c r="E72" s="156"/>
      <c r="F72" s="156"/>
      <c r="G72" s="74"/>
    </row>
    <row r="73" spans="1:7" ht="24.75">
      <c r="E73" s="75" t="s">
        <v>61</v>
      </c>
      <c r="F73" s="153"/>
      <c r="G73" s="153"/>
    </row>
    <row r="74" spans="1:7"/>
    <row r="75" spans="1:7" hidden="1"/>
    <row r="76" spans="1:7" ht="15" hidden="1" customHeight="1"/>
    <row r="77" spans="1:7" hidden="1"/>
    <row r="78" spans="1:7" hidden="1"/>
    <row r="79" spans="1:7" hidden="1"/>
    <row r="80" spans="1:7" hidden="1"/>
    <row r="81" spans="1:32" hidden="1"/>
    <row r="82" spans="1:32" hidden="1"/>
    <row r="83" spans="1:32" hidden="1"/>
    <row r="84" spans="1:32" hidden="1"/>
    <row r="85" spans="1:32" hidden="1"/>
    <row r="86" spans="1:32" hidden="1"/>
    <row r="87" spans="1:32" hidden="1"/>
    <row r="88" spans="1:32" hidden="1"/>
    <row r="89" spans="1:32" hidden="1"/>
    <row r="90" spans="1:32" hidden="1"/>
    <row r="91" spans="1:32" hidden="1">
      <c r="A91" s="76"/>
    </row>
    <row r="92" spans="1:32" hidden="1"/>
    <row r="93" spans="1:32" ht="18" hidden="1" customHeight="1"/>
    <row r="94" spans="1:32" ht="22.5" hidden="1" customHeight="1"/>
    <row r="95" spans="1:32" ht="9" hidden="1" customHeight="1"/>
    <row r="96" spans="1:32" ht="45" hidden="1" customHeight="1">
      <c r="N96" s="77"/>
      <c r="O96" s="77"/>
      <c r="Q96" s="78" t="s">
        <v>62</v>
      </c>
      <c r="R96" s="79" t="s">
        <v>63</v>
      </c>
      <c r="S96" s="80" t="s">
        <v>64</v>
      </c>
      <c r="V96" t="s">
        <v>65</v>
      </c>
      <c r="Y96" t="s">
        <v>43</v>
      </c>
      <c r="AB96">
        <v>7</v>
      </c>
      <c r="AC96" t="s">
        <v>66</v>
      </c>
      <c r="AD96" t="s">
        <v>67</v>
      </c>
      <c r="AE96" s="81" t="s">
        <v>68</v>
      </c>
      <c r="AF96" t="s">
        <v>69</v>
      </c>
    </row>
    <row r="97" spans="14:32" ht="45" hidden="1" customHeight="1">
      <c r="N97" s="77" t="s">
        <v>70</v>
      </c>
      <c r="O97" s="77" t="s">
        <v>71</v>
      </c>
      <c r="Q97" s="78" t="s">
        <v>72</v>
      </c>
      <c r="R97" s="79" t="s">
        <v>73</v>
      </c>
      <c r="S97" s="80" t="s">
        <v>64</v>
      </c>
      <c r="V97" t="s">
        <v>74</v>
      </c>
      <c r="Y97" t="s">
        <v>19</v>
      </c>
      <c r="AB97" t="s">
        <v>75</v>
      </c>
      <c r="AC97" t="s">
        <v>76</v>
      </c>
      <c r="AD97" t="s">
        <v>75</v>
      </c>
      <c r="AE97" t="s">
        <v>77</v>
      </c>
      <c r="AF97" t="s">
        <v>78</v>
      </c>
    </row>
    <row r="98" spans="14:32" ht="45" hidden="1" customHeight="1">
      <c r="N98" s="77"/>
      <c r="O98" s="77"/>
      <c r="Q98" s="82"/>
      <c r="R98" s="83"/>
      <c r="S98" s="84"/>
      <c r="Y98" t="s">
        <v>79</v>
      </c>
      <c r="AB98" t="s">
        <v>80</v>
      </c>
      <c r="AC98" t="s">
        <v>81</v>
      </c>
      <c r="AD98" t="s">
        <v>81</v>
      </c>
      <c r="AE98" t="s">
        <v>81</v>
      </c>
    </row>
    <row r="99" spans="14:32" ht="45" hidden="1" customHeight="1">
      <c r="N99" s="77"/>
      <c r="O99" s="77"/>
      <c r="R99" s="85"/>
      <c r="S99" s="86"/>
      <c r="Y99" t="s">
        <v>20</v>
      </c>
      <c r="AC99" t="s">
        <v>82</v>
      </c>
      <c r="AD99" t="s">
        <v>77</v>
      </c>
      <c r="AE99" t="s">
        <v>83</v>
      </c>
    </row>
    <row r="100" spans="14:32" ht="45" hidden="1" customHeight="1">
      <c r="N100" s="77"/>
      <c r="O100" s="77"/>
      <c r="R100" s="85"/>
      <c r="S100" s="86"/>
      <c r="Y100" t="s">
        <v>84</v>
      </c>
      <c r="AD100" t="s">
        <v>83</v>
      </c>
      <c r="AE100" t="s">
        <v>85</v>
      </c>
    </row>
    <row r="101" spans="14:32" ht="45" hidden="1" customHeight="1">
      <c r="R101" s="85"/>
      <c r="S101" s="86"/>
      <c r="Y101" t="s">
        <v>86</v>
      </c>
      <c r="AD101" t="s">
        <v>80</v>
      </c>
      <c r="AE101" t="s">
        <v>87</v>
      </c>
    </row>
    <row r="102" spans="14:32" ht="45" hidden="1" customHeight="1">
      <c r="R102" s="85"/>
      <c r="S102" s="86"/>
      <c r="AD102" t="s">
        <v>88</v>
      </c>
    </row>
    <row r="103" spans="14:32" ht="45" hidden="1" customHeight="1">
      <c r="R103" s="85"/>
      <c r="S103" s="86"/>
      <c r="AD103" s="87" t="s">
        <v>89</v>
      </c>
    </row>
    <row r="104" spans="14:32" ht="45" hidden="1" customHeight="1">
      <c r="R104" s="85"/>
      <c r="S104" s="86"/>
    </row>
    <row r="105" spans="14:32" ht="45" hidden="1" customHeight="1">
      <c r="R105" s="85"/>
      <c r="S105" s="86"/>
    </row>
    <row r="106" spans="14:32" ht="45" hidden="1" customHeight="1">
      <c r="R106" s="85"/>
      <c r="S106" s="86"/>
    </row>
    <row r="107" spans="14:32" ht="45" hidden="1" customHeight="1">
      <c r="R107" s="85"/>
      <c r="S107" s="86"/>
    </row>
    <row r="108" spans="14:32" ht="45" hidden="1" customHeight="1">
      <c r="R108" s="85"/>
      <c r="S108" s="86"/>
    </row>
    <row r="109" spans="14:32" ht="45" hidden="1" customHeight="1">
      <c r="R109" s="85"/>
      <c r="S109" s="86"/>
    </row>
    <row r="110" spans="14:32" ht="45" hidden="1" customHeight="1">
      <c r="R110" s="85"/>
      <c r="S110" s="86"/>
    </row>
    <row r="111" spans="14:32" ht="45" hidden="1" customHeight="1">
      <c r="R111" s="85"/>
      <c r="S111" s="86"/>
    </row>
    <row r="112" spans="14:32" ht="45" hidden="1" customHeight="1">
      <c r="R112" s="85"/>
      <c r="S112" s="86"/>
    </row>
    <row r="113" spans="18:19" ht="45" hidden="1" customHeight="1">
      <c r="R113" s="85"/>
      <c r="S113" s="86"/>
    </row>
    <row r="114" spans="18:19" ht="45" hidden="1" customHeight="1">
      <c r="R114" s="85"/>
      <c r="S114" s="86"/>
    </row>
    <row r="115" spans="18:19" ht="45" hidden="1" customHeight="1">
      <c r="R115" s="85"/>
      <c r="S115" s="86"/>
    </row>
    <row r="116" spans="18:19" ht="45" hidden="1" customHeight="1">
      <c r="R116" s="85"/>
      <c r="S116" s="86"/>
    </row>
    <row r="117" spans="18:19" ht="45" hidden="1" customHeight="1">
      <c r="R117" s="85"/>
      <c r="S117" s="86"/>
    </row>
    <row r="118" spans="18:19" ht="45" hidden="1" customHeight="1">
      <c r="R118" s="85"/>
      <c r="S118" s="86"/>
    </row>
    <row r="119" spans="18:19" ht="45" hidden="1" customHeight="1">
      <c r="R119" s="85"/>
      <c r="S119" s="86"/>
    </row>
    <row r="120" spans="18:19" ht="45" hidden="1" customHeight="1">
      <c r="R120" s="85"/>
      <c r="S120" s="86"/>
    </row>
    <row r="121" spans="18:19" ht="45" hidden="1" customHeight="1">
      <c r="R121" s="85"/>
      <c r="S121" s="86"/>
    </row>
    <row r="122" spans="18:19" ht="45" hidden="1" customHeight="1">
      <c r="R122" s="85"/>
      <c r="S122" s="86"/>
    </row>
    <row r="123" spans="18:19" ht="45" hidden="1" customHeight="1">
      <c r="R123" s="85"/>
      <c r="S123" s="86"/>
    </row>
    <row r="124" spans="18:19" ht="45" hidden="1" customHeight="1">
      <c r="R124" s="85"/>
      <c r="S124" s="86"/>
    </row>
    <row r="125" spans="18:19" ht="45" hidden="1" customHeight="1">
      <c r="R125" s="85"/>
      <c r="S125" s="86"/>
    </row>
    <row r="126" spans="18:19" ht="45" hidden="1" customHeight="1">
      <c r="R126" s="85"/>
      <c r="S126" s="86"/>
    </row>
    <row r="127" spans="18:19" ht="45" hidden="1" customHeight="1">
      <c r="R127" s="85"/>
      <c r="S127" s="86"/>
    </row>
    <row r="128" spans="18:19" ht="45" hidden="1" customHeight="1">
      <c r="R128" s="85"/>
      <c r="S128" s="86"/>
    </row>
    <row r="129" spans="18:19" ht="45" hidden="1" customHeight="1">
      <c r="R129" s="85"/>
      <c r="S129" s="86"/>
    </row>
    <row r="130" spans="18:19" ht="45" hidden="1" customHeight="1">
      <c r="R130" s="85"/>
      <c r="S130" s="86"/>
    </row>
    <row r="131" spans="18:19" ht="45" hidden="1" customHeight="1">
      <c r="R131" s="85"/>
      <c r="S131" s="86"/>
    </row>
    <row r="132" spans="18:19" ht="45" hidden="1" customHeight="1">
      <c r="R132" s="85"/>
      <c r="S132" s="86"/>
    </row>
    <row r="133" spans="18:19" ht="45" hidden="1" customHeight="1">
      <c r="R133" s="85"/>
      <c r="S133" s="86"/>
    </row>
    <row r="134" spans="18:19" ht="45" hidden="1" customHeight="1">
      <c r="R134" s="85"/>
      <c r="S134" s="86"/>
    </row>
    <row r="135" spans="18:19" ht="45" hidden="1" customHeight="1">
      <c r="R135" s="85"/>
      <c r="S135" s="86"/>
    </row>
    <row r="136" spans="18:19" ht="45" hidden="1" customHeight="1">
      <c r="R136" s="85"/>
      <c r="S136" s="86"/>
    </row>
    <row r="137" spans="18:19" ht="45" hidden="1" customHeight="1">
      <c r="R137" s="85"/>
      <c r="S137" s="86"/>
    </row>
    <row r="138" spans="18:19" ht="45" hidden="1" customHeight="1">
      <c r="R138" s="85"/>
      <c r="S138" s="86"/>
    </row>
    <row r="139" spans="18:19" ht="45" hidden="1" customHeight="1">
      <c r="R139" s="85"/>
      <c r="S139" s="86"/>
    </row>
    <row r="140" spans="18:19" ht="45" hidden="1" customHeight="1">
      <c r="R140" s="85"/>
      <c r="S140" s="86"/>
    </row>
    <row r="141" spans="18:19" ht="45" hidden="1" customHeight="1">
      <c r="R141" s="85"/>
      <c r="S141" s="86"/>
    </row>
    <row r="142" spans="18:19" ht="45" hidden="1" customHeight="1">
      <c r="R142" s="85"/>
      <c r="S142" s="86"/>
    </row>
    <row r="143" spans="18:19" ht="45" hidden="1" customHeight="1">
      <c r="R143" s="85"/>
      <c r="S143" s="86"/>
    </row>
    <row r="144" spans="18:19" ht="45" hidden="1" customHeight="1">
      <c r="R144" s="85"/>
      <c r="S144" s="86"/>
    </row>
    <row r="145" spans="18:19" ht="45" hidden="1" customHeight="1">
      <c r="R145" s="85"/>
      <c r="S145" s="86"/>
    </row>
    <row r="146" spans="18:19" ht="45" hidden="1" customHeight="1">
      <c r="R146" s="85"/>
      <c r="S146" s="86"/>
    </row>
    <row r="147" spans="18:19" ht="45" hidden="1" customHeight="1">
      <c r="R147" s="85"/>
      <c r="S147" s="86"/>
    </row>
    <row r="148" spans="18:19" ht="45" hidden="1" customHeight="1">
      <c r="R148" s="85"/>
      <c r="S148" s="86"/>
    </row>
    <row r="149" spans="18:19" ht="45" hidden="1" customHeight="1">
      <c r="R149" s="85"/>
      <c r="S149" s="86"/>
    </row>
    <row r="150" spans="18:19" ht="45" hidden="1" customHeight="1">
      <c r="R150" s="85"/>
      <c r="S150" s="86"/>
    </row>
    <row r="151" spans="18:19" ht="45" hidden="1" customHeight="1">
      <c r="R151" s="85"/>
      <c r="S151" s="86"/>
    </row>
    <row r="152" spans="18:19" ht="45" hidden="1" customHeight="1">
      <c r="R152" s="85"/>
      <c r="S152" s="86"/>
    </row>
    <row r="153" spans="18:19" ht="45" hidden="1" customHeight="1">
      <c r="R153" s="85"/>
      <c r="S153" s="86"/>
    </row>
    <row r="154" spans="18:19" ht="45" hidden="1" customHeight="1">
      <c r="R154" s="85"/>
      <c r="S154" s="86"/>
    </row>
    <row r="155" spans="18:19" ht="45" hidden="1" customHeight="1">
      <c r="R155" s="85"/>
      <c r="S155" s="86"/>
    </row>
    <row r="156" spans="18:19" ht="45" hidden="1" customHeight="1">
      <c r="R156" s="85"/>
      <c r="S156" s="86"/>
    </row>
    <row r="157" spans="18:19" ht="45" hidden="1" customHeight="1">
      <c r="R157" s="85"/>
      <c r="S157" s="86"/>
    </row>
    <row r="158" spans="18:19" ht="45" hidden="1" customHeight="1">
      <c r="R158" s="85"/>
      <c r="S158" s="86"/>
    </row>
    <row r="159" spans="18:19" ht="45" hidden="1" customHeight="1">
      <c r="R159" s="85"/>
      <c r="S159" s="86"/>
    </row>
    <row r="160" spans="18:19" ht="45" hidden="1" customHeight="1">
      <c r="R160" s="85"/>
      <c r="S160" s="86"/>
    </row>
    <row r="161" spans="18:19" ht="45" hidden="1" customHeight="1">
      <c r="R161" s="85"/>
      <c r="S161" s="86"/>
    </row>
    <row r="162" spans="18:19" ht="45" hidden="1" customHeight="1">
      <c r="R162" s="85"/>
      <c r="S162" s="86"/>
    </row>
    <row r="163" spans="18:19" ht="45" hidden="1" customHeight="1">
      <c r="R163" s="85"/>
      <c r="S163" s="86"/>
    </row>
    <row r="164" spans="18:19" ht="45" hidden="1" customHeight="1">
      <c r="R164" s="85"/>
      <c r="S164" s="86"/>
    </row>
    <row r="165" spans="18:19" ht="45" hidden="1" customHeight="1">
      <c r="R165" s="85"/>
      <c r="S165" s="86"/>
    </row>
    <row r="166" spans="18:19" ht="45" hidden="1" customHeight="1">
      <c r="R166" s="85"/>
      <c r="S166" s="86"/>
    </row>
    <row r="167" spans="18:19" ht="45" hidden="1" customHeight="1">
      <c r="R167" s="85"/>
      <c r="S167" s="86"/>
    </row>
    <row r="168" spans="18:19" ht="45" hidden="1" customHeight="1"/>
    <row r="169" spans="18:19" ht="45" hidden="1" customHeight="1"/>
    <row r="170" spans="18:19" hidden="1"/>
    <row r="171" spans="18:19" hidden="1"/>
    <row r="172" spans="18:19" hidden="1"/>
    <row r="173" spans="18:19" hidden="1"/>
    <row r="174" spans="18:19" hidden="1"/>
    <row r="175" spans="18:19" hidden="1"/>
    <row r="176" spans="18:19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spans="34:34" hidden="1"/>
    <row r="226" spans="34:34" hidden="1"/>
    <row r="227" spans="34:34" hidden="1"/>
    <row r="228" spans="34:34" hidden="1">
      <c r="AH228" s="58"/>
    </row>
    <row r="229" spans="34:34" hidden="1">
      <c r="AH229" s="58"/>
    </row>
  </sheetData>
  <sheetProtection algorithmName="SHA-512" hashValue="vBKAuuctqEkaaawNhjf+PU/gM5a8lP0Cdu0Nu/C866iasoqvOiZjRcmbqQ7OkzxySbKPdRVGM4N4qhvus/Du/w==" saltValue="/v2eW6dUmciJQOCEbEIS2w==" spinCount="100000" sheet="1" objects="1" scenarios="1"/>
  <mergeCells count="84">
    <mergeCell ref="F73:G73"/>
    <mergeCell ref="A71:B71"/>
    <mergeCell ref="C71:D71"/>
    <mergeCell ref="E71:F71"/>
    <mergeCell ref="A72:B72"/>
    <mergeCell ref="C72:D72"/>
    <mergeCell ref="E72:F72"/>
    <mergeCell ref="A69:B69"/>
    <mergeCell ref="C69:D69"/>
    <mergeCell ref="E69:F69"/>
    <mergeCell ref="A70:B70"/>
    <mergeCell ref="C70:D70"/>
    <mergeCell ref="E70:F70"/>
    <mergeCell ref="A67:B67"/>
    <mergeCell ref="C67:D67"/>
    <mergeCell ref="E67:F67"/>
    <mergeCell ref="A68:B68"/>
    <mergeCell ref="C68:D68"/>
    <mergeCell ref="E68:F68"/>
    <mergeCell ref="A60:D60"/>
    <mergeCell ref="E60:G60"/>
    <mergeCell ref="A61:D63"/>
    <mergeCell ref="E61:G63"/>
    <mergeCell ref="A66:B66"/>
    <mergeCell ref="C66:D66"/>
    <mergeCell ref="E66:F66"/>
    <mergeCell ref="A47:B47"/>
    <mergeCell ref="C47:G47"/>
    <mergeCell ref="A48:C49"/>
    <mergeCell ref="D48:G49"/>
    <mergeCell ref="B59:G59"/>
    <mergeCell ref="A33:D34"/>
    <mergeCell ref="A36:D37"/>
    <mergeCell ref="F36:H36"/>
    <mergeCell ref="A45:A46"/>
    <mergeCell ref="B45:C46"/>
    <mergeCell ref="D45:D46"/>
    <mergeCell ref="E45:E46"/>
    <mergeCell ref="F45:G46"/>
    <mergeCell ref="A27:B27"/>
    <mergeCell ref="C27:G27"/>
    <mergeCell ref="B29:G29"/>
    <mergeCell ref="C30:G30"/>
    <mergeCell ref="C31:G31"/>
    <mergeCell ref="B24:C24"/>
    <mergeCell ref="G24:H24"/>
    <mergeCell ref="C25:G25"/>
    <mergeCell ref="A26:B26"/>
    <mergeCell ref="C26:G26"/>
    <mergeCell ref="B21:C21"/>
    <mergeCell ref="G21:H21"/>
    <mergeCell ref="B22:C22"/>
    <mergeCell ref="G22:H22"/>
    <mergeCell ref="B23:C23"/>
    <mergeCell ref="G23:H23"/>
    <mergeCell ref="A18:A19"/>
    <mergeCell ref="B18:C19"/>
    <mergeCell ref="D18:F18"/>
    <mergeCell ref="G18:H19"/>
    <mergeCell ref="B20:C20"/>
    <mergeCell ref="G20:H20"/>
    <mergeCell ref="B13:C13"/>
    <mergeCell ref="B14:C14"/>
    <mergeCell ref="B15:C15"/>
    <mergeCell ref="B16:C16"/>
    <mergeCell ref="A17:F17"/>
    <mergeCell ref="A10:E10"/>
    <mergeCell ref="F10:H10"/>
    <mergeCell ref="B11:C11"/>
    <mergeCell ref="E11:E12"/>
    <mergeCell ref="F11:F12"/>
    <mergeCell ref="B12:C12"/>
    <mergeCell ref="A5:E6"/>
    <mergeCell ref="F5:F6"/>
    <mergeCell ref="G5:H6"/>
    <mergeCell ref="A7:E7"/>
    <mergeCell ref="F7:H9"/>
    <mergeCell ref="A8:E8"/>
    <mergeCell ref="A9:E9"/>
    <mergeCell ref="A1:D2"/>
    <mergeCell ref="E1:H2"/>
    <mergeCell ref="A3:D3"/>
    <mergeCell ref="E3:H3"/>
    <mergeCell ref="A4:H4"/>
  </mergeCells>
  <conditionalFormatting sqref="B29">
    <cfRule type="containsErrors" dxfId="9" priority="2"/>
  </conditionalFormatting>
  <conditionalFormatting sqref="B51:E54">
    <cfRule type="cellIs" dxfId="8" priority="3" operator="equal">
      <formula>0</formula>
    </cfRule>
  </conditionalFormatting>
  <conditionalFormatting sqref="A51:A54">
    <cfRule type="cellIs" dxfId="7" priority="4" operator="equal">
      <formula>0</formula>
    </cfRule>
  </conditionalFormatting>
  <conditionalFormatting sqref="A33">
    <cfRule type="expression" dxfId="6" priority="5">
      <formula>LEN(TRIM(A33))=0</formula>
    </cfRule>
  </conditionalFormatting>
  <conditionalFormatting sqref="E51:E54">
    <cfRule type="cellIs" dxfId="5" priority="6" operator="equal">
      <formula>"Śr. WŁ. - "</formula>
    </cfRule>
  </conditionalFormatting>
  <conditionalFormatting sqref="E54">
    <cfRule type="cellIs" dxfId="4" priority="7" operator="equal">
      <formula>"DOT. BP. - "</formula>
    </cfRule>
  </conditionalFormatting>
  <conditionalFormatting sqref="A50:E50">
    <cfRule type="cellIs" dxfId="3" priority="8" operator="equal">
      <formula>0</formula>
    </cfRule>
  </conditionalFormatting>
  <conditionalFormatting sqref="A20:A23">
    <cfRule type="cellIs" dxfId="2" priority="9" operator="equal">
      <formula>0</formula>
    </cfRule>
  </conditionalFormatting>
  <conditionalFormatting sqref="G24:H24">
    <cfRule type="cellIs" dxfId="1" priority="10" operator="notEqual">
      <formula>$A$24</formula>
    </cfRule>
  </conditionalFormatting>
  <conditionalFormatting sqref="C47">
    <cfRule type="containsErrors" dxfId="0" priority="11"/>
  </conditionalFormatting>
  <dataValidations disablePrompts="1" count="5">
    <dataValidation allowBlank="1" errorTitle="Uwaga!" error="W tym polu dostępne sa tylko wartości z listy." promptTitle="Lista" prompt="Proszę wbrac rodzaj zadania z listy" sqref="D48" xr:uid="{00000000-0002-0000-0000-000000000000}">
      <formula1>0</formula1>
      <formula2>0</formula2>
    </dataValidation>
    <dataValidation type="list" allowBlank="1" showInputMessage="1" showErrorMessage="1" sqref="D13:D16" xr:uid="{00000000-0002-0000-0000-000001000000}">
      <formula1>$Y$97:$Y$101</formula1>
      <formula2>0</formula2>
    </dataValidation>
    <dataValidation type="list" allowBlank="1" showInputMessage="1" showErrorMessage="1" sqref="F13:F16" xr:uid="{00000000-0002-0000-0000-000002000000}">
      <formula1>$V$96:$V$97</formula1>
      <formula2>0</formula2>
    </dataValidation>
    <dataValidation type="list" allowBlank="1" showInputMessage="1" showErrorMessage="1" sqref="E13:E16" xr:uid="{00000000-0002-0000-0000-000003000000}">
      <formula1>INDIRECT(D13)</formula1>
      <formula2>0</formula2>
    </dataValidation>
    <dataValidation allowBlank="1" sqref="A5:E7" xr:uid="{00000000-0002-0000-0000-000004000000}">
      <formula1>0</formula1>
      <formula2>0</formula2>
    </dataValidation>
  </dataValidations>
  <printOptions horizontalCentered="1" verticalCentered="1"/>
  <pageMargins left="0.23611111111111099" right="0.23611111111111099" top="0.74791666666666701" bottom="0.74861111111111101" header="0.51180555555555496" footer="0.31527777777777799"/>
  <pageSetup paperSize="9" scale="75" firstPageNumber="0" orientation="portrait" horizontalDpi="300" verticalDpi="300"/>
  <headerFooter>
    <oddFooter>&amp;LDYSPOZYCJA REFUNDACJI ZA LATA UBIEGŁE&amp;R&amp;P z &amp;N</oddFooter>
  </headerFooter>
  <rowBreaks count="1" manualBreakCount="1">
    <brk id="38" max="16383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Check Box 7">
              <controlPr defaultSize="0" autoFill="0" autoLine="0" autoPict="0">
                <anchor moveWithCells="1">
                  <from>
                    <xdr:col>2</xdr:col>
                    <xdr:colOff>361950</xdr:colOff>
                    <xdr:row>39</xdr:row>
                    <xdr:rowOff>228600</xdr:rowOff>
                  </from>
                  <to>
                    <xdr:col>3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39</xdr:row>
                    <xdr:rowOff>219075</xdr:rowOff>
                  </from>
                  <to>
                    <xdr:col>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133350</xdr:colOff>
                    <xdr:row>39</xdr:row>
                    <xdr:rowOff>247650</xdr:rowOff>
                  </from>
                  <to>
                    <xdr:col>4</xdr:col>
                    <xdr:colOff>714375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733425</xdr:colOff>
                    <xdr:row>39</xdr:row>
                    <xdr:rowOff>247650</xdr:rowOff>
                  </from>
                  <to>
                    <xdr:col>5</xdr:col>
                    <xdr:colOff>133350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5</xdr:col>
                    <xdr:colOff>542925</xdr:colOff>
                    <xdr:row>40</xdr:row>
                    <xdr:rowOff>28575</xdr:rowOff>
                  </from>
                  <to>
                    <xdr:col>6</xdr:col>
                    <xdr:colOff>466725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5</xdr:col>
                    <xdr:colOff>152400</xdr:colOff>
                    <xdr:row>40</xdr:row>
                    <xdr:rowOff>9525</xdr:rowOff>
                  </from>
                  <to>
                    <xdr:col>5</xdr:col>
                    <xdr:colOff>552450</xdr:colOff>
                    <xdr:row>40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4"/>
  <sheetViews>
    <sheetView zoomScaleNormal="100" workbookViewId="0">
      <selection activeCell="A5" sqref="A5"/>
    </sheetView>
  </sheetViews>
  <sheetFormatPr defaultRowHeight="15" zeroHeight="1"/>
  <cols>
    <col min="1" max="1" width="8.85546875" style="88" customWidth="1"/>
    <col min="2" max="2" width="17.7109375" style="88" customWidth="1"/>
    <col min="3" max="3" width="13.7109375" style="89" customWidth="1"/>
    <col min="4" max="4" width="74.140625" customWidth="1"/>
    <col min="5" max="1025" width="8.7109375" customWidth="1"/>
  </cols>
  <sheetData>
    <row r="1" spans="1:4">
      <c r="A1" s="15" t="s">
        <v>90</v>
      </c>
      <c r="B1" s="15" t="s">
        <v>91</v>
      </c>
      <c r="C1" s="6" t="s">
        <v>92</v>
      </c>
      <c r="D1" s="78" t="s">
        <v>93</v>
      </c>
    </row>
    <row r="2" spans="1:4">
      <c r="A2" s="15">
        <v>1</v>
      </c>
      <c r="B2" s="15" t="s">
        <v>94</v>
      </c>
      <c r="C2" s="90">
        <v>43549</v>
      </c>
      <c r="D2" s="78" t="s">
        <v>95</v>
      </c>
    </row>
    <row r="3" spans="1:4">
      <c r="A3" s="15">
        <v>2</v>
      </c>
      <c r="B3" s="15" t="s">
        <v>96</v>
      </c>
      <c r="C3" s="90">
        <v>43550</v>
      </c>
      <c r="D3" s="78" t="s">
        <v>97</v>
      </c>
    </row>
    <row r="4" spans="1:4">
      <c r="A4" s="15">
        <v>3</v>
      </c>
      <c r="B4" s="15" t="s">
        <v>142</v>
      </c>
      <c r="C4" s="90">
        <v>43553</v>
      </c>
      <c r="D4" s="91" t="s">
        <v>143</v>
      </c>
    </row>
    <row r="5" spans="1:4">
      <c r="A5" s="15"/>
      <c r="B5" s="15"/>
      <c r="C5" s="6"/>
      <c r="D5" s="78"/>
    </row>
    <row r="6" spans="1:4">
      <c r="A6" s="15"/>
      <c r="B6" s="15"/>
      <c r="C6" s="6"/>
      <c r="D6" s="78"/>
    </row>
    <row r="7" spans="1:4">
      <c r="A7" s="15"/>
      <c r="B7" s="15"/>
      <c r="C7" s="6"/>
      <c r="D7" s="78"/>
    </row>
    <row r="8" spans="1:4">
      <c r="A8" s="15"/>
      <c r="B8" s="15"/>
      <c r="C8" s="6"/>
      <c r="D8" s="78"/>
    </row>
    <row r="9" spans="1:4">
      <c r="A9" s="15"/>
      <c r="B9" s="15"/>
      <c r="C9" s="6"/>
      <c r="D9" s="78"/>
    </row>
    <row r="10" spans="1:4">
      <c r="A10" s="15"/>
      <c r="B10" s="15"/>
      <c r="C10" s="6"/>
      <c r="D10" s="78"/>
    </row>
    <row r="11" spans="1:4">
      <c r="A11" s="15"/>
      <c r="B11" s="15"/>
      <c r="C11" s="6"/>
      <c r="D11" s="78"/>
    </row>
    <row r="12" spans="1:4">
      <c r="A12" s="15"/>
      <c r="B12" s="15"/>
      <c r="C12" s="6"/>
      <c r="D12" s="78"/>
    </row>
    <row r="13" spans="1:4">
      <c r="A13" s="15"/>
      <c r="B13" s="15"/>
      <c r="C13" s="6"/>
      <c r="D13" s="78"/>
    </row>
    <row r="14" spans="1:4">
      <c r="A14" s="15"/>
      <c r="B14" s="15"/>
      <c r="C14" s="6"/>
      <c r="D14" s="78"/>
    </row>
    <row r="15" spans="1:4">
      <c r="A15" s="15"/>
      <c r="B15" s="15"/>
      <c r="C15" s="6"/>
      <c r="D15" s="78"/>
    </row>
    <row r="16" spans="1:4">
      <c r="A16" s="15"/>
      <c r="B16" s="15"/>
      <c r="C16" s="6"/>
      <c r="D16" s="78"/>
    </row>
    <row r="17" spans="1:4">
      <c r="A17" s="15"/>
      <c r="B17" s="15"/>
      <c r="C17" s="6"/>
      <c r="D17" s="78"/>
    </row>
    <row r="18" spans="1:4">
      <c r="A18" s="15"/>
      <c r="B18" s="15"/>
      <c r="C18" s="6"/>
      <c r="D18" s="78"/>
    </row>
    <row r="19" spans="1:4">
      <c r="A19" s="15"/>
      <c r="B19" s="15"/>
      <c r="C19" s="6"/>
      <c r="D19" s="78"/>
    </row>
    <row r="20" spans="1:4">
      <c r="A20" s="15"/>
      <c r="B20" s="15"/>
      <c r="C20" s="6"/>
      <c r="D20" s="78"/>
    </row>
    <row r="21" spans="1:4">
      <c r="A21" s="15"/>
      <c r="B21" s="15"/>
      <c r="C21" s="6"/>
      <c r="D21" s="78"/>
    </row>
    <row r="22" spans="1:4">
      <c r="A22" s="15"/>
      <c r="B22" s="15"/>
      <c r="C22" s="6"/>
      <c r="D22" s="78"/>
    </row>
    <row r="23" spans="1:4">
      <c r="A23" s="15"/>
      <c r="B23" s="15"/>
      <c r="C23" s="6"/>
      <c r="D23" s="78"/>
    </row>
    <row r="24" spans="1:4">
      <c r="A24" s="15"/>
      <c r="B24" s="15"/>
      <c r="C24" s="6"/>
      <c r="D24" s="78"/>
    </row>
    <row r="25" spans="1:4">
      <c r="A25" s="15"/>
      <c r="B25" s="15"/>
      <c r="C25" s="6"/>
      <c r="D25" s="78"/>
    </row>
    <row r="26" spans="1:4">
      <c r="A26" s="15"/>
      <c r="B26" s="15"/>
      <c r="C26" s="6"/>
      <c r="D26" s="78"/>
    </row>
    <row r="27" spans="1:4">
      <c r="A27" s="15"/>
      <c r="B27" s="15"/>
      <c r="C27" s="6"/>
      <c r="D27" s="78"/>
    </row>
    <row r="28" spans="1:4">
      <c r="A28" s="15"/>
      <c r="B28" s="15"/>
      <c r="C28" s="6"/>
      <c r="D28" s="78"/>
    </row>
    <row r="29" spans="1:4">
      <c r="A29" s="15"/>
      <c r="B29" s="15"/>
      <c r="C29" s="6"/>
      <c r="D29" s="78"/>
    </row>
    <row r="30" spans="1:4">
      <c r="A30" s="15"/>
      <c r="B30" s="15"/>
      <c r="C30" s="6"/>
      <c r="D30" s="78"/>
    </row>
    <row r="31" spans="1:4">
      <c r="A31" s="15"/>
      <c r="B31" s="15"/>
      <c r="C31" s="6"/>
      <c r="D31" s="78"/>
    </row>
    <row r="32" spans="1:4">
      <c r="A32" s="15"/>
      <c r="B32" s="15"/>
      <c r="C32" s="6"/>
      <c r="D32" s="78"/>
    </row>
    <row r="33" spans="1:4">
      <c r="A33" s="15"/>
      <c r="B33" s="15"/>
      <c r="C33" s="6"/>
      <c r="D33" s="78"/>
    </row>
    <row r="34" spans="1:4">
      <c r="A34" s="15"/>
      <c r="B34" s="15"/>
      <c r="C34" s="6"/>
      <c r="D34" s="78"/>
    </row>
    <row r="35" spans="1:4">
      <c r="A35" s="15"/>
      <c r="B35" s="15"/>
      <c r="C35" s="6"/>
      <c r="D35" s="78"/>
    </row>
    <row r="36" spans="1:4"/>
    <row r="37" spans="1:4"/>
    <row r="38" spans="1:4"/>
    <row r="39" spans="1:4"/>
    <row r="40" spans="1:4"/>
    <row r="41" spans="1:4"/>
    <row r="42" spans="1:4"/>
    <row r="43" spans="1:4"/>
    <row r="44" spans="1:4"/>
    <row r="45" spans="1:4"/>
    <row r="46" spans="1:4"/>
    <row r="47" spans="1:4"/>
    <row r="48" spans="1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</sheetData>
  <sheetProtection algorithmName="SHA-512" hashValue="mVNt1l6QOuztqYE6wWIwGK7BQ6nnjPsnNMbwNUZNhOdn2xuaYdU6/aUAfFMkvu2dFvWfJpZVWvA7J/wBDWykyg==" saltValue="O7CYU5wMoO25L1utcymUzQ==" spinCount="100000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55" zoomScaleNormal="55" workbookViewId="0">
      <selection activeCell="I11" sqref="I11"/>
    </sheetView>
  </sheetViews>
  <sheetFormatPr defaultRowHeight="15"/>
  <cols>
    <col min="1" max="1" width="27.28515625" style="92" customWidth="1"/>
    <col min="2" max="2" width="13.7109375" style="92" customWidth="1"/>
    <col min="3" max="3" width="2.5703125" style="92" customWidth="1"/>
    <col min="4" max="4" width="15.140625" style="92" customWidth="1"/>
    <col min="5" max="5" width="3.5703125" style="92" customWidth="1"/>
    <col min="6" max="6" width="2.5703125" style="92" customWidth="1"/>
    <col min="7" max="7" width="11.28515625" style="92" customWidth="1"/>
    <col min="8" max="8" width="11.140625" style="92" customWidth="1"/>
    <col min="9" max="9" width="4.5703125" style="92" customWidth="1"/>
    <col min="10" max="11" width="8.7109375" style="92" customWidth="1"/>
    <col min="12" max="12" width="25.85546875" style="92" customWidth="1"/>
    <col min="13" max="19" width="8.7109375" style="92" customWidth="1"/>
    <col min="20" max="256" width="11.7109375" style="92" customWidth="1"/>
    <col min="257" max="257" width="27.28515625" style="92" customWidth="1"/>
    <col min="258" max="258" width="13.7109375" style="92" customWidth="1"/>
    <col min="259" max="259" width="2.5703125" style="92" customWidth="1"/>
    <col min="260" max="260" width="15.140625" style="92" customWidth="1"/>
    <col min="261" max="261" width="3.5703125" style="92" customWidth="1"/>
    <col min="262" max="262" width="2.5703125" style="92" customWidth="1"/>
    <col min="263" max="263" width="11.28515625" style="92" customWidth="1"/>
    <col min="264" max="264" width="11.140625" style="92" customWidth="1"/>
    <col min="265" max="265" width="4.5703125" style="92" customWidth="1"/>
    <col min="266" max="267" width="8.7109375" style="92" customWidth="1"/>
    <col min="268" max="268" width="25.85546875" style="92" customWidth="1"/>
    <col min="269" max="275" width="8.7109375" style="92" customWidth="1"/>
    <col min="276" max="512" width="11.7109375" style="92" customWidth="1"/>
    <col min="513" max="513" width="27.28515625" style="92" customWidth="1"/>
    <col min="514" max="514" width="13.7109375" style="92" customWidth="1"/>
    <col min="515" max="515" width="2.5703125" style="92" customWidth="1"/>
    <col min="516" max="516" width="15.140625" style="92" customWidth="1"/>
    <col min="517" max="517" width="3.5703125" style="92" customWidth="1"/>
    <col min="518" max="518" width="2.5703125" style="92" customWidth="1"/>
    <col min="519" max="519" width="11.28515625" style="92" customWidth="1"/>
    <col min="520" max="520" width="11.140625" style="92" customWidth="1"/>
    <col min="521" max="521" width="4.5703125" style="92" customWidth="1"/>
    <col min="522" max="523" width="8.7109375" style="92" customWidth="1"/>
    <col min="524" max="524" width="25.85546875" style="92" customWidth="1"/>
    <col min="525" max="531" width="8.7109375" style="92" customWidth="1"/>
    <col min="532" max="768" width="11.7109375" style="92" customWidth="1"/>
    <col min="769" max="769" width="27.28515625" style="92" customWidth="1"/>
    <col min="770" max="770" width="13.7109375" style="92" customWidth="1"/>
    <col min="771" max="771" width="2.5703125" style="92" customWidth="1"/>
    <col min="772" max="772" width="15.140625" style="92" customWidth="1"/>
    <col min="773" max="773" width="3.5703125" style="92" customWidth="1"/>
    <col min="774" max="774" width="2.5703125" style="92" customWidth="1"/>
    <col min="775" max="775" width="11.28515625" style="92" customWidth="1"/>
    <col min="776" max="776" width="11.140625" style="92" customWidth="1"/>
    <col min="777" max="777" width="4.5703125" style="92" customWidth="1"/>
    <col min="778" max="779" width="8.7109375" style="92" customWidth="1"/>
    <col min="780" max="780" width="25.85546875" style="92" customWidth="1"/>
    <col min="781" max="787" width="8.7109375" style="92" customWidth="1"/>
    <col min="788" max="1025" width="11.7109375" style="92" customWidth="1"/>
  </cols>
  <sheetData>
    <row r="1" spans="1:17">
      <c r="A1" s="92" t="str">
        <f>I11</f>
        <v>zero zł. 00/100</v>
      </c>
      <c r="B1" s="93">
        <f>ROUND(B2,2)</f>
        <v>0</v>
      </c>
    </row>
    <row r="2" spans="1:17">
      <c r="B2" s="93">
        <f>Wyłożone!G17</f>
        <v>0</v>
      </c>
      <c r="L2" s="92" t="s">
        <v>98</v>
      </c>
      <c r="M2" s="92" t="s">
        <v>99</v>
      </c>
      <c r="N2" s="92" t="s">
        <v>100</v>
      </c>
    </row>
    <row r="3" spans="1:17">
      <c r="H3" s="93">
        <f>B1</f>
        <v>0</v>
      </c>
      <c r="I3" s="94">
        <f>INT(H3/1000000)</f>
        <v>0</v>
      </c>
      <c r="J3" s="95">
        <f>VALUE(RIGHT(I3,3))</f>
        <v>0</v>
      </c>
      <c r="L3" s="92">
        <f>(J3-(M3*10+N3))/100</f>
        <v>0</v>
      </c>
      <c r="M3" s="92">
        <f>MOD((J3-N3)/10,10)</f>
        <v>0</v>
      </c>
      <c r="N3" s="92">
        <f>MOD(J3,10)</f>
        <v>0</v>
      </c>
      <c r="O3" s="92">
        <f>VALUE(M3&amp;N3)</f>
        <v>0</v>
      </c>
      <c r="P3" s="92">
        <f>VALUE(L3&amp;M3&amp;N3)</f>
        <v>0</v>
      </c>
      <c r="Q3" s="92">
        <f>MOD(P3,10)</f>
        <v>0</v>
      </c>
    </row>
    <row r="4" spans="1:17">
      <c r="C4" s="92">
        <f>INT(VALUE(RIGHT(G4-D4,2)/10))</f>
        <v>0</v>
      </c>
      <c r="D4" s="92">
        <f>INT(VALUE(RIGHT(G4)))</f>
        <v>0</v>
      </c>
      <c r="E4" s="92">
        <f>VALUE(C4&amp;D4)</f>
        <v>0</v>
      </c>
      <c r="G4" s="92">
        <f>H4*100</f>
        <v>0</v>
      </c>
      <c r="H4" s="93">
        <f>B1</f>
        <v>0</v>
      </c>
      <c r="I4" s="92">
        <f>INT(H4/1000)</f>
        <v>0</v>
      </c>
      <c r="J4" s="92">
        <f>VALUE(RIGHT(I4,3))</f>
        <v>0</v>
      </c>
      <c r="L4" s="92">
        <f>(J4-(M4*10+N4))/100</f>
        <v>0</v>
      </c>
      <c r="M4" s="92">
        <f>MOD((J4-N4)/10,10)</f>
        <v>0</v>
      </c>
      <c r="N4" s="92">
        <f>MOD(J4,10)</f>
        <v>0</v>
      </c>
      <c r="O4" s="92">
        <f>VALUE(M4&amp;N4)</f>
        <v>0</v>
      </c>
      <c r="P4" s="92">
        <f>VALUE(L4&amp;M4&amp;N4)</f>
        <v>0</v>
      </c>
      <c r="Q4" s="92">
        <f>MOD(P4,10)</f>
        <v>0</v>
      </c>
    </row>
    <row r="5" spans="1:17">
      <c r="I5" s="92">
        <f>INT(H4-I4*1000)</f>
        <v>0</v>
      </c>
      <c r="J5" s="92">
        <f>VALUE(RIGHT(I5,3))</f>
        <v>0</v>
      </c>
      <c r="L5" s="92">
        <f>(J5-((M5*10)+N5))/100</f>
        <v>0</v>
      </c>
      <c r="M5" s="92">
        <f>MOD((J5-N5)/10,10)</f>
        <v>0</v>
      </c>
      <c r="N5" s="92">
        <f>MOD(J5,10)</f>
        <v>0</v>
      </c>
      <c r="O5" s="92">
        <f>VALUE(M5&amp;N5)</f>
        <v>0</v>
      </c>
    </row>
    <row r="6" spans="1:17">
      <c r="K6" s="92" t="str">
        <f>IF(P3=1,"milion",IF(P3=0,"",L36))</f>
        <v/>
      </c>
      <c r="M6" s="92" t="str">
        <f>IF(OR(O3&gt;19,M3=0),VLOOKUP(M3,C9:D17,2),O6)</f>
        <v xml:space="preserve"> </v>
      </c>
      <c r="N6" s="92" t="str">
        <f>IF(OR(M3&gt;1,M3=0),VLOOKUP(N3,A8:B17,2),"")</f>
        <v xml:space="preserve"> </v>
      </c>
      <c r="O6" s="92" t="str">
        <f>VLOOKUP(O3,$A$8:$B$27,2)</f>
        <v xml:space="preserve"> </v>
      </c>
    </row>
    <row r="7" spans="1:17">
      <c r="K7" s="92" t="str">
        <f>IF(P4=1,"tysiąc",IF(P4=0,"",L19))</f>
        <v/>
      </c>
      <c r="L7" s="92" t="str">
        <f>VLOOKUP(L4,F8:G17,2)</f>
        <v xml:space="preserve"> </v>
      </c>
      <c r="M7" s="92" t="str">
        <f>IF(OR(O4&gt;19,M4=0),VLOOKUP(M4,C9:D17,2),O7)</f>
        <v xml:space="preserve"> </v>
      </c>
      <c r="N7" s="92" t="str">
        <f>IF(OR(M4&gt;1,M4=0),VLOOKUP(N4,A8:B17,2),"")</f>
        <v xml:space="preserve"> </v>
      </c>
      <c r="O7" s="92" t="str">
        <f>VLOOKUP(O4,$A$8:$B$27,2)</f>
        <v xml:space="preserve"> </v>
      </c>
    </row>
    <row r="8" spans="1:17">
      <c r="A8" s="92">
        <v>0</v>
      </c>
      <c r="B8" s="92" t="s">
        <v>101</v>
      </c>
      <c r="F8" s="92">
        <v>0</v>
      </c>
      <c r="G8" s="96" t="s">
        <v>101</v>
      </c>
      <c r="K8" s="92" t="str">
        <f>IF(SUM(L3:N5)=0,"zero","")</f>
        <v>zero</v>
      </c>
      <c r="L8" s="92" t="str">
        <f>VLOOKUP(L5,F8:G17,2)</f>
        <v xml:space="preserve"> </v>
      </c>
      <c r="M8" s="92" t="str">
        <f>IF(OR(O5&gt;19,M5=0),VLOOKUP(M5,C9:D17,2),O8)</f>
        <v xml:space="preserve"> </v>
      </c>
      <c r="N8" s="92" t="str">
        <f>IF(OR(M5&gt;1,M5=0),VLOOKUP(N5,$A$8:$B$17,2),"")</f>
        <v xml:space="preserve"> </v>
      </c>
      <c r="O8" s="92" t="str">
        <f>VLOOKUP(O5,$A$8:$B$27,2)</f>
        <v xml:space="preserve"> </v>
      </c>
    </row>
    <row r="9" spans="1:17">
      <c r="A9" s="92">
        <v>1</v>
      </c>
      <c r="B9" s="92" t="s">
        <v>102</v>
      </c>
      <c r="C9" s="92">
        <v>0</v>
      </c>
      <c r="D9" s="92" t="s">
        <v>101</v>
      </c>
      <c r="F9" s="92">
        <v>1</v>
      </c>
      <c r="G9" s="92" t="s">
        <v>103</v>
      </c>
      <c r="L9" s="92" t="str">
        <f>IF(B1&gt;=1000000000,"suma piękna, ale dla mnie za duża. MAX 999 999 999,99",K8&amp;" "&amp;L6&amp;" "&amp;M6&amp;" "&amp;N6&amp;" "&amp;K6&amp;" "&amp;L7&amp;" "&amp;M7&amp;" "&amp;N7&amp;" "&amp;K7&amp;" "&amp;L8&amp;" "&amp;M8&amp;" "&amp;N8&amp;" "&amp;"zł."&amp;"  "&amp;L10)</f>
        <v>zero                    zł.  00/100</v>
      </c>
    </row>
    <row r="10" spans="1:17">
      <c r="A10" s="92">
        <v>2</v>
      </c>
      <c r="B10" s="92" t="s">
        <v>104</v>
      </c>
      <c r="C10" s="92">
        <v>2</v>
      </c>
      <c r="D10" s="92" t="s">
        <v>105</v>
      </c>
      <c r="F10" s="92">
        <v>2</v>
      </c>
      <c r="G10" s="92" t="s">
        <v>106</v>
      </c>
      <c r="L10" s="92" t="str">
        <f>C4&amp;D4&amp;"/100"</f>
        <v>00/100</v>
      </c>
    </row>
    <row r="11" spans="1:17">
      <c r="A11" s="92">
        <v>3</v>
      </c>
      <c r="B11" s="92" t="s">
        <v>107</v>
      </c>
      <c r="C11" s="92">
        <v>3</v>
      </c>
      <c r="D11" s="92" t="s">
        <v>108</v>
      </c>
      <c r="F11" s="92">
        <v>3</v>
      </c>
      <c r="G11" s="92" t="s">
        <v>109</v>
      </c>
      <c r="I11" s="157" t="str">
        <f>TRIM(L9)</f>
        <v>zero zł. 00/100</v>
      </c>
      <c r="J11" s="157"/>
      <c r="K11" s="157"/>
      <c r="L11" s="157"/>
      <c r="M11" s="157"/>
      <c r="N11" s="157"/>
      <c r="O11" s="157"/>
      <c r="P11" s="157"/>
      <c r="Q11" s="157"/>
    </row>
    <row r="12" spans="1:17">
      <c r="A12" s="92">
        <v>4</v>
      </c>
      <c r="B12" s="92" t="s">
        <v>110</v>
      </c>
      <c r="C12" s="92">
        <v>4</v>
      </c>
      <c r="D12" s="92" t="s">
        <v>111</v>
      </c>
      <c r="F12" s="92">
        <v>4</v>
      </c>
      <c r="G12" s="92" t="s">
        <v>112</v>
      </c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7">
      <c r="A13" s="92">
        <v>5</v>
      </c>
      <c r="B13" s="92" t="s">
        <v>113</v>
      </c>
      <c r="C13" s="92">
        <v>5</v>
      </c>
      <c r="D13" s="92" t="s">
        <v>114</v>
      </c>
      <c r="F13" s="92">
        <v>5</v>
      </c>
      <c r="G13" s="92" t="s">
        <v>115</v>
      </c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7">
      <c r="A14" s="92">
        <v>6</v>
      </c>
      <c r="B14" s="92" t="s">
        <v>116</v>
      </c>
      <c r="C14" s="92">
        <v>6</v>
      </c>
      <c r="D14" s="92" t="s">
        <v>117</v>
      </c>
      <c r="F14" s="92">
        <v>6</v>
      </c>
      <c r="G14" s="92" t="s">
        <v>118</v>
      </c>
      <c r="O14" s="92" t="s">
        <v>101</v>
      </c>
    </row>
    <row r="15" spans="1:17">
      <c r="A15" s="92">
        <v>7</v>
      </c>
      <c r="B15" s="92" t="s">
        <v>119</v>
      </c>
      <c r="C15" s="92">
        <v>7</v>
      </c>
      <c r="D15" s="92" t="s">
        <v>120</v>
      </c>
      <c r="F15" s="92">
        <v>7</v>
      </c>
      <c r="G15" s="92" t="s">
        <v>121</v>
      </c>
    </row>
    <row r="16" spans="1:17">
      <c r="A16" s="92">
        <v>8</v>
      </c>
      <c r="B16" s="92" t="s">
        <v>122</v>
      </c>
      <c r="C16" s="92">
        <v>8</v>
      </c>
      <c r="D16" s="92" t="s">
        <v>123</v>
      </c>
      <c r="F16" s="92">
        <v>8</v>
      </c>
      <c r="G16" s="92" t="s">
        <v>124</v>
      </c>
    </row>
    <row r="17" spans="1:19">
      <c r="A17" s="92">
        <v>9</v>
      </c>
      <c r="B17" s="92" t="s">
        <v>125</v>
      </c>
      <c r="C17" s="92">
        <v>9</v>
      </c>
      <c r="D17" s="92" t="s">
        <v>126</v>
      </c>
      <c r="F17" s="92">
        <v>9</v>
      </c>
      <c r="G17" s="92" t="s">
        <v>127</v>
      </c>
    </row>
    <row r="18" spans="1:19">
      <c r="A18" s="92">
        <v>10</v>
      </c>
      <c r="B18" s="92" t="s">
        <v>128</v>
      </c>
      <c r="J18" s="92">
        <f>(L18-K18)/10</f>
        <v>0</v>
      </c>
      <c r="K18" s="92">
        <f>MOD(L18,10)</f>
        <v>0</v>
      </c>
      <c r="L18" s="92">
        <f>IF(P4&lt;100,P4,Q4)</f>
        <v>0</v>
      </c>
    </row>
    <row r="19" spans="1:19">
      <c r="A19" s="92">
        <v>11</v>
      </c>
      <c r="B19" s="92" t="s">
        <v>129</v>
      </c>
      <c r="J19" s="92">
        <f>VALUE((J18)+1)</f>
        <v>1</v>
      </c>
      <c r="K19" s="92">
        <f>VALUE(K18)+1</f>
        <v>1</v>
      </c>
      <c r="L19" s="92" t="str">
        <f>INDEX(J23:S32,J19,K19)</f>
        <v>tysięcy</v>
      </c>
    </row>
    <row r="20" spans="1:19">
      <c r="A20" s="92">
        <v>12</v>
      </c>
      <c r="B20" s="92" t="s">
        <v>130</v>
      </c>
    </row>
    <row r="21" spans="1:19">
      <c r="A21" s="92">
        <v>13</v>
      </c>
      <c r="B21" s="92" t="s">
        <v>131</v>
      </c>
    </row>
    <row r="22" spans="1:19">
      <c r="A22" s="92">
        <v>14</v>
      </c>
      <c r="B22" s="92" t="s">
        <v>132</v>
      </c>
      <c r="J22" s="92">
        <v>0</v>
      </c>
      <c r="K22" s="92">
        <v>1</v>
      </c>
      <c r="L22" s="92">
        <v>2</v>
      </c>
      <c r="M22" s="92">
        <v>3</v>
      </c>
      <c r="N22" s="92">
        <v>4</v>
      </c>
      <c r="O22" s="92">
        <v>5</v>
      </c>
      <c r="P22" s="92">
        <v>6</v>
      </c>
      <c r="Q22" s="92">
        <v>7</v>
      </c>
      <c r="R22" s="92">
        <v>8</v>
      </c>
      <c r="S22" s="92">
        <v>9</v>
      </c>
    </row>
    <row r="23" spans="1:19">
      <c r="A23" s="92">
        <v>15</v>
      </c>
      <c r="B23" s="92" t="s">
        <v>133</v>
      </c>
      <c r="I23" s="92">
        <v>0</v>
      </c>
      <c r="J23" s="92" t="s">
        <v>134</v>
      </c>
      <c r="K23" s="92" t="s">
        <v>134</v>
      </c>
      <c r="L23" s="92" t="s">
        <v>135</v>
      </c>
      <c r="M23" s="92" t="s">
        <v>135</v>
      </c>
      <c r="N23" s="92" t="s">
        <v>135</v>
      </c>
      <c r="O23" s="92" t="s">
        <v>134</v>
      </c>
      <c r="P23" s="92" t="s">
        <v>134</v>
      </c>
      <c r="Q23" s="92" t="s">
        <v>134</v>
      </c>
      <c r="R23" s="92" t="s">
        <v>134</v>
      </c>
      <c r="S23" s="92" t="s">
        <v>134</v>
      </c>
    </row>
    <row r="24" spans="1:19">
      <c r="A24" s="92">
        <v>16</v>
      </c>
      <c r="B24" s="92" t="s">
        <v>136</v>
      </c>
      <c r="I24" s="92">
        <v>1</v>
      </c>
      <c r="J24" s="92" t="s">
        <v>134</v>
      </c>
      <c r="K24" s="92" t="s">
        <v>134</v>
      </c>
      <c r="L24" s="92" t="s">
        <v>134</v>
      </c>
      <c r="M24" s="92" t="s">
        <v>134</v>
      </c>
      <c r="N24" s="92" t="s">
        <v>134</v>
      </c>
      <c r="O24" s="92" t="s">
        <v>134</v>
      </c>
      <c r="P24" s="92" t="s">
        <v>134</v>
      </c>
      <c r="Q24" s="92" t="s">
        <v>134</v>
      </c>
      <c r="R24" s="92" t="s">
        <v>134</v>
      </c>
      <c r="S24" s="92" t="s">
        <v>134</v>
      </c>
    </row>
    <row r="25" spans="1:19">
      <c r="A25" s="92">
        <v>17</v>
      </c>
      <c r="B25" s="92" t="s">
        <v>137</v>
      </c>
      <c r="I25" s="92">
        <v>2</v>
      </c>
      <c r="J25" s="92" t="s">
        <v>134</v>
      </c>
      <c r="K25" s="92" t="s">
        <v>134</v>
      </c>
      <c r="L25" s="92" t="s">
        <v>135</v>
      </c>
      <c r="M25" s="92" t="s">
        <v>135</v>
      </c>
      <c r="N25" s="92" t="s">
        <v>135</v>
      </c>
      <c r="O25" s="92" t="s">
        <v>134</v>
      </c>
      <c r="P25" s="92" t="s">
        <v>134</v>
      </c>
      <c r="Q25" s="92" t="s">
        <v>134</v>
      </c>
      <c r="R25" s="92" t="s">
        <v>134</v>
      </c>
      <c r="S25" s="92" t="s">
        <v>134</v>
      </c>
    </row>
    <row r="26" spans="1:19">
      <c r="A26" s="92">
        <v>18</v>
      </c>
      <c r="B26" s="92" t="s">
        <v>138</v>
      </c>
      <c r="I26" s="92">
        <v>3</v>
      </c>
      <c r="J26" s="92" t="s">
        <v>134</v>
      </c>
      <c r="K26" s="92" t="s">
        <v>134</v>
      </c>
      <c r="L26" s="92" t="s">
        <v>135</v>
      </c>
      <c r="M26" s="92" t="s">
        <v>135</v>
      </c>
      <c r="N26" s="92" t="s">
        <v>135</v>
      </c>
      <c r="O26" s="92" t="s">
        <v>134</v>
      </c>
      <c r="P26" s="92" t="s">
        <v>134</v>
      </c>
      <c r="Q26" s="92" t="s">
        <v>134</v>
      </c>
      <c r="R26" s="92" t="s">
        <v>134</v>
      </c>
      <c r="S26" s="92" t="s">
        <v>134</v>
      </c>
    </row>
    <row r="27" spans="1:19">
      <c r="A27" s="92">
        <v>19</v>
      </c>
      <c r="B27" s="92" t="s">
        <v>139</v>
      </c>
      <c r="I27" s="92">
        <v>4</v>
      </c>
      <c r="J27" s="92" t="s">
        <v>134</v>
      </c>
      <c r="K27" s="92" t="s">
        <v>134</v>
      </c>
      <c r="L27" s="92" t="s">
        <v>135</v>
      </c>
      <c r="M27" s="92" t="s">
        <v>135</v>
      </c>
      <c r="N27" s="92" t="s">
        <v>135</v>
      </c>
      <c r="O27" s="92" t="s">
        <v>134</v>
      </c>
      <c r="P27" s="92" t="s">
        <v>134</v>
      </c>
      <c r="Q27" s="92" t="s">
        <v>134</v>
      </c>
      <c r="R27" s="92" t="s">
        <v>134</v>
      </c>
      <c r="S27" s="92" t="s">
        <v>134</v>
      </c>
    </row>
    <row r="28" spans="1:19">
      <c r="I28" s="92">
        <v>5</v>
      </c>
      <c r="J28" s="92" t="s">
        <v>134</v>
      </c>
      <c r="K28" s="92" t="s">
        <v>134</v>
      </c>
      <c r="L28" s="92" t="s">
        <v>135</v>
      </c>
      <c r="M28" s="92" t="s">
        <v>135</v>
      </c>
      <c r="N28" s="92" t="s">
        <v>135</v>
      </c>
      <c r="O28" s="92" t="s">
        <v>134</v>
      </c>
      <c r="P28" s="92" t="s">
        <v>134</v>
      </c>
      <c r="Q28" s="92" t="s">
        <v>134</v>
      </c>
      <c r="R28" s="92" t="s">
        <v>134</v>
      </c>
      <c r="S28" s="92" t="s">
        <v>134</v>
      </c>
    </row>
    <row r="29" spans="1:19">
      <c r="I29" s="92">
        <v>6</v>
      </c>
      <c r="J29" s="92" t="s">
        <v>134</v>
      </c>
      <c r="K29" s="92" t="s">
        <v>134</v>
      </c>
      <c r="L29" s="92" t="s">
        <v>135</v>
      </c>
      <c r="M29" s="92" t="s">
        <v>135</v>
      </c>
      <c r="N29" s="92" t="s">
        <v>135</v>
      </c>
      <c r="O29" s="92" t="s">
        <v>134</v>
      </c>
      <c r="P29" s="92" t="s">
        <v>134</v>
      </c>
      <c r="Q29" s="92" t="s">
        <v>134</v>
      </c>
      <c r="R29" s="92" t="s">
        <v>134</v>
      </c>
      <c r="S29" s="92" t="s">
        <v>134</v>
      </c>
    </row>
    <row r="30" spans="1:19">
      <c r="I30" s="92">
        <v>7</v>
      </c>
      <c r="J30" s="92" t="s">
        <v>134</v>
      </c>
      <c r="K30" s="92" t="s">
        <v>134</v>
      </c>
      <c r="L30" s="92" t="s">
        <v>135</v>
      </c>
      <c r="M30" s="92" t="s">
        <v>135</v>
      </c>
      <c r="N30" s="92" t="s">
        <v>135</v>
      </c>
      <c r="O30" s="92" t="s">
        <v>134</v>
      </c>
      <c r="P30" s="92" t="s">
        <v>134</v>
      </c>
      <c r="Q30" s="92" t="s">
        <v>134</v>
      </c>
      <c r="R30" s="92" t="s">
        <v>134</v>
      </c>
      <c r="S30" s="92" t="s">
        <v>134</v>
      </c>
    </row>
    <row r="31" spans="1:19">
      <c r="I31" s="92">
        <v>8</v>
      </c>
      <c r="J31" s="92" t="s">
        <v>134</v>
      </c>
      <c r="K31" s="92" t="s">
        <v>134</v>
      </c>
      <c r="L31" s="92" t="s">
        <v>135</v>
      </c>
      <c r="M31" s="92" t="s">
        <v>135</v>
      </c>
      <c r="N31" s="92" t="s">
        <v>135</v>
      </c>
      <c r="O31" s="92" t="s">
        <v>134</v>
      </c>
      <c r="P31" s="92" t="s">
        <v>134</v>
      </c>
      <c r="Q31" s="92" t="s">
        <v>134</v>
      </c>
      <c r="R31" s="92" t="s">
        <v>134</v>
      </c>
      <c r="S31" s="92" t="s">
        <v>134</v>
      </c>
    </row>
    <row r="32" spans="1:19">
      <c r="I32" s="92">
        <v>9</v>
      </c>
      <c r="J32" s="92" t="s">
        <v>134</v>
      </c>
      <c r="K32" s="92" t="s">
        <v>134</v>
      </c>
      <c r="L32" s="92" t="s">
        <v>135</v>
      </c>
      <c r="M32" s="92" t="s">
        <v>135</v>
      </c>
      <c r="N32" s="92" t="s">
        <v>135</v>
      </c>
      <c r="O32" s="92" t="s">
        <v>134</v>
      </c>
      <c r="P32" s="92" t="s">
        <v>134</v>
      </c>
      <c r="Q32" s="92" t="s">
        <v>134</v>
      </c>
      <c r="R32" s="92" t="s">
        <v>134</v>
      </c>
      <c r="S32" s="92" t="s">
        <v>134</v>
      </c>
    </row>
    <row r="35" spans="9:19">
      <c r="J35" s="92">
        <f>(L35-K35)/10</f>
        <v>0</v>
      </c>
      <c r="K35" s="92">
        <f>MOD(L35,10)</f>
        <v>0</v>
      </c>
      <c r="L35" s="92">
        <f>IF(P3&lt;100,P3,Q3)</f>
        <v>0</v>
      </c>
    </row>
    <row r="36" spans="9:19">
      <c r="J36" s="92">
        <f>VALUE((J35)+1)</f>
        <v>1</v>
      </c>
      <c r="K36" s="92">
        <f>VALUE(K35)+1</f>
        <v>1</v>
      </c>
      <c r="L36" s="92" t="str">
        <f>INDEX(J40:S49,J36,K36)</f>
        <v>milionów</v>
      </c>
    </row>
    <row r="39" spans="9:19">
      <c r="J39" s="92">
        <v>0</v>
      </c>
      <c r="K39" s="92">
        <v>1</v>
      </c>
      <c r="L39" s="92">
        <v>2</v>
      </c>
      <c r="M39" s="92">
        <v>3</v>
      </c>
      <c r="N39" s="92">
        <v>4</v>
      </c>
      <c r="O39" s="92">
        <v>5</v>
      </c>
      <c r="P39" s="92">
        <v>6</v>
      </c>
      <c r="Q39" s="92">
        <v>7</v>
      </c>
      <c r="R39" s="92">
        <v>8</v>
      </c>
      <c r="S39" s="92">
        <v>9</v>
      </c>
    </row>
    <row r="40" spans="9:19">
      <c r="I40" s="92">
        <v>0</v>
      </c>
      <c r="J40" s="92" t="s">
        <v>140</v>
      </c>
      <c r="K40" s="92" t="s">
        <v>140</v>
      </c>
      <c r="L40" s="92" t="s">
        <v>141</v>
      </c>
      <c r="M40" s="92" t="s">
        <v>141</v>
      </c>
      <c r="N40" s="92" t="s">
        <v>141</v>
      </c>
      <c r="O40" s="92" t="s">
        <v>140</v>
      </c>
      <c r="P40" s="92" t="s">
        <v>140</v>
      </c>
      <c r="Q40" s="92" t="s">
        <v>140</v>
      </c>
      <c r="R40" s="92" t="s">
        <v>140</v>
      </c>
      <c r="S40" s="92" t="s">
        <v>140</v>
      </c>
    </row>
    <row r="41" spans="9:19">
      <c r="I41" s="92">
        <v>1</v>
      </c>
      <c r="J41" s="92" t="s">
        <v>140</v>
      </c>
      <c r="K41" s="92" t="s">
        <v>140</v>
      </c>
      <c r="L41" s="92" t="s">
        <v>140</v>
      </c>
      <c r="M41" s="92" t="s">
        <v>140</v>
      </c>
      <c r="N41" s="92" t="s">
        <v>140</v>
      </c>
      <c r="O41" s="92" t="s">
        <v>140</v>
      </c>
      <c r="P41" s="92" t="s">
        <v>140</v>
      </c>
      <c r="Q41" s="92" t="s">
        <v>140</v>
      </c>
      <c r="R41" s="92" t="s">
        <v>140</v>
      </c>
      <c r="S41" s="92" t="s">
        <v>140</v>
      </c>
    </row>
    <row r="42" spans="9:19">
      <c r="I42" s="92">
        <v>2</v>
      </c>
      <c r="J42" s="92" t="s">
        <v>140</v>
      </c>
      <c r="K42" s="92" t="s">
        <v>140</v>
      </c>
      <c r="L42" s="92" t="s">
        <v>141</v>
      </c>
      <c r="M42" s="92" t="s">
        <v>141</v>
      </c>
      <c r="N42" s="92" t="s">
        <v>141</v>
      </c>
      <c r="O42" s="92" t="s">
        <v>140</v>
      </c>
      <c r="P42" s="92" t="s">
        <v>140</v>
      </c>
      <c r="Q42" s="92" t="s">
        <v>140</v>
      </c>
      <c r="R42" s="92" t="s">
        <v>140</v>
      </c>
      <c r="S42" s="92" t="s">
        <v>140</v>
      </c>
    </row>
    <row r="43" spans="9:19">
      <c r="I43" s="92">
        <v>3</v>
      </c>
      <c r="J43" s="92" t="s">
        <v>140</v>
      </c>
      <c r="K43" s="92" t="s">
        <v>140</v>
      </c>
      <c r="L43" s="92" t="s">
        <v>141</v>
      </c>
      <c r="M43" s="92" t="s">
        <v>141</v>
      </c>
      <c r="N43" s="92" t="s">
        <v>141</v>
      </c>
      <c r="O43" s="92" t="s">
        <v>140</v>
      </c>
      <c r="P43" s="92" t="s">
        <v>140</v>
      </c>
      <c r="Q43" s="92" t="s">
        <v>140</v>
      </c>
      <c r="R43" s="92" t="s">
        <v>140</v>
      </c>
      <c r="S43" s="92" t="s">
        <v>140</v>
      </c>
    </row>
    <row r="44" spans="9:19">
      <c r="I44" s="92">
        <v>4</v>
      </c>
      <c r="J44" s="92" t="s">
        <v>140</v>
      </c>
      <c r="K44" s="92" t="s">
        <v>140</v>
      </c>
      <c r="L44" s="92" t="s">
        <v>141</v>
      </c>
      <c r="M44" s="92" t="s">
        <v>141</v>
      </c>
      <c r="N44" s="92" t="s">
        <v>141</v>
      </c>
      <c r="O44" s="92" t="s">
        <v>140</v>
      </c>
      <c r="P44" s="92" t="s">
        <v>140</v>
      </c>
      <c r="Q44" s="92" t="s">
        <v>140</v>
      </c>
      <c r="R44" s="92" t="s">
        <v>140</v>
      </c>
      <c r="S44" s="92" t="s">
        <v>140</v>
      </c>
    </row>
    <row r="45" spans="9:19">
      <c r="I45" s="92">
        <v>5</v>
      </c>
      <c r="J45" s="92" t="s">
        <v>140</v>
      </c>
      <c r="K45" s="92" t="s">
        <v>140</v>
      </c>
      <c r="L45" s="92" t="s">
        <v>141</v>
      </c>
      <c r="M45" s="92" t="s">
        <v>141</v>
      </c>
      <c r="N45" s="92" t="s">
        <v>141</v>
      </c>
      <c r="O45" s="92" t="s">
        <v>140</v>
      </c>
      <c r="P45" s="92" t="s">
        <v>140</v>
      </c>
      <c r="Q45" s="92" t="s">
        <v>140</v>
      </c>
      <c r="R45" s="92" t="s">
        <v>140</v>
      </c>
      <c r="S45" s="92" t="s">
        <v>140</v>
      </c>
    </row>
    <row r="46" spans="9:19">
      <c r="I46" s="92">
        <v>6</v>
      </c>
      <c r="J46" s="92" t="s">
        <v>140</v>
      </c>
      <c r="K46" s="92" t="s">
        <v>140</v>
      </c>
      <c r="L46" s="92" t="s">
        <v>141</v>
      </c>
      <c r="M46" s="92" t="s">
        <v>141</v>
      </c>
      <c r="N46" s="92" t="s">
        <v>141</v>
      </c>
      <c r="O46" s="92" t="s">
        <v>140</v>
      </c>
      <c r="P46" s="92" t="s">
        <v>140</v>
      </c>
      <c r="Q46" s="92" t="s">
        <v>140</v>
      </c>
      <c r="R46" s="92" t="s">
        <v>140</v>
      </c>
      <c r="S46" s="92" t="s">
        <v>140</v>
      </c>
    </row>
    <row r="47" spans="9:19">
      <c r="I47" s="92">
        <v>7</v>
      </c>
      <c r="J47" s="92" t="s">
        <v>140</v>
      </c>
      <c r="K47" s="92" t="s">
        <v>140</v>
      </c>
      <c r="L47" s="92" t="s">
        <v>141</v>
      </c>
      <c r="M47" s="92" t="s">
        <v>141</v>
      </c>
      <c r="N47" s="92" t="s">
        <v>141</v>
      </c>
      <c r="O47" s="92" t="s">
        <v>140</v>
      </c>
      <c r="P47" s="92" t="s">
        <v>140</v>
      </c>
      <c r="Q47" s="92" t="s">
        <v>140</v>
      </c>
      <c r="R47" s="92" t="s">
        <v>140</v>
      </c>
      <c r="S47" s="92" t="s">
        <v>140</v>
      </c>
    </row>
    <row r="48" spans="9:19">
      <c r="I48" s="92">
        <v>8</v>
      </c>
      <c r="J48" s="92" t="s">
        <v>140</v>
      </c>
      <c r="K48" s="92" t="s">
        <v>140</v>
      </c>
      <c r="L48" s="92" t="s">
        <v>141</v>
      </c>
      <c r="M48" s="92" t="s">
        <v>141</v>
      </c>
      <c r="N48" s="92" t="s">
        <v>141</v>
      </c>
      <c r="O48" s="92" t="s">
        <v>140</v>
      </c>
      <c r="P48" s="92" t="s">
        <v>140</v>
      </c>
      <c r="Q48" s="92" t="s">
        <v>140</v>
      </c>
      <c r="R48" s="92" t="s">
        <v>140</v>
      </c>
      <c r="S48" s="92" t="s">
        <v>140</v>
      </c>
    </row>
    <row r="49" spans="9:19">
      <c r="I49" s="92">
        <v>9</v>
      </c>
      <c r="J49" s="92" t="s">
        <v>140</v>
      </c>
      <c r="K49" s="92" t="s">
        <v>140</v>
      </c>
      <c r="L49" s="92" t="s">
        <v>141</v>
      </c>
      <c r="M49" s="92" t="s">
        <v>141</v>
      </c>
      <c r="N49" s="92" t="s">
        <v>141</v>
      </c>
      <c r="O49" s="92" t="s">
        <v>140</v>
      </c>
      <c r="P49" s="92" t="s">
        <v>140</v>
      </c>
      <c r="Q49" s="92" t="s">
        <v>140</v>
      </c>
      <c r="R49" s="92" t="s">
        <v>140</v>
      </c>
      <c r="S49" s="92" t="s">
        <v>140</v>
      </c>
    </row>
  </sheetData>
  <mergeCells count="1">
    <mergeCell ref="I11:Q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9"/>
  <sheetViews>
    <sheetView zoomScale="55" zoomScaleNormal="55" workbookViewId="0">
      <selection activeCell="B3" sqref="B3"/>
    </sheetView>
  </sheetViews>
  <sheetFormatPr defaultRowHeight="15"/>
  <cols>
    <col min="1" max="1" width="27.28515625" style="92" customWidth="1"/>
    <col min="2" max="2" width="13.7109375" style="92" customWidth="1"/>
    <col min="3" max="3" width="2.5703125" style="92" customWidth="1"/>
    <col min="4" max="4" width="15.140625" style="92" customWidth="1"/>
    <col min="5" max="5" width="3.5703125" style="92" customWidth="1"/>
    <col min="6" max="6" width="2.5703125" style="92" customWidth="1"/>
    <col min="7" max="7" width="11.28515625" style="92" customWidth="1"/>
    <col min="8" max="8" width="11.140625" style="92" customWidth="1"/>
    <col min="9" max="9" width="4.5703125" style="92" customWidth="1"/>
    <col min="10" max="11" width="8.7109375" style="92" customWidth="1"/>
    <col min="12" max="12" width="25.85546875" style="92" customWidth="1"/>
    <col min="13" max="19" width="8.7109375" style="92" customWidth="1"/>
    <col min="20" max="256" width="11.7109375" style="92" customWidth="1"/>
    <col min="257" max="257" width="27.28515625" style="92" customWidth="1"/>
    <col min="258" max="258" width="13.7109375" style="92" customWidth="1"/>
    <col min="259" max="259" width="2.5703125" style="92" customWidth="1"/>
    <col min="260" max="260" width="15.140625" style="92" customWidth="1"/>
    <col min="261" max="261" width="3.5703125" style="92" customWidth="1"/>
    <col min="262" max="262" width="2.5703125" style="92" customWidth="1"/>
    <col min="263" max="263" width="11.28515625" style="92" customWidth="1"/>
    <col min="264" max="264" width="11.140625" style="92" customWidth="1"/>
    <col min="265" max="265" width="4.5703125" style="92" customWidth="1"/>
    <col min="266" max="267" width="8.7109375" style="92" customWidth="1"/>
    <col min="268" max="268" width="25.85546875" style="92" customWidth="1"/>
    <col min="269" max="275" width="8.7109375" style="92" customWidth="1"/>
    <col min="276" max="512" width="11.7109375" style="92" customWidth="1"/>
    <col min="513" max="513" width="27.28515625" style="92" customWidth="1"/>
    <col min="514" max="514" width="13.7109375" style="92" customWidth="1"/>
    <col min="515" max="515" width="2.5703125" style="92" customWidth="1"/>
    <col min="516" max="516" width="15.140625" style="92" customWidth="1"/>
    <col min="517" max="517" width="3.5703125" style="92" customWidth="1"/>
    <col min="518" max="518" width="2.5703125" style="92" customWidth="1"/>
    <col min="519" max="519" width="11.28515625" style="92" customWidth="1"/>
    <col min="520" max="520" width="11.140625" style="92" customWidth="1"/>
    <col min="521" max="521" width="4.5703125" style="92" customWidth="1"/>
    <col min="522" max="523" width="8.7109375" style="92" customWidth="1"/>
    <col min="524" max="524" width="25.85546875" style="92" customWidth="1"/>
    <col min="525" max="531" width="8.7109375" style="92" customWidth="1"/>
    <col min="532" max="768" width="11.7109375" style="92" customWidth="1"/>
    <col min="769" max="769" width="27.28515625" style="92" customWidth="1"/>
    <col min="770" max="770" width="13.7109375" style="92" customWidth="1"/>
    <col min="771" max="771" width="2.5703125" style="92" customWidth="1"/>
    <col min="772" max="772" width="15.140625" style="92" customWidth="1"/>
    <col min="773" max="773" width="3.5703125" style="92" customWidth="1"/>
    <col min="774" max="774" width="2.5703125" style="92" customWidth="1"/>
    <col min="775" max="775" width="11.28515625" style="92" customWidth="1"/>
    <col min="776" max="776" width="11.140625" style="92" customWidth="1"/>
    <col min="777" max="777" width="4.5703125" style="92" customWidth="1"/>
    <col min="778" max="779" width="8.7109375" style="92" customWidth="1"/>
    <col min="780" max="780" width="25.85546875" style="92" customWidth="1"/>
    <col min="781" max="787" width="8.7109375" style="92" customWidth="1"/>
    <col min="788" max="1025" width="11.7109375" style="92" customWidth="1"/>
  </cols>
  <sheetData>
    <row r="1" spans="1:17">
      <c r="A1" s="92" t="str">
        <f>I11</f>
        <v>zero zł. 00/100</v>
      </c>
      <c r="B1" s="93">
        <f>ROUND(B2,2)</f>
        <v>0</v>
      </c>
    </row>
    <row r="2" spans="1:17">
      <c r="B2" s="93">
        <f>Wyłożone!G58</f>
        <v>0</v>
      </c>
      <c r="L2" s="92" t="s">
        <v>98</v>
      </c>
      <c r="M2" s="92" t="s">
        <v>99</v>
      </c>
      <c r="N2" s="92" t="s">
        <v>100</v>
      </c>
    </row>
    <row r="3" spans="1:17">
      <c r="H3" s="93">
        <f>B1</f>
        <v>0</v>
      </c>
      <c r="I3" s="94">
        <f>INT(H3/1000000)</f>
        <v>0</v>
      </c>
      <c r="J3" s="95">
        <f>VALUE(RIGHT(I3,3))</f>
        <v>0</v>
      </c>
      <c r="L3" s="92">
        <f>(J3-(M3*10+N3))/100</f>
        <v>0</v>
      </c>
      <c r="M3" s="92">
        <f>MOD((J3-N3)/10,10)</f>
        <v>0</v>
      </c>
      <c r="N3" s="92">
        <f>MOD(J3,10)</f>
        <v>0</v>
      </c>
      <c r="O3" s="92">
        <f>VALUE(M3&amp;N3)</f>
        <v>0</v>
      </c>
      <c r="P3" s="92">
        <f>VALUE(L3&amp;M3&amp;N3)</f>
        <v>0</v>
      </c>
      <c r="Q3" s="92">
        <f>MOD(P3,10)</f>
        <v>0</v>
      </c>
    </row>
    <row r="4" spans="1:17">
      <c r="C4" s="92">
        <f>INT(VALUE(RIGHT(G4-D4,2)/10))</f>
        <v>0</v>
      </c>
      <c r="D4" s="92">
        <f>INT(VALUE(RIGHT(G4)))</f>
        <v>0</v>
      </c>
      <c r="E4" s="92">
        <f>VALUE(C4&amp;D4)</f>
        <v>0</v>
      </c>
      <c r="G4" s="92">
        <f>H4*100</f>
        <v>0</v>
      </c>
      <c r="H4" s="93">
        <f>B1</f>
        <v>0</v>
      </c>
      <c r="I4" s="92">
        <f>INT(H4/1000)</f>
        <v>0</v>
      </c>
      <c r="J4" s="92">
        <f>VALUE(RIGHT(I4,3))</f>
        <v>0</v>
      </c>
      <c r="L4" s="92">
        <f>(J4-(M4*10+N4))/100</f>
        <v>0</v>
      </c>
      <c r="M4" s="92">
        <f>MOD((J4-N4)/10,10)</f>
        <v>0</v>
      </c>
      <c r="N4" s="92">
        <f>MOD(J4,10)</f>
        <v>0</v>
      </c>
      <c r="O4" s="92">
        <f>VALUE(M4&amp;N4)</f>
        <v>0</v>
      </c>
      <c r="P4" s="92">
        <f>VALUE(L4&amp;M4&amp;N4)</f>
        <v>0</v>
      </c>
      <c r="Q4" s="92">
        <f>MOD(P4,10)</f>
        <v>0</v>
      </c>
    </row>
    <row r="5" spans="1:17">
      <c r="I5" s="92">
        <f>INT(H4-I4*1000)</f>
        <v>0</v>
      </c>
      <c r="J5" s="92">
        <f>VALUE(RIGHT(I5,3))</f>
        <v>0</v>
      </c>
      <c r="L5" s="92">
        <f>(J5-((M5*10)+N5))/100</f>
        <v>0</v>
      </c>
      <c r="M5" s="92">
        <f>MOD((J5-N5)/10,10)</f>
        <v>0</v>
      </c>
      <c r="N5" s="92">
        <f>MOD(J5,10)</f>
        <v>0</v>
      </c>
      <c r="O5" s="92">
        <f>VALUE(M5&amp;N5)</f>
        <v>0</v>
      </c>
    </row>
    <row r="6" spans="1:17">
      <c r="K6" s="92" t="str">
        <f>IF(P3=1,"milion",IF(P3=0,"",L36))</f>
        <v/>
      </c>
      <c r="M6" s="92" t="str">
        <f>IF(OR(O3&gt;19,M3=0),VLOOKUP(M3,C9:D17,2),O6)</f>
        <v xml:space="preserve"> </v>
      </c>
      <c r="N6" s="92" t="str">
        <f>IF(OR(M3&gt;1,M3=0),VLOOKUP(N3,A8:B17,2),"")</f>
        <v xml:space="preserve"> </v>
      </c>
      <c r="O6" s="92" t="str">
        <f>VLOOKUP(O3,$A$8:$B$27,2)</f>
        <v xml:space="preserve"> </v>
      </c>
    </row>
    <row r="7" spans="1:17">
      <c r="K7" s="92" t="str">
        <f>IF(P4=1,"tysiąc",IF(P4=0,"",L19))</f>
        <v/>
      </c>
      <c r="L7" s="92" t="str">
        <f>VLOOKUP(L4,F8:G17,2)</f>
        <v xml:space="preserve"> </v>
      </c>
      <c r="M7" s="92" t="str">
        <f>IF(OR(O4&gt;19,M4=0),VLOOKUP(M4,C9:D17,2),O7)</f>
        <v xml:space="preserve"> </v>
      </c>
      <c r="N7" s="92" t="str">
        <f>IF(OR(M4&gt;1,M4=0),VLOOKUP(N4,A8:B17,2),"")</f>
        <v xml:space="preserve"> </v>
      </c>
      <c r="O7" s="92" t="str">
        <f>VLOOKUP(O4,$A$8:$B$27,2)</f>
        <v xml:space="preserve"> </v>
      </c>
    </row>
    <row r="8" spans="1:17">
      <c r="A8" s="92">
        <v>0</v>
      </c>
      <c r="B8" s="92" t="s">
        <v>101</v>
      </c>
      <c r="F8" s="92">
        <v>0</v>
      </c>
      <c r="G8" s="96" t="s">
        <v>101</v>
      </c>
      <c r="K8" s="92" t="str">
        <f>IF(SUM(L3:N5)=0,"zero","")</f>
        <v>zero</v>
      </c>
      <c r="L8" s="92" t="str">
        <f>VLOOKUP(L5,F8:G17,2)</f>
        <v xml:space="preserve"> </v>
      </c>
      <c r="M8" s="92" t="str">
        <f>IF(OR(O5&gt;19,M5=0),VLOOKUP(M5,C9:D17,2),O8)</f>
        <v xml:space="preserve"> </v>
      </c>
      <c r="N8" s="92" t="str">
        <f>IF(OR(M5&gt;1,M5=0),VLOOKUP(N5,$A$8:$B$17,2),"")</f>
        <v xml:space="preserve"> </v>
      </c>
      <c r="O8" s="92" t="str">
        <f>VLOOKUP(O5,$A$8:$B$27,2)</f>
        <v xml:space="preserve"> </v>
      </c>
    </row>
    <row r="9" spans="1:17">
      <c r="A9" s="92">
        <v>1</v>
      </c>
      <c r="B9" s="92" t="s">
        <v>102</v>
      </c>
      <c r="C9" s="92">
        <v>0</v>
      </c>
      <c r="D9" s="92" t="s">
        <v>101</v>
      </c>
      <c r="F9" s="92">
        <v>1</v>
      </c>
      <c r="G9" s="92" t="s">
        <v>103</v>
      </c>
      <c r="L9" s="92" t="str">
        <f>IF(B1&gt;=1000000000,"suma piękna, ale dla mnie za duża. MAX 999 999 999,99",K8&amp;" "&amp;L6&amp;" "&amp;M6&amp;" "&amp;N6&amp;" "&amp;K6&amp;" "&amp;L7&amp;" "&amp;M7&amp;" "&amp;N7&amp;" "&amp;K7&amp;" "&amp;L8&amp;" "&amp;M8&amp;" "&amp;N8&amp;" "&amp;"zł."&amp;"  "&amp;L10)</f>
        <v>zero                    zł.  00/100</v>
      </c>
    </row>
    <row r="10" spans="1:17">
      <c r="A10" s="92">
        <v>2</v>
      </c>
      <c r="B10" s="92" t="s">
        <v>104</v>
      </c>
      <c r="C10" s="92">
        <v>2</v>
      </c>
      <c r="D10" s="92" t="s">
        <v>105</v>
      </c>
      <c r="F10" s="92">
        <v>2</v>
      </c>
      <c r="G10" s="92" t="s">
        <v>106</v>
      </c>
      <c r="L10" s="92" t="str">
        <f>C4&amp;D4&amp;"/100"</f>
        <v>00/100</v>
      </c>
    </row>
    <row r="11" spans="1:17">
      <c r="A11" s="92">
        <v>3</v>
      </c>
      <c r="B11" s="92" t="s">
        <v>107</v>
      </c>
      <c r="C11" s="92">
        <v>3</v>
      </c>
      <c r="D11" s="92" t="s">
        <v>108</v>
      </c>
      <c r="F11" s="92">
        <v>3</v>
      </c>
      <c r="G11" s="92" t="s">
        <v>109</v>
      </c>
      <c r="I11" s="157" t="str">
        <f>TRIM(L9)</f>
        <v>zero zł. 00/100</v>
      </c>
      <c r="J11" s="157"/>
      <c r="K11" s="157"/>
      <c r="L11" s="157"/>
      <c r="M11" s="157"/>
      <c r="N11" s="157"/>
      <c r="O11" s="157"/>
      <c r="P11" s="157"/>
      <c r="Q11" s="157"/>
    </row>
    <row r="12" spans="1:17">
      <c r="A12" s="92">
        <v>4</v>
      </c>
      <c r="B12" s="92" t="s">
        <v>110</v>
      </c>
      <c r="C12" s="92">
        <v>4</v>
      </c>
      <c r="D12" s="92" t="s">
        <v>111</v>
      </c>
      <c r="F12" s="92">
        <v>4</v>
      </c>
      <c r="G12" s="92" t="s">
        <v>112</v>
      </c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7">
      <c r="A13" s="92">
        <v>5</v>
      </c>
      <c r="B13" s="92" t="s">
        <v>113</v>
      </c>
      <c r="C13" s="92">
        <v>5</v>
      </c>
      <c r="D13" s="92" t="s">
        <v>114</v>
      </c>
      <c r="F13" s="92">
        <v>5</v>
      </c>
      <c r="G13" s="92" t="s">
        <v>115</v>
      </c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7">
      <c r="A14" s="92">
        <v>6</v>
      </c>
      <c r="B14" s="92" t="s">
        <v>116</v>
      </c>
      <c r="C14" s="92">
        <v>6</v>
      </c>
      <c r="D14" s="92" t="s">
        <v>117</v>
      </c>
      <c r="F14" s="92">
        <v>6</v>
      </c>
      <c r="G14" s="92" t="s">
        <v>118</v>
      </c>
      <c r="O14" s="92" t="s">
        <v>101</v>
      </c>
    </row>
    <row r="15" spans="1:17">
      <c r="A15" s="92">
        <v>7</v>
      </c>
      <c r="B15" s="92" t="s">
        <v>119</v>
      </c>
      <c r="C15" s="92">
        <v>7</v>
      </c>
      <c r="D15" s="92" t="s">
        <v>120</v>
      </c>
      <c r="F15" s="92">
        <v>7</v>
      </c>
      <c r="G15" s="92" t="s">
        <v>121</v>
      </c>
    </row>
    <row r="16" spans="1:17">
      <c r="A16" s="92">
        <v>8</v>
      </c>
      <c r="B16" s="92" t="s">
        <v>122</v>
      </c>
      <c r="C16" s="92">
        <v>8</v>
      </c>
      <c r="D16" s="92" t="s">
        <v>123</v>
      </c>
      <c r="F16" s="92">
        <v>8</v>
      </c>
      <c r="G16" s="92" t="s">
        <v>124</v>
      </c>
    </row>
    <row r="17" spans="1:19">
      <c r="A17" s="92">
        <v>9</v>
      </c>
      <c r="B17" s="92" t="s">
        <v>125</v>
      </c>
      <c r="C17" s="92">
        <v>9</v>
      </c>
      <c r="D17" s="92" t="s">
        <v>126</v>
      </c>
      <c r="F17" s="92">
        <v>9</v>
      </c>
      <c r="G17" s="92" t="s">
        <v>127</v>
      </c>
    </row>
    <row r="18" spans="1:19">
      <c r="A18" s="92">
        <v>10</v>
      </c>
      <c r="B18" s="92" t="s">
        <v>128</v>
      </c>
      <c r="J18" s="92">
        <f>(L18-K18)/10</f>
        <v>0</v>
      </c>
      <c r="K18" s="92">
        <f>MOD(L18,10)</f>
        <v>0</v>
      </c>
      <c r="L18" s="92">
        <f>IF(P4&lt;100,P4,Q4)</f>
        <v>0</v>
      </c>
    </row>
    <row r="19" spans="1:19">
      <c r="A19" s="92">
        <v>11</v>
      </c>
      <c r="B19" s="92" t="s">
        <v>129</v>
      </c>
      <c r="J19" s="92">
        <f>VALUE((J18)+1)</f>
        <v>1</v>
      </c>
      <c r="K19" s="92">
        <f>VALUE(K18)+1</f>
        <v>1</v>
      </c>
      <c r="L19" s="92" t="str">
        <f>INDEX(J23:S32,J19,K19)</f>
        <v>tysięcy</v>
      </c>
    </row>
    <row r="20" spans="1:19">
      <c r="A20" s="92">
        <v>12</v>
      </c>
      <c r="B20" s="92" t="s">
        <v>130</v>
      </c>
    </row>
    <row r="21" spans="1:19">
      <c r="A21" s="92">
        <v>13</v>
      </c>
      <c r="B21" s="92" t="s">
        <v>131</v>
      </c>
    </row>
    <row r="22" spans="1:19">
      <c r="A22" s="92">
        <v>14</v>
      </c>
      <c r="B22" s="92" t="s">
        <v>132</v>
      </c>
      <c r="J22" s="92">
        <v>0</v>
      </c>
      <c r="K22" s="92">
        <v>1</v>
      </c>
      <c r="L22" s="92">
        <v>2</v>
      </c>
      <c r="M22" s="92">
        <v>3</v>
      </c>
      <c r="N22" s="92">
        <v>4</v>
      </c>
      <c r="O22" s="92">
        <v>5</v>
      </c>
      <c r="P22" s="92">
        <v>6</v>
      </c>
      <c r="Q22" s="92">
        <v>7</v>
      </c>
      <c r="R22" s="92">
        <v>8</v>
      </c>
      <c r="S22" s="92">
        <v>9</v>
      </c>
    </row>
    <row r="23" spans="1:19">
      <c r="A23" s="92">
        <v>15</v>
      </c>
      <c r="B23" s="92" t="s">
        <v>133</v>
      </c>
      <c r="I23" s="92">
        <v>0</v>
      </c>
      <c r="J23" s="92" t="s">
        <v>134</v>
      </c>
      <c r="K23" s="92" t="s">
        <v>134</v>
      </c>
      <c r="L23" s="92" t="s">
        <v>135</v>
      </c>
      <c r="M23" s="92" t="s">
        <v>135</v>
      </c>
      <c r="N23" s="92" t="s">
        <v>135</v>
      </c>
      <c r="O23" s="92" t="s">
        <v>134</v>
      </c>
      <c r="P23" s="92" t="s">
        <v>134</v>
      </c>
      <c r="Q23" s="92" t="s">
        <v>134</v>
      </c>
      <c r="R23" s="92" t="s">
        <v>134</v>
      </c>
      <c r="S23" s="92" t="s">
        <v>134</v>
      </c>
    </row>
    <row r="24" spans="1:19">
      <c r="A24" s="92">
        <v>16</v>
      </c>
      <c r="B24" s="92" t="s">
        <v>136</v>
      </c>
      <c r="I24" s="92">
        <v>1</v>
      </c>
      <c r="J24" s="92" t="s">
        <v>134</v>
      </c>
      <c r="K24" s="92" t="s">
        <v>134</v>
      </c>
      <c r="L24" s="92" t="s">
        <v>134</v>
      </c>
      <c r="M24" s="92" t="s">
        <v>134</v>
      </c>
      <c r="N24" s="92" t="s">
        <v>134</v>
      </c>
      <c r="O24" s="92" t="s">
        <v>134</v>
      </c>
      <c r="P24" s="92" t="s">
        <v>134</v>
      </c>
      <c r="Q24" s="92" t="s">
        <v>134</v>
      </c>
      <c r="R24" s="92" t="s">
        <v>134</v>
      </c>
      <c r="S24" s="92" t="s">
        <v>134</v>
      </c>
    </row>
    <row r="25" spans="1:19">
      <c r="A25" s="92">
        <v>17</v>
      </c>
      <c r="B25" s="92" t="s">
        <v>137</v>
      </c>
      <c r="I25" s="92">
        <v>2</v>
      </c>
      <c r="J25" s="92" t="s">
        <v>134</v>
      </c>
      <c r="K25" s="92" t="s">
        <v>134</v>
      </c>
      <c r="L25" s="92" t="s">
        <v>135</v>
      </c>
      <c r="M25" s="92" t="s">
        <v>135</v>
      </c>
      <c r="N25" s="92" t="s">
        <v>135</v>
      </c>
      <c r="O25" s="92" t="s">
        <v>134</v>
      </c>
      <c r="P25" s="92" t="s">
        <v>134</v>
      </c>
      <c r="Q25" s="92" t="s">
        <v>134</v>
      </c>
      <c r="R25" s="92" t="s">
        <v>134</v>
      </c>
      <c r="S25" s="92" t="s">
        <v>134</v>
      </c>
    </row>
    <row r="26" spans="1:19">
      <c r="A26" s="92">
        <v>18</v>
      </c>
      <c r="B26" s="92" t="s">
        <v>138</v>
      </c>
      <c r="I26" s="92">
        <v>3</v>
      </c>
      <c r="J26" s="92" t="s">
        <v>134</v>
      </c>
      <c r="K26" s="92" t="s">
        <v>134</v>
      </c>
      <c r="L26" s="92" t="s">
        <v>135</v>
      </c>
      <c r="M26" s="92" t="s">
        <v>135</v>
      </c>
      <c r="N26" s="92" t="s">
        <v>135</v>
      </c>
      <c r="O26" s="92" t="s">
        <v>134</v>
      </c>
      <c r="P26" s="92" t="s">
        <v>134</v>
      </c>
      <c r="Q26" s="92" t="s">
        <v>134</v>
      </c>
      <c r="R26" s="92" t="s">
        <v>134</v>
      </c>
      <c r="S26" s="92" t="s">
        <v>134</v>
      </c>
    </row>
    <row r="27" spans="1:19">
      <c r="A27" s="92">
        <v>19</v>
      </c>
      <c r="B27" s="92" t="s">
        <v>139</v>
      </c>
      <c r="I27" s="92">
        <v>4</v>
      </c>
      <c r="J27" s="92" t="s">
        <v>134</v>
      </c>
      <c r="K27" s="92" t="s">
        <v>134</v>
      </c>
      <c r="L27" s="92" t="s">
        <v>135</v>
      </c>
      <c r="M27" s="92" t="s">
        <v>135</v>
      </c>
      <c r="N27" s="92" t="s">
        <v>135</v>
      </c>
      <c r="O27" s="92" t="s">
        <v>134</v>
      </c>
      <c r="P27" s="92" t="s">
        <v>134</v>
      </c>
      <c r="Q27" s="92" t="s">
        <v>134</v>
      </c>
      <c r="R27" s="92" t="s">
        <v>134</v>
      </c>
      <c r="S27" s="92" t="s">
        <v>134</v>
      </c>
    </row>
    <row r="28" spans="1:19">
      <c r="I28" s="92">
        <v>5</v>
      </c>
      <c r="J28" s="92" t="s">
        <v>134</v>
      </c>
      <c r="K28" s="92" t="s">
        <v>134</v>
      </c>
      <c r="L28" s="92" t="s">
        <v>135</v>
      </c>
      <c r="M28" s="92" t="s">
        <v>135</v>
      </c>
      <c r="N28" s="92" t="s">
        <v>135</v>
      </c>
      <c r="O28" s="92" t="s">
        <v>134</v>
      </c>
      <c r="P28" s="92" t="s">
        <v>134</v>
      </c>
      <c r="Q28" s="92" t="s">
        <v>134</v>
      </c>
      <c r="R28" s="92" t="s">
        <v>134</v>
      </c>
      <c r="S28" s="92" t="s">
        <v>134</v>
      </c>
    </row>
    <row r="29" spans="1:19">
      <c r="I29" s="92">
        <v>6</v>
      </c>
      <c r="J29" s="92" t="s">
        <v>134</v>
      </c>
      <c r="K29" s="92" t="s">
        <v>134</v>
      </c>
      <c r="L29" s="92" t="s">
        <v>135</v>
      </c>
      <c r="M29" s="92" t="s">
        <v>135</v>
      </c>
      <c r="N29" s="92" t="s">
        <v>135</v>
      </c>
      <c r="O29" s="92" t="s">
        <v>134</v>
      </c>
      <c r="P29" s="92" t="s">
        <v>134</v>
      </c>
      <c r="Q29" s="92" t="s">
        <v>134</v>
      </c>
      <c r="R29" s="92" t="s">
        <v>134</v>
      </c>
      <c r="S29" s="92" t="s">
        <v>134</v>
      </c>
    </row>
    <row r="30" spans="1:19">
      <c r="I30" s="92">
        <v>7</v>
      </c>
      <c r="J30" s="92" t="s">
        <v>134</v>
      </c>
      <c r="K30" s="92" t="s">
        <v>134</v>
      </c>
      <c r="L30" s="92" t="s">
        <v>135</v>
      </c>
      <c r="M30" s="92" t="s">
        <v>135</v>
      </c>
      <c r="N30" s="92" t="s">
        <v>135</v>
      </c>
      <c r="O30" s="92" t="s">
        <v>134</v>
      </c>
      <c r="P30" s="92" t="s">
        <v>134</v>
      </c>
      <c r="Q30" s="92" t="s">
        <v>134</v>
      </c>
      <c r="R30" s="92" t="s">
        <v>134</v>
      </c>
      <c r="S30" s="92" t="s">
        <v>134</v>
      </c>
    </row>
    <row r="31" spans="1:19">
      <c r="I31" s="92">
        <v>8</v>
      </c>
      <c r="J31" s="92" t="s">
        <v>134</v>
      </c>
      <c r="K31" s="92" t="s">
        <v>134</v>
      </c>
      <c r="L31" s="92" t="s">
        <v>135</v>
      </c>
      <c r="M31" s="92" t="s">
        <v>135</v>
      </c>
      <c r="N31" s="92" t="s">
        <v>135</v>
      </c>
      <c r="O31" s="92" t="s">
        <v>134</v>
      </c>
      <c r="P31" s="92" t="s">
        <v>134</v>
      </c>
      <c r="Q31" s="92" t="s">
        <v>134</v>
      </c>
      <c r="R31" s="92" t="s">
        <v>134</v>
      </c>
      <c r="S31" s="92" t="s">
        <v>134</v>
      </c>
    </row>
    <row r="32" spans="1:19">
      <c r="I32" s="92">
        <v>9</v>
      </c>
      <c r="J32" s="92" t="s">
        <v>134</v>
      </c>
      <c r="K32" s="92" t="s">
        <v>134</v>
      </c>
      <c r="L32" s="92" t="s">
        <v>135</v>
      </c>
      <c r="M32" s="92" t="s">
        <v>135</v>
      </c>
      <c r="N32" s="92" t="s">
        <v>135</v>
      </c>
      <c r="O32" s="92" t="s">
        <v>134</v>
      </c>
      <c r="P32" s="92" t="s">
        <v>134</v>
      </c>
      <c r="Q32" s="92" t="s">
        <v>134</v>
      </c>
      <c r="R32" s="92" t="s">
        <v>134</v>
      </c>
      <c r="S32" s="92" t="s">
        <v>134</v>
      </c>
    </row>
    <row r="35" spans="9:19">
      <c r="J35" s="92">
        <f>(L35-K35)/10</f>
        <v>0</v>
      </c>
      <c r="K35" s="92">
        <f>MOD(L35,10)</f>
        <v>0</v>
      </c>
      <c r="L35" s="92">
        <f>IF(P3&lt;100,P3,Q3)</f>
        <v>0</v>
      </c>
    </row>
    <row r="36" spans="9:19">
      <c r="J36" s="92">
        <f>VALUE((J35)+1)</f>
        <v>1</v>
      </c>
      <c r="K36" s="92">
        <f>VALUE(K35)+1</f>
        <v>1</v>
      </c>
      <c r="L36" s="92" t="str">
        <f>INDEX(J40:S49,J36,K36)</f>
        <v>milionów</v>
      </c>
    </row>
    <row r="39" spans="9:19">
      <c r="J39" s="92">
        <v>0</v>
      </c>
      <c r="K39" s="92">
        <v>1</v>
      </c>
      <c r="L39" s="92">
        <v>2</v>
      </c>
      <c r="M39" s="92">
        <v>3</v>
      </c>
      <c r="N39" s="92">
        <v>4</v>
      </c>
      <c r="O39" s="92">
        <v>5</v>
      </c>
      <c r="P39" s="92">
        <v>6</v>
      </c>
      <c r="Q39" s="92">
        <v>7</v>
      </c>
      <c r="R39" s="92">
        <v>8</v>
      </c>
      <c r="S39" s="92">
        <v>9</v>
      </c>
    </row>
    <row r="40" spans="9:19">
      <c r="I40" s="92">
        <v>0</v>
      </c>
      <c r="J40" s="92" t="s">
        <v>140</v>
      </c>
      <c r="K40" s="92" t="s">
        <v>140</v>
      </c>
      <c r="L40" s="92" t="s">
        <v>141</v>
      </c>
      <c r="M40" s="92" t="s">
        <v>141</v>
      </c>
      <c r="N40" s="92" t="s">
        <v>141</v>
      </c>
      <c r="O40" s="92" t="s">
        <v>140</v>
      </c>
      <c r="P40" s="92" t="s">
        <v>140</v>
      </c>
      <c r="Q40" s="92" t="s">
        <v>140</v>
      </c>
      <c r="R40" s="92" t="s">
        <v>140</v>
      </c>
      <c r="S40" s="92" t="s">
        <v>140</v>
      </c>
    </row>
    <row r="41" spans="9:19">
      <c r="I41" s="92">
        <v>1</v>
      </c>
      <c r="J41" s="92" t="s">
        <v>140</v>
      </c>
      <c r="K41" s="92" t="s">
        <v>140</v>
      </c>
      <c r="L41" s="92" t="s">
        <v>140</v>
      </c>
      <c r="M41" s="92" t="s">
        <v>140</v>
      </c>
      <c r="N41" s="92" t="s">
        <v>140</v>
      </c>
      <c r="O41" s="92" t="s">
        <v>140</v>
      </c>
      <c r="P41" s="92" t="s">
        <v>140</v>
      </c>
      <c r="Q41" s="92" t="s">
        <v>140</v>
      </c>
      <c r="R41" s="92" t="s">
        <v>140</v>
      </c>
      <c r="S41" s="92" t="s">
        <v>140</v>
      </c>
    </row>
    <row r="42" spans="9:19">
      <c r="I42" s="92">
        <v>2</v>
      </c>
      <c r="J42" s="92" t="s">
        <v>140</v>
      </c>
      <c r="K42" s="92" t="s">
        <v>140</v>
      </c>
      <c r="L42" s="92" t="s">
        <v>141</v>
      </c>
      <c r="M42" s="92" t="s">
        <v>141</v>
      </c>
      <c r="N42" s="92" t="s">
        <v>141</v>
      </c>
      <c r="O42" s="92" t="s">
        <v>140</v>
      </c>
      <c r="P42" s="92" t="s">
        <v>140</v>
      </c>
      <c r="Q42" s="92" t="s">
        <v>140</v>
      </c>
      <c r="R42" s="92" t="s">
        <v>140</v>
      </c>
      <c r="S42" s="92" t="s">
        <v>140</v>
      </c>
    </row>
    <row r="43" spans="9:19">
      <c r="I43" s="92">
        <v>3</v>
      </c>
      <c r="J43" s="92" t="s">
        <v>140</v>
      </c>
      <c r="K43" s="92" t="s">
        <v>140</v>
      </c>
      <c r="L43" s="92" t="s">
        <v>141</v>
      </c>
      <c r="M43" s="92" t="s">
        <v>141</v>
      </c>
      <c r="N43" s="92" t="s">
        <v>141</v>
      </c>
      <c r="O43" s="92" t="s">
        <v>140</v>
      </c>
      <c r="P43" s="92" t="s">
        <v>140</v>
      </c>
      <c r="Q43" s="92" t="s">
        <v>140</v>
      </c>
      <c r="R43" s="92" t="s">
        <v>140</v>
      </c>
      <c r="S43" s="92" t="s">
        <v>140</v>
      </c>
    </row>
    <row r="44" spans="9:19">
      <c r="I44" s="92">
        <v>4</v>
      </c>
      <c r="J44" s="92" t="s">
        <v>140</v>
      </c>
      <c r="K44" s="92" t="s">
        <v>140</v>
      </c>
      <c r="L44" s="92" t="s">
        <v>141</v>
      </c>
      <c r="M44" s="92" t="s">
        <v>141</v>
      </c>
      <c r="N44" s="92" t="s">
        <v>141</v>
      </c>
      <c r="O44" s="92" t="s">
        <v>140</v>
      </c>
      <c r="P44" s="92" t="s">
        <v>140</v>
      </c>
      <c r="Q44" s="92" t="s">
        <v>140</v>
      </c>
      <c r="R44" s="92" t="s">
        <v>140</v>
      </c>
      <c r="S44" s="92" t="s">
        <v>140</v>
      </c>
    </row>
    <row r="45" spans="9:19">
      <c r="I45" s="92">
        <v>5</v>
      </c>
      <c r="J45" s="92" t="s">
        <v>140</v>
      </c>
      <c r="K45" s="92" t="s">
        <v>140</v>
      </c>
      <c r="L45" s="92" t="s">
        <v>141</v>
      </c>
      <c r="M45" s="92" t="s">
        <v>141</v>
      </c>
      <c r="N45" s="92" t="s">
        <v>141</v>
      </c>
      <c r="O45" s="92" t="s">
        <v>140</v>
      </c>
      <c r="P45" s="92" t="s">
        <v>140</v>
      </c>
      <c r="Q45" s="92" t="s">
        <v>140</v>
      </c>
      <c r="R45" s="92" t="s">
        <v>140</v>
      </c>
      <c r="S45" s="92" t="s">
        <v>140</v>
      </c>
    </row>
    <row r="46" spans="9:19">
      <c r="I46" s="92">
        <v>6</v>
      </c>
      <c r="J46" s="92" t="s">
        <v>140</v>
      </c>
      <c r="K46" s="92" t="s">
        <v>140</v>
      </c>
      <c r="L46" s="92" t="s">
        <v>141</v>
      </c>
      <c r="M46" s="92" t="s">
        <v>141</v>
      </c>
      <c r="N46" s="92" t="s">
        <v>141</v>
      </c>
      <c r="O46" s="92" t="s">
        <v>140</v>
      </c>
      <c r="P46" s="92" t="s">
        <v>140</v>
      </c>
      <c r="Q46" s="92" t="s">
        <v>140</v>
      </c>
      <c r="R46" s="92" t="s">
        <v>140</v>
      </c>
      <c r="S46" s="92" t="s">
        <v>140</v>
      </c>
    </row>
    <row r="47" spans="9:19">
      <c r="I47" s="92">
        <v>7</v>
      </c>
      <c r="J47" s="92" t="s">
        <v>140</v>
      </c>
      <c r="K47" s="92" t="s">
        <v>140</v>
      </c>
      <c r="L47" s="92" t="s">
        <v>141</v>
      </c>
      <c r="M47" s="92" t="s">
        <v>141</v>
      </c>
      <c r="N47" s="92" t="s">
        <v>141</v>
      </c>
      <c r="O47" s="92" t="s">
        <v>140</v>
      </c>
      <c r="P47" s="92" t="s">
        <v>140</v>
      </c>
      <c r="Q47" s="92" t="s">
        <v>140</v>
      </c>
      <c r="R47" s="92" t="s">
        <v>140</v>
      </c>
      <c r="S47" s="92" t="s">
        <v>140</v>
      </c>
    </row>
    <row r="48" spans="9:19">
      <c r="I48" s="92">
        <v>8</v>
      </c>
      <c r="J48" s="92" t="s">
        <v>140</v>
      </c>
      <c r="K48" s="92" t="s">
        <v>140</v>
      </c>
      <c r="L48" s="92" t="s">
        <v>141</v>
      </c>
      <c r="M48" s="92" t="s">
        <v>141</v>
      </c>
      <c r="N48" s="92" t="s">
        <v>141</v>
      </c>
      <c r="O48" s="92" t="s">
        <v>140</v>
      </c>
      <c r="P48" s="92" t="s">
        <v>140</v>
      </c>
      <c r="Q48" s="92" t="s">
        <v>140</v>
      </c>
      <c r="R48" s="92" t="s">
        <v>140</v>
      </c>
      <c r="S48" s="92" t="s">
        <v>140</v>
      </c>
    </row>
    <row r="49" spans="9:19">
      <c r="I49" s="92">
        <v>9</v>
      </c>
      <c r="J49" s="92" t="s">
        <v>140</v>
      </c>
      <c r="K49" s="92" t="s">
        <v>140</v>
      </c>
      <c r="L49" s="92" t="s">
        <v>141</v>
      </c>
      <c r="M49" s="92" t="s">
        <v>141</v>
      </c>
      <c r="N49" s="92" t="s">
        <v>141</v>
      </c>
      <c r="O49" s="92" t="s">
        <v>140</v>
      </c>
      <c r="P49" s="92" t="s">
        <v>140</v>
      </c>
      <c r="Q49" s="92" t="s">
        <v>140</v>
      </c>
      <c r="R49" s="92" t="s">
        <v>140</v>
      </c>
      <c r="S49" s="92" t="s">
        <v>140</v>
      </c>
    </row>
  </sheetData>
  <mergeCells count="1">
    <mergeCell ref="I11:Q13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Wyłożone</vt:lpstr>
      <vt:lpstr>Lista zmian</vt:lpstr>
      <vt:lpstr>Arkusz1</vt:lpstr>
      <vt:lpstr>Arkusz2</vt:lpstr>
      <vt:lpstr>§.0</vt:lpstr>
      <vt:lpstr>§.1</vt:lpstr>
      <vt:lpstr>§.7</vt:lpstr>
      <vt:lpstr>§.8</vt:lpstr>
      <vt:lpstr>§.9</vt:lpstr>
      <vt:lpstr>Wyłożone!Obszar_wydruku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Dyspozycja uruchomienia środków</dc:title>
  <dc:subject/>
  <dc:creator>Włodzimierz Openchowski</dc:creator>
  <cp:keywords>Dyspozycja</cp:keywords>
  <dc:description/>
  <cp:lastModifiedBy>Włodzimierz Openchowski</cp:lastModifiedBy>
  <cp:revision>1</cp:revision>
  <cp:lastPrinted>2019-03-27T13:32:33Z</cp:lastPrinted>
  <dcterms:created xsi:type="dcterms:W3CDTF">2016-04-11T09:32:34Z</dcterms:created>
  <dcterms:modified xsi:type="dcterms:W3CDTF">2019-03-29T10:39:30Z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