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Zamówienia publiczne\Karolina\POSTEPOWANIA 2018\89-digitalizacja II\modyfikacja 19.11\"/>
    </mc:Choice>
  </mc:AlternateContent>
  <bookViews>
    <workbookView xWindow="0" yWindow="360" windowWidth="28800" windowHeight="11475" tabRatio="691"/>
  </bookViews>
  <sheets>
    <sheet name="Pakiet 3" sheetId="3" r:id="rId1"/>
    <sheet name="Pakiet 5" sheetId="5" r:id="rId2"/>
    <sheet name="Pakiet 6" sheetId="40" r:id="rId3"/>
    <sheet name="Pakiet 10" sheetId="10" r:id="rId4"/>
    <sheet name="Pakiet 11" sheetId="11" r:id="rId5"/>
    <sheet name="Pakiet 14" sheetId="41" r:id="rId6"/>
    <sheet name="Pakiet 15" sheetId="15" r:id="rId7"/>
    <sheet name="Pakiet 16" sheetId="16" r:id="rId8"/>
    <sheet name="Pakiet 17" sheetId="17" r:id="rId9"/>
    <sheet name="Pakiet 18" sheetId="18" r:id="rId10"/>
    <sheet name="Pakiet 20" sheetId="20" r:id="rId11"/>
    <sheet name="Pakiet 21" sheetId="21" r:id="rId12"/>
    <sheet name="Pakiet 22" sheetId="22" r:id="rId13"/>
    <sheet name="Pakiet 23" sheetId="23" r:id="rId14"/>
    <sheet name="Pakiet 25" sheetId="25" r:id="rId15"/>
    <sheet name="Pakiet 27" sheetId="27" r:id="rId16"/>
    <sheet name="Pakiet 29" sheetId="29" r:id="rId17"/>
    <sheet name="Pakiet 31" sheetId="31" r:id="rId18"/>
    <sheet name="Pakiet 32" sheetId="32" r:id="rId19"/>
    <sheet name="Pakiet 34" sheetId="34" r:id="rId20"/>
    <sheet name="Pakiet 35" sheetId="35" r:id="rId21"/>
    <sheet name="Pakiet 36" sheetId="36" r:id="rId22"/>
    <sheet name="Pakiet 37" sheetId="37" r:id="rId23"/>
    <sheet name="Pakiet 39" sheetId="39" r:id="rId2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34" l="1"/>
  <c r="F92" i="23"/>
  <c r="F98" i="41" l="1"/>
  <c r="F31" i="41"/>
  <c r="G31" i="41" s="1"/>
  <c r="G33" i="41" s="1"/>
  <c r="F102" i="37" l="1"/>
  <c r="F111" i="36"/>
  <c r="F114" i="35"/>
  <c r="F108" i="29"/>
  <c r="F101" i="27"/>
  <c r="F92" i="22"/>
  <c r="F95" i="21"/>
  <c r="F94" i="20"/>
  <c r="F104" i="18"/>
  <c r="F112" i="17"/>
  <c r="F116" i="16"/>
  <c r="F103" i="15"/>
  <c r="F99" i="11"/>
  <c r="F108" i="10"/>
  <c r="F98" i="40"/>
  <c r="F111" i="3"/>
  <c r="F31" i="40"/>
  <c r="G31" i="40" s="1"/>
  <c r="G33" i="40" s="1"/>
  <c r="F40" i="16" l="1"/>
  <c r="G40" i="16" s="1"/>
  <c r="F34" i="15" l="1"/>
  <c r="G34" i="15" s="1"/>
  <c r="F35" i="15"/>
  <c r="G35" i="15" s="1"/>
  <c r="F98" i="39" l="1"/>
  <c r="F102" i="32"/>
  <c r="F103" i="31"/>
  <c r="F124" i="25"/>
  <c r="F146" i="5"/>
  <c r="F52" i="25" l="1"/>
  <c r="F39" i="16" l="1"/>
  <c r="G39" i="16" s="1"/>
  <c r="F31" i="39" l="1"/>
  <c r="G31" i="39" s="1"/>
  <c r="G33" i="39" l="1"/>
  <c r="G52" i="25"/>
  <c r="F48" i="25" l="1"/>
  <c r="G48" i="25" s="1"/>
  <c r="F35" i="37" l="1"/>
  <c r="G35" i="37" s="1"/>
  <c r="F34" i="37"/>
  <c r="G34" i="37" s="1"/>
  <c r="F33" i="37"/>
  <c r="G33" i="37" s="1"/>
  <c r="F32" i="37"/>
  <c r="G32" i="37" s="1"/>
  <c r="F31" i="37"/>
  <c r="G31" i="37" s="1"/>
  <c r="F44" i="36"/>
  <c r="G44" i="36" s="1"/>
  <c r="F43" i="36"/>
  <c r="G43" i="36" s="1"/>
  <c r="F42" i="36"/>
  <c r="G42" i="36" s="1"/>
  <c r="F41" i="36"/>
  <c r="G41" i="36" s="1"/>
  <c r="F40" i="36"/>
  <c r="G40" i="36" s="1"/>
  <c r="F39" i="36"/>
  <c r="G39" i="36" s="1"/>
  <c r="F38" i="36"/>
  <c r="G38" i="36" s="1"/>
  <c r="F37" i="36"/>
  <c r="G37" i="36" s="1"/>
  <c r="F36" i="36"/>
  <c r="G36" i="36" s="1"/>
  <c r="F35" i="36"/>
  <c r="G35" i="36" s="1"/>
  <c r="F34" i="36"/>
  <c r="G34" i="36" s="1"/>
  <c r="F33" i="36"/>
  <c r="G33" i="36" s="1"/>
  <c r="F32" i="36"/>
  <c r="G32" i="36" s="1"/>
  <c r="F31" i="36"/>
  <c r="G31" i="36" s="1"/>
  <c r="F47" i="35"/>
  <c r="G47" i="35" s="1"/>
  <c r="F46" i="35"/>
  <c r="G46" i="35" s="1"/>
  <c r="F45" i="35"/>
  <c r="G45" i="35" s="1"/>
  <c r="F44" i="35"/>
  <c r="G44" i="35" s="1"/>
  <c r="F43" i="35"/>
  <c r="G43" i="35" s="1"/>
  <c r="F42" i="35"/>
  <c r="G42" i="35" s="1"/>
  <c r="F41" i="35"/>
  <c r="G41" i="35" s="1"/>
  <c r="F40" i="35"/>
  <c r="G40" i="35" s="1"/>
  <c r="F39" i="35"/>
  <c r="G39" i="35" s="1"/>
  <c r="F38" i="35"/>
  <c r="G38" i="35" s="1"/>
  <c r="F37" i="35"/>
  <c r="G37" i="35" s="1"/>
  <c r="F36" i="35"/>
  <c r="G36" i="35" s="1"/>
  <c r="F35" i="35"/>
  <c r="G35" i="35" s="1"/>
  <c r="F34" i="35"/>
  <c r="G34" i="35" s="1"/>
  <c r="F33" i="35"/>
  <c r="G33" i="35" s="1"/>
  <c r="F32" i="35"/>
  <c r="G32" i="35" s="1"/>
  <c r="F31" i="35"/>
  <c r="G31" i="35" s="1"/>
  <c r="F53" i="34"/>
  <c r="G53" i="34" s="1"/>
  <c r="F52" i="34"/>
  <c r="G52" i="34" s="1"/>
  <c r="F51" i="34"/>
  <c r="G51" i="34" s="1"/>
  <c r="F50" i="34"/>
  <c r="G50" i="34" s="1"/>
  <c r="F49" i="34"/>
  <c r="G49" i="34" s="1"/>
  <c r="F48" i="34"/>
  <c r="G48" i="34" s="1"/>
  <c r="F47" i="34"/>
  <c r="G47" i="34" s="1"/>
  <c r="F46" i="34"/>
  <c r="G46" i="34" s="1"/>
  <c r="F45" i="34"/>
  <c r="G45" i="34" s="1"/>
  <c r="F44" i="34"/>
  <c r="G44" i="34" s="1"/>
  <c r="F43" i="34"/>
  <c r="G43" i="34" s="1"/>
  <c r="F42" i="34"/>
  <c r="G42" i="34" s="1"/>
  <c r="F41" i="34"/>
  <c r="G41" i="34" s="1"/>
  <c r="F40" i="34"/>
  <c r="G40" i="34" s="1"/>
  <c r="F39" i="34"/>
  <c r="G39" i="34" s="1"/>
  <c r="F38" i="34"/>
  <c r="G38" i="34" s="1"/>
  <c r="F37" i="34"/>
  <c r="G37" i="34" s="1"/>
  <c r="F36" i="34"/>
  <c r="G36" i="34" s="1"/>
  <c r="F35" i="34"/>
  <c r="G35" i="34" s="1"/>
  <c r="F34" i="34"/>
  <c r="G34" i="34" s="1"/>
  <c r="F33" i="34"/>
  <c r="G33" i="34" s="1"/>
  <c r="F32" i="34"/>
  <c r="G32" i="34" s="1"/>
  <c r="F31" i="34"/>
  <c r="G31" i="34" s="1"/>
  <c r="F35" i="32"/>
  <c r="G35" i="32" s="1"/>
  <c r="F34" i="32"/>
  <c r="G34" i="32" s="1"/>
  <c r="F33" i="32"/>
  <c r="G33" i="32" s="1"/>
  <c r="F32" i="32"/>
  <c r="G32" i="32" s="1"/>
  <c r="F31" i="32"/>
  <c r="G31" i="32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41" i="29"/>
  <c r="G41" i="29" s="1"/>
  <c r="F40" i="29"/>
  <c r="G40" i="29" s="1"/>
  <c r="F39" i="29"/>
  <c r="G39" i="29" s="1"/>
  <c r="F38" i="29"/>
  <c r="G38" i="29" s="1"/>
  <c r="F37" i="29"/>
  <c r="G37" i="29" s="1"/>
  <c r="F36" i="29"/>
  <c r="G36" i="29" s="1"/>
  <c r="F35" i="29"/>
  <c r="G35" i="29" s="1"/>
  <c r="F34" i="29"/>
  <c r="G34" i="29" s="1"/>
  <c r="F33" i="29"/>
  <c r="G33" i="29" s="1"/>
  <c r="F32" i="29"/>
  <c r="G32" i="29" s="1"/>
  <c r="F31" i="29"/>
  <c r="G31" i="29" s="1"/>
  <c r="F34" i="27"/>
  <c r="G34" i="27" s="1"/>
  <c r="F33" i="27"/>
  <c r="G33" i="27" s="1"/>
  <c r="F32" i="27"/>
  <c r="G32" i="27" s="1"/>
  <c r="F31" i="27"/>
  <c r="G31" i="27" s="1"/>
  <c r="F51" i="25"/>
  <c r="G51" i="25" s="1"/>
  <c r="F50" i="25"/>
  <c r="G50" i="25" s="1"/>
  <c r="F49" i="25"/>
  <c r="G49" i="25" s="1"/>
  <c r="F47" i="25"/>
  <c r="G47" i="25" s="1"/>
  <c r="F46" i="25"/>
  <c r="G46" i="25" s="1"/>
  <c r="F45" i="25"/>
  <c r="G45" i="25" s="1"/>
  <c r="F44" i="25"/>
  <c r="G44" i="25" s="1"/>
  <c r="F43" i="25"/>
  <c r="G43" i="25" s="1"/>
  <c r="F42" i="25"/>
  <c r="G42" i="25" s="1"/>
  <c r="F41" i="25"/>
  <c r="G41" i="25" s="1"/>
  <c r="F40" i="25"/>
  <c r="G40" i="25" s="1"/>
  <c r="F39" i="25"/>
  <c r="G39" i="25" s="1"/>
  <c r="F38" i="25"/>
  <c r="G38" i="25" s="1"/>
  <c r="F37" i="25"/>
  <c r="G37" i="25" s="1"/>
  <c r="F36" i="25"/>
  <c r="G36" i="25" s="1"/>
  <c r="F35" i="25"/>
  <c r="G35" i="25" s="1"/>
  <c r="F34" i="25"/>
  <c r="G34" i="25" s="1"/>
  <c r="F33" i="25"/>
  <c r="G33" i="25" s="1"/>
  <c r="F32" i="25"/>
  <c r="G32" i="25" s="1"/>
  <c r="F31" i="25"/>
  <c r="G31" i="25" s="1"/>
  <c r="F36" i="23"/>
  <c r="G36" i="23" s="1"/>
  <c r="F35" i="23"/>
  <c r="G35" i="23" s="1"/>
  <c r="F34" i="23"/>
  <c r="G34" i="23" s="1"/>
  <c r="F33" i="23"/>
  <c r="G33" i="23" s="1"/>
  <c r="F32" i="23"/>
  <c r="G32" i="23" s="1"/>
  <c r="F31" i="23"/>
  <c r="G31" i="23" s="1"/>
  <c r="F32" i="22"/>
  <c r="G32" i="22" s="1"/>
  <c r="F33" i="22"/>
  <c r="G33" i="22"/>
  <c r="F34" i="22"/>
  <c r="G34" i="22" s="1"/>
  <c r="F35" i="22"/>
  <c r="G35" i="22" s="1"/>
  <c r="F36" i="22"/>
  <c r="G36" i="22" s="1"/>
  <c r="F31" i="22"/>
  <c r="G31" i="22" s="1"/>
  <c r="F39" i="21"/>
  <c r="G39" i="21" s="1"/>
  <c r="F38" i="21"/>
  <c r="G38" i="21" s="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8" i="20"/>
  <c r="G38" i="20" s="1"/>
  <c r="F37" i="20"/>
  <c r="G37" i="20" s="1"/>
  <c r="F36" i="20"/>
  <c r="G36" i="20" s="1"/>
  <c r="F35" i="20"/>
  <c r="G35" i="20" s="1"/>
  <c r="F34" i="20"/>
  <c r="G34" i="20" s="1"/>
  <c r="F33" i="20"/>
  <c r="G33" i="20" s="1"/>
  <c r="F32" i="20"/>
  <c r="G32" i="20" s="1"/>
  <c r="F31" i="20"/>
  <c r="G31" i="20" s="1"/>
  <c r="F37" i="18"/>
  <c r="G37" i="18" s="1"/>
  <c r="F36" i="18"/>
  <c r="G36" i="18" s="1"/>
  <c r="F35" i="18"/>
  <c r="G35" i="18" s="1"/>
  <c r="F34" i="18"/>
  <c r="G34" i="18" s="1"/>
  <c r="F33" i="18"/>
  <c r="G33" i="18" s="1"/>
  <c r="F32" i="18"/>
  <c r="G32" i="18" s="1"/>
  <c r="F31" i="18"/>
  <c r="G31" i="18" s="1"/>
  <c r="F45" i="17"/>
  <c r="G45" i="17" s="1"/>
  <c r="F44" i="17"/>
  <c r="G44" i="17" s="1"/>
  <c r="F43" i="17"/>
  <c r="G43" i="17" s="1"/>
  <c r="F42" i="17"/>
  <c r="G42" i="17" s="1"/>
  <c r="F41" i="17"/>
  <c r="G41" i="17" s="1"/>
  <c r="F40" i="17"/>
  <c r="G40" i="17" s="1"/>
  <c r="F39" i="17"/>
  <c r="G39" i="17" s="1"/>
  <c r="G38" i="17"/>
  <c r="F38" i="17"/>
  <c r="F37" i="17"/>
  <c r="G37" i="17" s="1"/>
  <c r="F36" i="17"/>
  <c r="G36" i="17" s="1"/>
  <c r="F35" i="17"/>
  <c r="G35" i="17" s="1"/>
  <c r="F34" i="17"/>
  <c r="G34" i="17" s="1"/>
  <c r="F33" i="17"/>
  <c r="G33" i="17" s="1"/>
  <c r="F32" i="17"/>
  <c r="G32" i="17" s="1"/>
  <c r="F31" i="17"/>
  <c r="G31" i="17" s="1"/>
  <c r="F46" i="16"/>
  <c r="G46" i="16" s="1"/>
  <c r="F45" i="16"/>
  <c r="G45" i="16" s="1"/>
  <c r="F44" i="16"/>
  <c r="G44" i="16" s="1"/>
  <c r="F49" i="16"/>
  <c r="G49" i="16" s="1"/>
  <c r="F48" i="16"/>
  <c r="G48" i="16" s="1"/>
  <c r="F47" i="16"/>
  <c r="G47" i="16" s="1"/>
  <c r="F43" i="16"/>
  <c r="G43" i="16" s="1"/>
  <c r="F42" i="16"/>
  <c r="G42" i="16" s="1"/>
  <c r="F41" i="16"/>
  <c r="G41" i="16" s="1"/>
  <c r="F38" i="16"/>
  <c r="G38" i="16" s="1"/>
  <c r="F37" i="16"/>
  <c r="G37" i="16" s="1"/>
  <c r="F36" i="16"/>
  <c r="G36" i="16" s="1"/>
  <c r="G35" i="16"/>
  <c r="F35" i="16"/>
  <c r="F34" i="16"/>
  <c r="G34" i="16" s="1"/>
  <c r="F33" i="16"/>
  <c r="G33" i="16" s="1"/>
  <c r="F32" i="16"/>
  <c r="G32" i="16" s="1"/>
  <c r="F31" i="16"/>
  <c r="G31" i="16" s="1"/>
  <c r="F36" i="15"/>
  <c r="G36" i="15" s="1"/>
  <c r="F33" i="15"/>
  <c r="G33" i="15" s="1"/>
  <c r="F32" i="15"/>
  <c r="G32" i="15" s="1"/>
  <c r="F31" i="15"/>
  <c r="G31" i="15" s="1"/>
  <c r="F40" i="11"/>
  <c r="G40" i="11" s="1"/>
  <c r="F39" i="11"/>
  <c r="G39" i="11" s="1"/>
  <c r="F43" i="11"/>
  <c r="G43" i="11" s="1"/>
  <c r="F42" i="11"/>
  <c r="G42" i="11" s="1"/>
  <c r="F41" i="11"/>
  <c r="G41" i="11" s="1"/>
  <c r="F38" i="11"/>
  <c r="G38" i="11" s="1"/>
  <c r="F37" i="11"/>
  <c r="G37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G51" i="16" l="1"/>
  <c r="G37" i="37"/>
  <c r="G46" i="36"/>
  <c r="G49" i="35"/>
  <c r="G55" i="34"/>
  <c r="G37" i="32"/>
  <c r="G38" i="31"/>
  <c r="G43" i="29"/>
  <c r="G36" i="27"/>
  <c r="G54" i="25"/>
  <c r="G38" i="23"/>
  <c r="G38" i="22"/>
  <c r="G41" i="21"/>
  <c r="G40" i="20"/>
  <c r="G39" i="18"/>
  <c r="G47" i="17"/>
  <c r="G38" i="15"/>
  <c r="G45" i="1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F66" i="5"/>
  <c r="G66" i="5" s="1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G43" i="10" l="1"/>
  <c r="G81" i="5"/>
  <c r="G46" i="3"/>
</calcChain>
</file>

<file path=xl/sharedStrings.xml><?xml version="1.0" encoding="utf-8"?>
<sst xmlns="http://schemas.openxmlformats.org/spreadsheetml/2006/main" count="2870" uniqueCount="357">
  <si>
    <t>FORMULARZ OFERTOWY</t>
  </si>
  <si>
    <t>Lp</t>
  </si>
  <si>
    <t>Pozycja</t>
  </si>
  <si>
    <t xml:space="preserve">Skaner dziełowy typ 1 </t>
  </si>
  <si>
    <t xml:space="preserve">Komputer sterujący typ 2 </t>
  </si>
  <si>
    <t xml:space="preserve">Lustrzanka pełnoklatkowa typ 1 </t>
  </si>
  <si>
    <t xml:space="preserve">Obiektyw do lustrzanki pełnoklatkowej </t>
  </si>
  <si>
    <t xml:space="preserve">Lampa błyskowa do lustrzanki pełnoklatkowej </t>
  </si>
  <si>
    <t xml:space="preserve">Statyw do lustrzanki pełnoklatkowej  </t>
  </si>
  <si>
    <t xml:space="preserve">Stół bezcieniowy </t>
  </si>
  <si>
    <t xml:space="preserve">Lampa studyjna ze statywem </t>
  </si>
  <si>
    <t>szt.</t>
  </si>
  <si>
    <t>OFERTA</t>
  </si>
  <si>
    <t>Nabywca/ Płatnik:</t>
  </si>
  <si>
    <t>Adres dostawy:</t>
  </si>
  <si>
    <t>Cena 
netto</t>
  </si>
  <si>
    <t>Wartość 
netto</t>
  </si>
  <si>
    <t>Wartość 
brutto 
(VAT 23%)</t>
  </si>
  <si>
    <t>Oferowana 
gwarancja 
[ilość mc-y]</t>
  </si>
  <si>
    <t>Life-time</t>
  </si>
  <si>
    <t>Razem Wartość brutto:</t>
  </si>
  <si>
    <t>słownie:</t>
  </si>
  <si>
    <t xml:space="preserve">Cena uwzględnia wszystkie elementy przedmiotu zamówienia i czynności związane z realizacją przedmiotu zamówienia wskazane w SIWZ. Wskazana cena stanowić będzie całkowite wynagrodzenie </t>
  </si>
  <si>
    <t xml:space="preserve"> Wykonawcy.</t>
  </si>
  <si>
    <t>wybierz</t>
  </si>
  <si>
    <t>Parametry gwarancji
(on-site, NBD, itp.)</t>
  </si>
  <si>
    <t>Adres</t>
  </si>
  <si>
    <t>Nazwa</t>
  </si>
  <si>
    <t>NIP/
Regon</t>
  </si>
  <si>
    <t>KONIEC FORMULARZA</t>
  </si>
  <si>
    <t>miejsce na podpis Oferenta</t>
  </si>
  <si>
    <t xml:space="preserve">Skaner płaski typ 1 </t>
  </si>
  <si>
    <t>Komputer sterujący typ 1</t>
  </si>
  <si>
    <t xml:space="preserve">Sieciowy magazyn danych typ 1 </t>
  </si>
  <si>
    <t xml:space="preserve">Dysk twardy do sieciowego magazynu danych </t>
  </si>
  <si>
    <t>Dysk twardy do sieciowego magazynu danych</t>
  </si>
  <si>
    <t>OZNACZENIE OFERENTA</t>
  </si>
  <si>
    <t>ul. Św. Jakuba 1</t>
  </si>
  <si>
    <t>87 – 300 Brodnica</t>
  </si>
  <si>
    <t xml:space="preserve">Skaner dziełowy typ 2 </t>
  </si>
  <si>
    <t>Komputer sterujący typ 2</t>
  </si>
  <si>
    <t xml:space="preserve">Stacja robocza graficzna typ 1 </t>
  </si>
  <si>
    <t xml:space="preserve">Monitor graficzny typ 1 </t>
  </si>
  <si>
    <t xml:space="preserve">Zestaw kalibracyjny do monitora typ 1 </t>
  </si>
  <si>
    <t>Oprogramowanie klasy Adobe Photoshop CS 6 lub równoważne (licencja)</t>
  </si>
  <si>
    <t>Sieciowy magazyn danych typ 1</t>
  </si>
  <si>
    <t xml:space="preserve">Fotograficzny stół obrotowy </t>
  </si>
  <si>
    <t xml:space="preserve">Zestaw do fotografii bezcieniowej </t>
  </si>
  <si>
    <t>PAKIET 3</t>
  </si>
  <si>
    <t>Ul. Gdańska 4</t>
  </si>
  <si>
    <t>85-006 Bydgoszcz</t>
  </si>
  <si>
    <t xml:space="preserve">Skaner do slajdów i negatywów 35 mm typ 1 </t>
  </si>
  <si>
    <t xml:space="preserve">Komputer sterujący typ 1 </t>
  </si>
  <si>
    <t>Aparat cyfrowy średni format</t>
  </si>
  <si>
    <t xml:space="preserve">Obiektyw do aparatu cyfrowego średni format </t>
  </si>
  <si>
    <t xml:space="preserve">Lustrzanka pełnoklatkowa </t>
  </si>
  <si>
    <t>Lustrzanka pełnoklatkowa typ 3</t>
  </si>
  <si>
    <t xml:space="preserve">Kompaktowe zautomatyzowane studio do fotografii produktowej i animacji 360° typ 1 </t>
  </si>
  <si>
    <t xml:space="preserve">Tło bezcieniowe </t>
  </si>
  <si>
    <t xml:space="preserve">Komora bezcieniowa </t>
  </si>
  <si>
    <t xml:space="preserve">Zestaw do reprodukcji </t>
  </si>
  <si>
    <t xml:space="preserve">System do zawieszania teł z 4 tłami jednobarwnymi </t>
  </si>
  <si>
    <t xml:space="preserve">Statyw fotograficzny studyjny </t>
  </si>
  <si>
    <t xml:space="preserve">Statyw fotograficzny </t>
  </si>
  <si>
    <t xml:space="preserve">Głowica do statywu fotograficznego </t>
  </si>
  <si>
    <t xml:space="preserve">Zestaw oświetlenia studyjnego </t>
  </si>
  <si>
    <t xml:space="preserve">Wzorzec kolorów klasy x-Rite Digital ColorChecker SG lub równoważny </t>
  </si>
  <si>
    <t>Światłomierz cyfrowy</t>
  </si>
  <si>
    <t xml:space="preserve">Filtr polaryzacyjny </t>
  </si>
  <si>
    <t xml:space="preserve">Czytnik kart </t>
  </si>
  <si>
    <t>Zestaw kalibracyjny do monitora typ 1</t>
  </si>
  <si>
    <t>Oprogramowanie klasy CorelDRAW Graphics Suite X7 lub równoważne (licencja)</t>
  </si>
  <si>
    <t>Oprogramowanie klasy Lightroom 6 lub równoważne (licencja)</t>
  </si>
  <si>
    <t>Oprogramowanie klasy Vegas Pro 14 suite lub równoważne (licencja)</t>
  </si>
  <si>
    <t xml:space="preserve">Stacja robocza graficzna typu All in One </t>
  </si>
  <si>
    <t>Oprogramowanie klasy Capture One Pro 11 (Win Mac) lub równoważne (licencja)</t>
  </si>
  <si>
    <t>Oprogramowanie klasy Adobe Photoshop CS6 (Mac) lub równoważne (licencja)</t>
  </si>
  <si>
    <t xml:space="preserve">Przenośna stacja robocza (notebook) </t>
  </si>
  <si>
    <t xml:space="preserve">Sieciowy magazyn danych typ 2 </t>
  </si>
  <si>
    <t>PAKIET 5</t>
  </si>
  <si>
    <t>Oprogramowanie klasy Adobe Master Collection CS 6 lub równoważne (licencja)</t>
  </si>
  <si>
    <t xml:space="preserve">Wzorzec koloru </t>
  </si>
  <si>
    <t>Ul. Mickiewicza 3</t>
  </si>
  <si>
    <t>89-100 Nakło nad Notecią</t>
  </si>
  <si>
    <t>PAKIET 10</t>
  </si>
  <si>
    <t xml:space="preserve">Panel światła ciągłego </t>
  </si>
  <si>
    <t xml:space="preserve">Kamera typ 1 </t>
  </si>
  <si>
    <t xml:space="preserve">Statyw z głowicą olejową  do kamery </t>
  </si>
  <si>
    <t xml:space="preserve">Stacja robocza graficzna typ 2 </t>
  </si>
  <si>
    <t xml:space="preserve">Monitor graficzny typ 2 </t>
  </si>
  <si>
    <t>ul.Objezdna 40</t>
  </si>
  <si>
    <t>88-200 Radziejów</t>
  </si>
  <si>
    <t xml:space="preserve">Lampa błyskowa pierścieniowa do lustrzanki pełnoklatkowej </t>
  </si>
  <si>
    <t xml:space="preserve">Grip akumulatorowy do lustrzanki pełnoklatkowej </t>
  </si>
  <si>
    <t xml:space="preserve">Monitor podglądowy do lustrzanki pełnoklatkowej </t>
  </si>
  <si>
    <t xml:space="preserve">Lustrzanka filmująca typ 1 </t>
  </si>
  <si>
    <t xml:space="preserve">Obiektyw do lustrzanki filmującej z extenderem </t>
  </si>
  <si>
    <t>Monitor graficzny typ 2</t>
  </si>
  <si>
    <t>PAKIET 11</t>
  </si>
  <si>
    <t>87-100 Toruń</t>
  </si>
  <si>
    <t>PAKIET 15</t>
  </si>
  <si>
    <t>ul. Władysława Łokietka 5</t>
  </si>
  <si>
    <t xml:space="preserve">Stacja robocza </t>
  </si>
  <si>
    <t xml:space="preserve">Monitor Komputerowy </t>
  </si>
  <si>
    <t>Oprogramowanie klasy Adobe Premiere CS 6 lub równoważne (licencja)</t>
  </si>
  <si>
    <t>PAKIET 16</t>
  </si>
  <si>
    <t>Rynek Staromiejski 1</t>
  </si>
  <si>
    <t xml:space="preserve">Profesjonalna głowica skanująca 3D z dedykowana stacja roboczą i oprogramowaniem </t>
  </si>
  <si>
    <t xml:space="preserve">Statyw kolumnowy do głowicy skanującej 3D </t>
  </si>
  <si>
    <t xml:space="preserve">Platforma obrotowa </t>
  </si>
  <si>
    <t xml:space="preserve">Zaawansowane oprogramowanie do obróbki danych pochodzących ze skanowania 3D klasy Geomagic Wrap lub równoważne </t>
  </si>
  <si>
    <t xml:space="preserve">Oprogramowanie do modelowania, teksturowania i renderowania  obiektów 3D klasy Zbrush 2017 lub równoważne </t>
  </si>
  <si>
    <t>Stacja robocza graficzna typ 2</t>
  </si>
  <si>
    <t>Oprogramowanie klasy Microsoft Office 2016 Professional PL lub równoważne (licencja)</t>
  </si>
  <si>
    <t xml:space="preserve">Lustrzanka pełnoklatkowa typ 3 </t>
  </si>
  <si>
    <t>PAKIET 17</t>
  </si>
  <si>
    <t>Al. Solidarności 1-3</t>
  </si>
  <si>
    <t xml:space="preserve">Lampa światła ciągłego do kamery </t>
  </si>
  <si>
    <t xml:space="preserve">Kamera VR 360 </t>
  </si>
  <si>
    <t xml:space="preserve">Lustrzanka pełnoklatkowa typ 4 </t>
  </si>
  <si>
    <t xml:space="preserve">Przenośna stacja robocza typ 1 </t>
  </si>
  <si>
    <t>Oprogramowanie klasy Vmix HD lub równoważne (licencja)</t>
  </si>
  <si>
    <t>Rejestrator i mikser audio</t>
  </si>
  <si>
    <t xml:space="preserve">Profesjonalny mikrofon klasy DPA d:dicate 2006A lub równoważny </t>
  </si>
  <si>
    <t>Profesjonalny mikrofon klasy DPA d:dicate 4011A lub równoważny</t>
  </si>
  <si>
    <t>PAKIET 18</t>
  </si>
  <si>
    <t>Plac Zamkowy 8</t>
  </si>
  <si>
    <t>89-500 Tuchola</t>
  </si>
  <si>
    <t xml:space="preserve">Zestaw blend fotograficznych </t>
  </si>
  <si>
    <t>87-800 Włocławek</t>
  </si>
  <si>
    <t xml:space="preserve">Lustrzanka cyfrowa typ 1 </t>
  </si>
  <si>
    <t xml:space="preserve">Obiektyw do lustrzanki cyfrowej </t>
  </si>
  <si>
    <t xml:space="preserve">Statyw do lustrzanki cyfrowej  </t>
  </si>
  <si>
    <t>PAKIET 20</t>
  </si>
  <si>
    <t>ul. Miedziana 2/4</t>
  </si>
  <si>
    <t xml:space="preserve">Lustrzanka cyfrowa pełnoklatkowa </t>
  </si>
  <si>
    <t>PAKIET 21</t>
  </si>
  <si>
    <t>ul. Pocztowa 15</t>
  </si>
  <si>
    <t>88 – 400 Żnin</t>
  </si>
  <si>
    <t xml:space="preserve">Lustrzanka cyfrowa do zautomatyzowanego studia </t>
  </si>
  <si>
    <t xml:space="preserve">Monitor komputerowy </t>
  </si>
  <si>
    <t>PAKIET 22</t>
  </si>
  <si>
    <t>ul. Rynek 14A</t>
  </si>
  <si>
    <t>87-320 Górzno</t>
  </si>
  <si>
    <t xml:space="preserve">Skaner dokumentów </t>
  </si>
  <si>
    <t>PAKIET 23</t>
  </si>
  <si>
    <t>ul. 23 Stycznia 7</t>
  </si>
  <si>
    <t>86-050 Solec Kujawski</t>
  </si>
  <si>
    <t xml:space="preserve">Konwerter kaset magnetofonowych </t>
  </si>
  <si>
    <t xml:space="preserve">Konwerter wideo </t>
  </si>
  <si>
    <t xml:space="preserve">Przenośna stacja robocza typ 2 </t>
  </si>
  <si>
    <t>PAKIET 25</t>
  </si>
  <si>
    <t xml:space="preserve">Skaner dziełowy formatu A2 </t>
  </si>
  <si>
    <t xml:space="preserve">Komputer  sterujący typ 2 </t>
  </si>
  <si>
    <t xml:space="preserve">Lustrzanka pełnoklatkowa typ 2 </t>
  </si>
  <si>
    <t>Oprogramowanie dziedzinowe klasy Document Express Enterprise 8.0 Unlimited Encodings, Euro OCR, SecureDjVu, HC-PDF</t>
  </si>
  <si>
    <t xml:space="preserve">Serwer rack z oprogramowaniem systemowym </t>
  </si>
  <si>
    <t xml:space="preserve">Stacja robocza graficzna  typ 2 </t>
  </si>
  <si>
    <t xml:space="preserve">Stacja robocza typu All in One </t>
  </si>
  <si>
    <t>Oprogramowanie ABBY Recognition Server dla 25000 stron na msc (licencja)</t>
  </si>
  <si>
    <t xml:space="preserve">Zasilacz awaryjny do stacji roboczej </t>
  </si>
  <si>
    <t xml:space="preserve">Zasilacz awaryjny do serwera rack </t>
  </si>
  <si>
    <t>PAKIET 27</t>
  </si>
  <si>
    <t>ul. PTTK 13</t>
  </si>
  <si>
    <t>87-400 Golub-Dobrzyń</t>
  </si>
  <si>
    <t xml:space="preserve">Skaner płaski typ1   </t>
  </si>
  <si>
    <t xml:space="preserve">Zewnętrzna kamera IP </t>
  </si>
  <si>
    <t>PAKIET 29</t>
  </si>
  <si>
    <t>pl. Kościeleckich 6</t>
  </si>
  <si>
    <t>85-033 Bydgoszcz</t>
  </si>
  <si>
    <t xml:space="preserve">Lustrzanka cyfrowa </t>
  </si>
  <si>
    <t xml:space="preserve">Przenośna stacja robocza </t>
  </si>
  <si>
    <t>Oprogramowanie klasy CorelDRAW® Graphics Suite X7 Special Edition lub równoważne (licencja)</t>
  </si>
  <si>
    <t>PAKIET 31</t>
  </si>
  <si>
    <t>ul. Słowackiego 8</t>
  </si>
  <si>
    <t xml:space="preserve">Zestaw kalibracyjny do monitora </t>
  </si>
  <si>
    <t xml:space="preserve">Oprogramowanie Document Express Pro. 7.0 PL+HC-PDF/SecureDjVu, BOX </t>
  </si>
  <si>
    <t xml:space="preserve">Oprogramowanie ABBYY FINEREADER 12 PROFESSIONAL BOX </t>
  </si>
  <si>
    <t>PAKIET 32</t>
  </si>
  <si>
    <t>Rynek Nowomiejski 17</t>
  </si>
  <si>
    <t xml:space="preserve">Podstawowa stacja robocza typ 1 </t>
  </si>
  <si>
    <t>Oprogramowanie CorelDRAW Graphics Suite 2017 PL Classroom 15+1 (licencja)</t>
  </si>
  <si>
    <t xml:space="preserve">Oprogramowanie Afffinity Photo lub równoważny </t>
  </si>
  <si>
    <t>Oprogramowanie Dragon Frame lub równoważne (licencja)</t>
  </si>
  <si>
    <t>PAKIET 34</t>
  </si>
  <si>
    <t>ul. Słowackiego 1a</t>
  </si>
  <si>
    <t xml:space="preserve">Skaner A3 o wysokiej rozdzielczości z modułem do skanowania materiałów transparentnych </t>
  </si>
  <si>
    <t xml:space="preserve">Zestaw do profesjonalnego zarządzania barwą klasy X-Rite i1Photo Pro 2 </t>
  </si>
  <si>
    <t xml:space="preserve">Profesjonalny spektro-kolorymetr </t>
  </si>
  <si>
    <t xml:space="preserve">Tablet graficzny piórkowy </t>
  </si>
  <si>
    <t>Oprogramowanie klasy Affinity Photo lub równoważne (licencja)</t>
  </si>
  <si>
    <t xml:space="preserve">Obiektyw do aparatu cyfrowego  </t>
  </si>
  <si>
    <t xml:space="preserve">Statyw fotograficzny kolumnowy </t>
  </si>
  <si>
    <t xml:space="preserve">Sieciowy magazyn danych z dyskami </t>
  </si>
  <si>
    <t xml:space="preserve">Dysk twardy wewnętrzny </t>
  </si>
  <si>
    <t xml:space="preserve">Karta pamięci </t>
  </si>
  <si>
    <t>PAKIET 35</t>
  </si>
  <si>
    <t>ul. Marszałka Ferdynanda Focha 5</t>
  </si>
  <si>
    <t>85-001 Bydgoszcz</t>
  </si>
  <si>
    <t xml:space="preserve">Jednokierunkowy konwerter SDI/LC Nadajnik </t>
  </si>
  <si>
    <t xml:space="preserve">Jednokierunkowy konwerter SDI/LC  Odbiornik </t>
  </si>
  <si>
    <t xml:space="preserve">Światłowód LC na bębnie (górniczy) o zwiększonej wytrzymałości 100m </t>
  </si>
  <si>
    <t xml:space="preserve">Mikser wideo </t>
  </si>
  <si>
    <t xml:space="preserve">Monitor podglądowy do miksera wideo </t>
  </si>
  <si>
    <t xml:space="preserve">Profesjonalny mikrofon lavalier klasy DPA 4661 Heavy Duty lub równoważny </t>
  </si>
  <si>
    <t xml:space="preserve">Uchwyt krawatowy do profesjonalnego mikrofonu lavalier </t>
  </si>
  <si>
    <t xml:space="preserve">Uchwyt na smyki do profesjonalnego mikrofonu lavalier </t>
  </si>
  <si>
    <t xml:space="preserve">Mikrofon typu clip-on  </t>
  </si>
  <si>
    <t xml:space="preserve">Mikrofon kierunkowy  </t>
  </si>
  <si>
    <t xml:space="preserve">Przedwzmacniacz mikrofonowy klasy RME OCTAMIC XTC lub równoważny </t>
  </si>
  <si>
    <t xml:space="preserve">WSG-HD Waves SoundGrid Option Card </t>
  </si>
  <si>
    <t xml:space="preserve">Sieciowy system do przetwarzania dźwięku z niską latencją w czasie rzeczywistym klasy Waves SoundGrid Extreme Server lub rownoważny </t>
  </si>
  <si>
    <t>Oprogramowanie klasy Waves Multirack (licencja)</t>
  </si>
  <si>
    <t xml:space="preserve">Oprogramowanie klasy Waves Diamod (Bundle pack) </t>
  </si>
  <si>
    <t>Oprogramowanie klasy Avid Pro Tools 12 (licencja)</t>
  </si>
  <si>
    <t>PAKIET 36</t>
  </si>
  <si>
    <t>ul. Żeglarska 8</t>
  </si>
  <si>
    <t xml:space="preserve">Mikser audio i  wideo z funkcja streamingu typ 1 </t>
  </si>
  <si>
    <t>Oprogramowanie klasy QLab 4 Audio+Video lub równoważne (licencja)</t>
  </si>
  <si>
    <t xml:space="preserve">Obiektyw do lustrzanki filmującej </t>
  </si>
  <si>
    <t xml:space="preserve">Mikrofon zewnętrzny do lustrzanki filmującej </t>
  </si>
  <si>
    <t xml:space="preserve">Stabilizator (steadycam) do lustrzanki filmującej </t>
  </si>
  <si>
    <t xml:space="preserve">Fotograficzna akumulatorowa lampa światła ciągłego </t>
  </si>
  <si>
    <t xml:space="preserve">Statyw z głowicą olejową </t>
  </si>
  <si>
    <t>Oprogramowanie klasy Adobe Master Collection CS6 lub równoważne (licencja)</t>
  </si>
  <si>
    <t>PAKIET 37</t>
  </si>
  <si>
    <t>Biblioteka Główna UMK, ul. Gagarina 13</t>
  </si>
  <si>
    <t>Akcesorium do skanera - stół szeroki</t>
  </si>
  <si>
    <t>Akcesorium do skanera - stół głęboki</t>
  </si>
  <si>
    <t>Wydział Cyfryzacji, ul. Włocławska 167, bud. G</t>
  </si>
  <si>
    <t>TAK</t>
  </si>
  <si>
    <t>NIE</t>
  </si>
  <si>
    <t>Muzeum w Brodnicy
NIP:  874-130-57-31, REGON: 001028667</t>
  </si>
  <si>
    <t>Muzeum Okręgowe im. L. Wyczółkowskiego
NIP 967 00 56 094, Regon 092554209</t>
  </si>
  <si>
    <t>Nakielski Ośrodek Kultury im. Zygmunta Kornaszewskiego
NIP: 5580009226, REGON: 092551820</t>
  </si>
  <si>
    <t>Radziejowski Dom Kultury
NIP: 8890003314, REGON: 000284693</t>
  </si>
  <si>
    <t>Centrum Nowocześności Młyn Wiedzy
NIP: 9562286029, REGON: 340875212</t>
  </si>
  <si>
    <t>Muzeum Okręgowe w Toruniu
NIP: 9560011771, REGON: 871243679</t>
  </si>
  <si>
    <t>Toruńska Orkiestra Symfoniczna
NIP: 956-14-29-917, REGON: 000821027</t>
  </si>
  <si>
    <t>Tucholski Ośrodek Kultury w Tucholi
NIP: 5611475628, REGON: 093062359</t>
  </si>
  <si>
    <t>GALERIA SZTUKI WSPÓŁCZESNEJ
NIP: 888-11-45-351, REGON: 000677381</t>
  </si>
  <si>
    <t>Żniński Dom Kultury
NIP: 5621752957, REGON: 340348620</t>
  </si>
  <si>
    <t>Gminny Ośrodek Kultury w Górznie
NIP: 8741450611, REGON: 340432762</t>
  </si>
  <si>
    <t>Muzeum Solca im. księcia Przemysła
NIP: 5542825805, REGON: 340547258</t>
  </si>
  <si>
    <t>Uniwersytet Mikołaja Kopernika w Toruniu
NIP: 879-017-72-91, Regon: 000001324</t>
  </si>
  <si>
    <t>Oddział Polskiego Towarzystwa Turystyczno-Krajoznawczego im. Zygmunta Kwiatkowskiego w Golubiu-Dobrzyniu, REGON: 870504304, NIP: 8780004181</t>
  </si>
  <si>
    <t>Kujawsko-Pomorskie Centrum Kultury w Bydgoszczy
NIP 953-10-25-701, Regon 000278356</t>
  </si>
  <si>
    <t>Wojewódzka Biblioteka Publiczna - Książnica Kopernikańska w Toruniu
NIP: 8790177279, REGON: 871502106</t>
  </si>
  <si>
    <t>Galeria i Ośrodek Plastycznej Twórczości Dziecka w Toruniu
NIP: 956-19-43-560, REGON: 871501800</t>
  </si>
  <si>
    <t>Muzeum Ziemi Kujawskiej i Dobrzyńskiej we Włocławku
NIP: 888-21-79-530, REGON: 000282056</t>
  </si>
  <si>
    <t>Opera "NOVA" w Bydgoszczy
NIP: 967-00-01-897, REGON: 091282772</t>
  </si>
  <si>
    <t>Kujawsko-Pomorski Impresaryjny Teatr Muzyczny w Toruniu
NIP: 9562305867, REGON: 341530308</t>
  </si>
  <si>
    <t>Województwo Kujawsko-Pomorskie
NIP: 9561969536, REGON: 092350613</t>
  </si>
  <si>
    <r>
      <t>Wartość 
brutto</t>
    </r>
    <r>
      <rPr>
        <i/>
        <sz val="8"/>
        <color rgb="FF0070C0"/>
        <rFont val="Calibri"/>
        <family val="2"/>
        <charset val="238"/>
        <scheme val="minor"/>
      </rPr>
      <t>(*)</t>
    </r>
    <r>
      <rPr>
        <i/>
        <sz val="11"/>
        <color rgb="FF0070C0"/>
        <rFont val="Calibri"/>
        <family val="2"/>
        <charset val="238"/>
        <scheme val="minor"/>
      </rPr>
      <t xml:space="preserve"> 
</t>
    </r>
    <r>
      <rPr>
        <i/>
        <sz val="9"/>
        <color rgb="FFFF0000"/>
        <rFont val="Calibri"/>
        <family val="2"/>
        <charset val="238"/>
        <scheme val="minor"/>
      </rPr>
      <t xml:space="preserve">VAT 0% / </t>
    </r>
    <r>
      <rPr>
        <i/>
        <sz val="9"/>
        <color rgb="FF0070C0"/>
        <rFont val="Calibri"/>
        <family val="2"/>
        <charset val="238"/>
        <scheme val="minor"/>
      </rPr>
      <t>VAT 23%</t>
    </r>
  </si>
  <si>
    <r>
      <rPr>
        <i/>
        <sz val="12"/>
        <color rgb="FF0070C0"/>
        <rFont val="Calibri"/>
        <family val="2"/>
        <charset val="238"/>
        <scheme val="minor"/>
      </rPr>
      <t>Oferowana konfiguracja</t>
    </r>
    <r>
      <rPr>
        <i/>
        <sz val="10"/>
        <color rgb="FF0070C0"/>
        <rFont val="Calibri"/>
        <family val="2"/>
        <charset val="238"/>
        <scheme val="minor"/>
      </rPr>
      <t xml:space="preserve">
proszę podać producenta, nazwę, model oraz wszelkie informacje i parametry, pozwalające jednoznacznie zidentyfikować oferowany produkt</t>
    </r>
  </si>
  <si>
    <t>KRS</t>
  </si>
  <si>
    <t>Telefon</t>
  </si>
  <si>
    <t>e-mail</t>
  </si>
  <si>
    <t>nie zamierzamy</t>
  </si>
  <si>
    <t>zamierzamy</t>
  </si>
  <si>
    <r>
      <rPr>
        <b/>
        <sz val="12"/>
        <color theme="4" tint="-0.249977111117893"/>
        <rFont val="Calibri"/>
        <family val="2"/>
        <charset val="238"/>
        <scheme val="minor"/>
      </rPr>
      <t>1.</t>
    </r>
    <r>
      <rPr>
        <sz val="12"/>
        <rFont val="Calibri"/>
        <family val="2"/>
        <charset val="238"/>
        <scheme val="minor"/>
      </rPr>
      <t xml:space="preserve"> Odpowiadając na zaproszenie do wzięcia udziału w postępowaniu prowadzonym w trybie przetargu nieograniczonego na zadanie pn. „Zakup sprzętu i oprogramowania do digitalizacji” w ramach</t>
    </r>
  </si>
  <si>
    <r>
      <rPr>
        <b/>
        <sz val="12"/>
        <color theme="4" tint="-0.249977111117893"/>
        <rFont val="Calibri"/>
        <family val="2"/>
        <charset val="238"/>
        <scheme val="minor"/>
      </rPr>
      <t>2.</t>
    </r>
    <r>
      <rPr>
        <sz val="12"/>
        <color theme="1"/>
        <rFont val="Calibri"/>
        <family val="2"/>
        <charset val="238"/>
        <scheme val="minor"/>
      </rPr>
      <t xml:space="preserve"> Hasło dostępowe do zaszyfrowanego pliku JEDZ (dział V pkt 2e SIWZ)</t>
    </r>
  </si>
  <si>
    <r>
      <rPr>
        <b/>
        <sz val="12"/>
        <color theme="4" tint="-0.249977111117893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Informacja o wykorzystanym programie szyfrującym lub procedurze odszyfrowywania</t>
    </r>
  </si>
  <si>
    <t>danych zawartych w JEDZ (dział V pkt 2e SIWZ)</t>
  </si>
  <si>
    <r>
      <rPr>
        <b/>
        <sz val="12"/>
        <color theme="4" tint="-0.249977111117893"/>
        <rFont val="Calibri"/>
        <family val="2"/>
        <charset val="238"/>
        <scheme val="minor"/>
      </rPr>
      <t>4A.</t>
    </r>
    <r>
      <rPr>
        <sz val="11"/>
        <color theme="1"/>
        <rFont val="Calibri"/>
        <family val="2"/>
        <charset val="238"/>
        <scheme val="minor"/>
      </rPr>
      <t xml:space="preserve"> Oświadczamy, iż</t>
    </r>
  </si>
  <si>
    <r>
      <rPr>
        <b/>
        <sz val="12"/>
        <color theme="4" tint="-0.249977111117893"/>
        <rFont val="Calibri"/>
        <family val="2"/>
        <charset val="238"/>
        <scheme val="minor"/>
      </rPr>
      <t>4B.</t>
    </r>
    <r>
      <rPr>
        <sz val="11"/>
        <color theme="1"/>
        <rFont val="Calibri"/>
        <family val="2"/>
        <charset val="238"/>
        <scheme val="minor"/>
      </rPr>
      <t xml:space="preserve"> Zamawiający żąda wskazania przez wykonawcę części zamówienia, których wykonanie zamierza powierzyć podwykonawcom, i podania</t>
    </r>
  </si>
  <si>
    <t>przez wykonawcę firm podwykonawców</t>
  </si>
  <si>
    <t>powierzyć wykonania części zamówienia podwykonawcom.</t>
  </si>
  <si>
    <t xml:space="preserve">podatkowego, wskazując nazwę (rodzaj) towaru lub usługi, których dostawa lub świadczenie będzie prowadzić do jego powstania, oraz wskazując ich wartość bez kwoty podatku (jeśli tak - Wykonawca </t>
  </si>
  <si>
    <t>składa oświadczenie w tym zakresie).</t>
  </si>
  <si>
    <r>
      <rPr>
        <b/>
        <sz val="12"/>
        <color theme="8"/>
        <rFont val="Calibri"/>
        <family val="2"/>
        <charset val="238"/>
        <scheme val="minor"/>
      </rPr>
      <t>6A.</t>
    </r>
    <r>
      <rPr>
        <sz val="11"/>
        <color theme="1"/>
        <rFont val="Calibri"/>
        <family val="2"/>
        <charset val="238"/>
        <scheme val="minor"/>
      </rPr>
      <t xml:space="preserve"> Informujemy, że wybór naszej oferty </t>
    </r>
  </si>
  <si>
    <t>będzie prowadził</t>
  </si>
  <si>
    <t>nie będzie prowadził</t>
  </si>
  <si>
    <t>do powstania u Zamawiającego obowiązku podatkowego</t>
  </si>
  <si>
    <t>Nazwa (rodzaj) towaru lub usługi, których dostawa lub świadczenie będzie prowadzić do powstania obowiązku podatkowego</t>
  </si>
  <si>
    <t>Wartość towaru lub usługi, których dostawa lub świadczenie będzie prowadzić do powstania obowiązku podatkowego, bez kwoty podatku</t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</si>
  <si>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</si>
  <si>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t xml:space="preserve">Na potrzeby odpowiedzi na to pytanie należy skorzystać z definicji zawartych w zaleceniu Komisji z dnia 6 maja 2003 r. dotyczącym definicji mikroprzedsiębiorstw oraz małych i średnich przedsiębiorstw </t>
  </si>
  <si>
    <t>(Dz. Urz. UE L 124 z 20.5.2003).</t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</si>
  <si>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</si>
  <si>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</si>
  <si>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t>warunki w niej zawarte.</t>
  </si>
  <si>
    <t>w odniesieniu do tych informacji, aby nie były one udostępnione innym uczestnikom postępowania.</t>
  </si>
  <si>
    <t>(kopia potwierdzenia wniesienia w załączeniu).</t>
  </si>
  <si>
    <t>zostało wniesione w dniu:</t>
  </si>
  <si>
    <t>w formie:</t>
  </si>
  <si>
    <t xml:space="preserve">
1) jednolity dokument (JEDZ) przesłany na adres: zamowienia@kujawsko-pomorskie.pl w postaci elektronicznej opatrzonej kwalifikowanym podpisem elektronicznym;
</t>
  </si>
  <si>
    <t xml:space="preserve">
2) pisemne zobowiązanie innych podmiotów do oddania Wykonawcy do dyspozycji niezbędnych zasobów na okres korzystania z nich przy wykonywaniu zamówienia – jeśli dotyczy;
</t>
  </si>
  <si>
    <t xml:space="preserve">
3) Wykonawca, który powołuje się na zasoby innych podmiotów, w celu wykazania braku istnienia wobec nich podstaw wykluczenia oraz spełnienia - w zakresie, w jakim powołuje się na ich zasoby -</t>
  </si>
  <si>
    <t xml:space="preserve"> warunków udziału w postępowaniu składa także oświadczenie, o którym mowa w rozdz. V pkt 1 ppkt 1.1 SIWZ dotyczące tych podmiotów – jeśli dotyczy;
</t>
  </si>
  <si>
    <t xml:space="preserve">
4) Wykonawca, w terminie 3 dni od dnia zamieszczenia na stronie internetowej informacji,  o której mowa w art. 86 ust. 5 ustawy (zestawienie złożonych ofert), przekazuje zamawiającemu oświadczenie </t>
  </si>
  <si>
    <t xml:space="preserve">o przynależności lub braku przynależności do tej samej grupy  kapitałowej,  o  której  mowa  w  art.  24 ust. 1 pkt 23  ustawy  PZP,  (którego treść zawarto w załączniku 3). Wraz  ze złożeniem oświadczenia, </t>
  </si>
  <si>
    <t xml:space="preserve">wykonawca może przedstawić dowody, że powiązania z innym wykonawcą nie prowadzą do zakłócenia konkurencji w postępowaniu o udzielenie zamówienia;
</t>
  </si>
  <si>
    <t xml:space="preserve">
5) inne:</t>
  </si>
  <si>
    <t>* UWAGA: Zgodnie z art. 8 ust 3 ustawy Prawo zamówień publicznych nie ujawnia się informacji stanowiących tajemnicę przedsiębiorstwa w rozumieniu przepisów o zwalczaniu nieuczciwej konkurencji, jeżeli wykonawca, nie później niż w terminie składania ofert lub wniosków o dopuszczenie do udziału w postępowaniu, zastrzegł, że nie mogą być one udostępniane oraz wykazał, iż zastrzeżone informacje stanowią tajemnicę przedsiębiorstwa (należy załączyć do oferty wyjaśnienia wykazujące spełnienie przesłanek pozwalających uznać, iż dane zastrzeżone w ofercie stanowią tajemnice przedsiębiorstwa).</t>
  </si>
  <si>
    <t xml:space="preserve">**Jeżeli dołączone są kopie dokumentów, to muszą być one poświadczone przez Wykonawcę za zgodność z oryginałem. </t>
  </si>
  <si>
    <r>
      <rPr>
        <b/>
        <sz val="12"/>
        <color theme="4" tint="-0.249977111117893"/>
        <rFont val="Calibri"/>
        <family val="2"/>
        <charset val="238"/>
        <scheme val="minor"/>
      </rPr>
      <t>6B.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</si>
  <si>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________________________</t>
  </si>
  <si>
    <r>
      <t xml:space="preserve">zaświadczenia, itp.), z czego na stronach od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 znajduje się tajemnica przedsiębiorstwa*. </t>
    </r>
  </si>
  <si>
    <t>Pakietu za cenę ofertową podaną poniżej.</t>
  </si>
  <si>
    <r>
      <rPr>
        <b/>
        <sz val="12"/>
        <color theme="4" tint="-0.249977111117893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Zamawiający informuje, że Nabywca jest czynnym płatnikiem VAT. Wykonawca, składając ofertę, informuje Zamawiającego, czy wybór oferty będzie prowadzić do powstania u zamawiającego obowiązku </t>
    </r>
  </si>
  <si>
    <t>w zakresie rozliczenia podatku od towarów i usług.</t>
  </si>
  <si>
    <r>
      <rPr>
        <b/>
        <sz val="12"/>
        <color theme="8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Czy  wykonawca  jest  mikroprzedsiębiorstwem bądź małym lub średnim przedsiębiorstwem?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</si>
  <si>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</si>
  <si>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</si>
  <si>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</si>
  <si>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</si>
  <si>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</si>
  <si>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</si>
  <si>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16.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</si>
  <si>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17.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</si>
  <si>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r>
      <rPr>
        <b/>
        <sz val="12"/>
        <color theme="8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Termin realizacji zamówienia – zgodnie z działem III SIWZ. </t>
    </r>
  </si>
  <si>
    <r>
      <rPr>
        <b/>
        <sz val="12"/>
        <color theme="8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Oświadczamy, że w cenie naszej oferty zostały uwzględnione wszystkie koszty wykonania zamówienia.</t>
    </r>
  </si>
  <si>
    <r>
      <rPr>
        <b/>
        <sz val="12"/>
        <color theme="8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Oświadczamy, że zapoznaliśmy się z treścią Specyfikacji Istotnych Warunków Zamówienia oraz stanowiącymi jej integralną część załącznikami i nie wnosimy do niej zastrzeżeń oraz przyjmujemy </t>
    </r>
  </si>
  <si>
    <r>
      <rPr>
        <b/>
        <sz val="12"/>
        <color theme="8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Oświadczamy, że uważamy się za związanych niniejszą ofertą na czas wskazany w Specyfikacji Istotnych Warunków Zamówienia.</t>
    </r>
  </si>
  <si>
    <r>
      <rPr>
        <b/>
        <sz val="12"/>
        <color theme="8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W przypadku przyznania nam zamówienia, zobowiązujemy się do zawarcia umowy w miejscu i terminie wskazanym przez Zamawiającego.</t>
    </r>
  </si>
  <si>
    <r>
      <rPr>
        <b/>
        <sz val="12"/>
        <color theme="8"/>
        <rFont val="Calibri"/>
        <family val="2"/>
        <charset val="238"/>
        <scheme val="minor"/>
      </rPr>
      <t>11.</t>
    </r>
    <r>
      <rPr>
        <sz val="11"/>
        <color theme="1"/>
        <rFont val="Calibri"/>
        <family val="2"/>
        <charset val="238"/>
        <scheme val="minor"/>
      </rPr>
      <t xml:space="preserve"> Oświadczamy, że zostaliśmy poinformowani, że możemy wydzielić z oferty informacje stanowiące tajemnicę przedsiębiorstwa w rozumieniu przepisów o zwalczaniu nieuczciwej konkurencji i zastrzec </t>
    </r>
  </si>
  <si>
    <r>
      <rPr>
        <b/>
        <sz val="12"/>
        <color theme="8"/>
        <rFont val="Calibri"/>
        <family val="2"/>
        <charset val="238"/>
        <scheme val="minor"/>
      </rPr>
      <t>12.</t>
    </r>
    <r>
      <rPr>
        <sz val="11"/>
        <color theme="1"/>
        <rFont val="Calibri"/>
        <family val="2"/>
        <charset val="238"/>
        <scheme val="minor"/>
      </rPr>
      <t xml:space="preserve"> Oferta została złożona na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zapisanych stronach, kolejno ponumerowanych od nr </t>
    </r>
    <r>
      <rPr>
        <sz val="11"/>
        <color theme="8"/>
        <rFont val="Calibri"/>
        <family val="2"/>
        <charset val="238"/>
        <scheme val="minor"/>
      </rPr>
      <t>______</t>
    </r>
    <r>
      <rPr>
        <sz val="11"/>
        <color theme="1"/>
        <rFont val="Calibri"/>
        <family val="2"/>
        <charset val="238"/>
        <scheme val="minor"/>
      </rPr>
      <t xml:space="preserve"> do nr </t>
    </r>
    <r>
      <rPr>
        <sz val="11"/>
        <color theme="8"/>
        <rFont val="Calibri"/>
        <family val="2"/>
        <charset val="238"/>
        <scheme val="minor"/>
      </rPr>
      <t>_______</t>
    </r>
    <r>
      <rPr>
        <sz val="11"/>
        <color theme="1"/>
        <rFont val="Calibri"/>
        <family val="2"/>
        <charset val="238"/>
        <scheme val="minor"/>
      </rPr>
      <t xml:space="preserve">  (uwaga — na ofertę składają się wszystkie dołączone dokumenty, formularze, oświadczenia, </t>
    </r>
  </si>
  <si>
    <r>
      <rPr>
        <b/>
        <sz val="12"/>
        <color theme="8"/>
        <rFont val="Calibri"/>
        <family val="2"/>
        <charset val="238"/>
        <scheme val="minor"/>
      </rPr>
      <t>13.</t>
    </r>
    <r>
      <rPr>
        <sz val="11"/>
        <color theme="1"/>
        <rFont val="Calibri"/>
        <family val="2"/>
        <charset val="238"/>
        <scheme val="minor"/>
      </rPr>
      <t xml:space="preserve"> Wadium w kwocie:</t>
    </r>
  </si>
  <si>
    <r>
      <rPr>
        <b/>
        <sz val="12"/>
        <color theme="8"/>
        <rFont val="Calibri"/>
        <family val="2"/>
        <charset val="238"/>
        <scheme val="minor"/>
      </rPr>
      <t>14.</t>
    </r>
    <r>
      <rPr>
        <sz val="11"/>
        <color theme="1"/>
        <rFont val="Calibri"/>
        <family val="2"/>
        <charset val="238"/>
        <scheme val="minor"/>
      </rPr>
      <t xml:space="preserve"> Zwrotu wadium proszę dokonać na rachunek bankowy nr: </t>
    </r>
  </si>
  <si>
    <r>
      <rPr>
        <b/>
        <sz val="12"/>
        <color theme="8"/>
        <rFont val="Calibri"/>
        <family val="2"/>
        <charset val="238"/>
        <scheme val="minor"/>
      </rPr>
      <t>15.</t>
    </r>
    <r>
      <rPr>
        <sz val="11"/>
        <color theme="1"/>
        <rFont val="Calibri"/>
        <family val="2"/>
        <charset val="238"/>
        <scheme val="minor"/>
      </rPr>
      <t xml:space="preserve"> Integralną część oferty stanowią następujące dokumenty**:
</t>
    </r>
  </si>
  <si>
    <t>(*) W przypadku, gdy obowiązek podatkowy spoczywa na Wykonawcy, kwotę wynagrodzenia wskazaną w ust. 1 Wykonawca powiększy o należny podatek od towarów i usług. zgodnie z ustawą z dnia 11.03.2004 r. o podatku od towarów</t>
  </si>
  <si>
    <t>stosownego zaświadczenia wydanego przez organ nadzorujący placówkę oświatową, o której mowa w art. 83 ust. 14 pkt. 1 tej ustawy</t>
  </si>
  <si>
    <t xml:space="preserve">i usług (t. j. Dz.U. z 2017 r. poz. 1221) z zastrzeżeniem, że dla dostaw, o których mowa w art. 83 ust. 1 pkt 26 lit. a tej ustawy Wykonawca zobowiązuje się naliczyć podatek VAT według stawki 0% pod warunkiem posiadania </t>
  </si>
  <si>
    <t>PAKIET 39</t>
  </si>
  <si>
    <t>Skaner do slajdów i negatywów typ 1</t>
  </si>
  <si>
    <r>
      <t xml:space="preserve">projektu  „Kultura w zasięgu 2.0”  sprawa  nr </t>
    </r>
    <r>
      <rPr>
        <b/>
        <sz val="12"/>
        <color theme="8"/>
        <rFont val="Calibri"/>
        <family val="2"/>
        <charset val="238"/>
        <scheme val="minor"/>
      </rPr>
      <t xml:space="preserve">WZP.272.89.2018 </t>
    </r>
    <r>
      <rPr>
        <sz val="12"/>
        <rFont val="Calibri"/>
        <family val="2"/>
        <charset val="238"/>
        <scheme val="minor"/>
      </rPr>
      <t>zgodnie z wymaganiami określonymi w Specyfikacji Istotnych Warunków Zamówienia oświadczamy, iż Oferujemy zrealizowanie</t>
    </r>
  </si>
  <si>
    <t>Termin dostawy [dni]              wybierz</t>
  </si>
  <si>
    <t>21 dni</t>
  </si>
  <si>
    <t>35 dni</t>
  </si>
  <si>
    <t>49 dni</t>
  </si>
  <si>
    <t>Obiektyw do lustrzanki cyfrowej</t>
  </si>
  <si>
    <t>Przenośna stacja robocza 17"</t>
  </si>
  <si>
    <t>Oprogramowanie klasy Microsoft Office 2016 lub równoważne (licencja edu MOLP)</t>
  </si>
  <si>
    <t>Obiektyw do lustrzanki pełnoklatkowej</t>
  </si>
  <si>
    <t xml:space="preserve">Zestaw: mieszek do lustrzanek cyfrowych typu makro z obiektywem tilt shift </t>
  </si>
  <si>
    <t xml:space="preserve"> </t>
  </si>
  <si>
    <t>Podstawowa stacja robocza typ 1</t>
  </si>
  <si>
    <t>Przenośna stacja robocza</t>
  </si>
  <si>
    <t>85-071 Bydgoszcz</t>
  </si>
  <si>
    <t>Al. Mickiewicza 2</t>
  </si>
  <si>
    <t>Teatr Polski im. Hieronima Konieczki
NIP 5541000818, REGON: 000279025</t>
  </si>
  <si>
    <t>PAKIET 6</t>
  </si>
  <si>
    <t>Oprogramowanie Affinity Photo lub równoważny (licencja)</t>
  </si>
  <si>
    <t>Oprogramowanie klasy Vegas Pro Edit 16 lub równoważne (licencja)</t>
  </si>
  <si>
    <t>Mikser audio i  wideo z funkcją streamingu typ 1</t>
  </si>
  <si>
    <t>Oprogramowanie klasy Abbyy FineReader Corporate lub równoważne (licencja)</t>
  </si>
  <si>
    <t>Oprogramowanie ABBYY Recognition Server 4 z modułem Gothic/Fraktur dla 100 000 stron (licencja)</t>
  </si>
  <si>
    <t>Oprogramowaie klasy Affinity photo lub równoważne (licencja)</t>
  </si>
  <si>
    <t>Stół do digitalizacji</t>
  </si>
  <si>
    <r>
      <t xml:space="preserve">projektu  „Kultura w zasięgu 2.0”  sprawa  nr </t>
    </r>
    <r>
      <rPr>
        <b/>
        <sz val="12"/>
        <color theme="8"/>
        <rFont val="Calibri"/>
        <family val="2"/>
        <charset val="238"/>
        <scheme val="minor"/>
      </rPr>
      <t xml:space="preserve">WZP.272.89.2018 </t>
    </r>
    <r>
      <rPr>
        <sz val="12"/>
        <rFont val="Calibri"/>
        <family val="2"/>
        <charset val="238"/>
        <scheme val="minor"/>
      </rPr>
      <t>zgodnie z wymaganiami określonymi w Specyfikacji Istotnych Warunków Zamówienia oświadczamy, iż oferujemy zrealizowanie</t>
    </r>
  </si>
  <si>
    <t>Termin dostawy [dni]                wybierz</t>
  </si>
  <si>
    <t>PAKIET 14</t>
  </si>
  <si>
    <t>Dom Muz
NIP: 9561430257, REGON: 001243087</t>
  </si>
  <si>
    <t>ul. Podmurna 1/3</t>
  </si>
  <si>
    <t xml:space="preserve">Kamera IP z funkcja streamingu </t>
  </si>
  <si>
    <t>Termin dostawy [dni]                 wybierz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</si>
</sst>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0"/>
      <color theme="8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i/>
      <sz val="9"/>
      <color theme="8"/>
      <name val="Calibri"/>
      <family val="2"/>
      <charset val="238"/>
      <scheme val="minor"/>
    </font>
    <font>
      <i/>
      <sz val="8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24">
    <xf numFmtId="0" fontId="0" fillId="0" borderId="0" xfId="0"/>
    <xf numFmtId="4" fontId="0" fillId="0" borderId="1" xfId="0" applyNumberFormat="1" applyBorder="1"/>
    <xf numFmtId="0" fontId="0" fillId="0" borderId="9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center" indent="2"/>
      <protection locked="0"/>
    </xf>
    <xf numFmtId="0" fontId="0" fillId="2" borderId="0" xfId="0" applyFill="1"/>
    <xf numFmtId="0" fontId="10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 vertical="center" wrapText="1" indent="1"/>
    </xf>
    <xf numFmtId="0" fontId="0" fillId="0" borderId="0" xfId="0" applyAlignment="1">
      <alignment horizontal="left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0" fillId="0" borderId="0" xfId="0" applyAlignment="1" applyProtection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20" fillId="2" borderId="0" xfId="0" applyFont="1" applyFill="1" applyBorder="1" applyAlignment="1" applyProtection="1">
      <alignment vertical="center" wrapText="1"/>
    </xf>
    <xf numFmtId="0" fontId="2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right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" fontId="0" fillId="3" borderId="1" xfId="0" applyNumberForma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21" fillId="3" borderId="1" xfId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8" xfId="0" applyFont="1" applyBorder="1" applyAlignment="1">
      <alignment horizontal="left" indent="2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 indent="2"/>
      <protection locked="0"/>
    </xf>
    <xf numFmtId="0" fontId="6" fillId="3" borderId="11" xfId="0" applyFont="1" applyFill="1" applyBorder="1" applyAlignment="1" applyProtection="1">
      <alignment horizontal="left" vertical="center" wrapText="1" indent="2"/>
      <protection locked="0"/>
    </xf>
    <xf numFmtId="0" fontId="6" fillId="3" borderId="12" xfId="0" applyFont="1" applyFill="1" applyBorder="1" applyAlignment="1" applyProtection="1">
      <alignment horizontal="left" vertical="center" wrapText="1" indent="2"/>
      <protection locked="0"/>
    </xf>
    <xf numFmtId="0" fontId="6" fillId="3" borderId="10" xfId="0" applyFont="1" applyFill="1" applyBorder="1" applyAlignment="1" applyProtection="1">
      <alignment horizontal="left" vertical="center" indent="2"/>
      <protection locked="0"/>
    </xf>
    <xf numFmtId="0" fontId="6" fillId="3" borderId="11" xfId="0" applyFont="1" applyFill="1" applyBorder="1" applyAlignment="1" applyProtection="1">
      <alignment horizontal="left" vertical="center" indent="2"/>
      <protection locked="0"/>
    </xf>
    <xf numFmtId="0" fontId="6" fillId="3" borderId="12" xfId="0" applyFont="1" applyFill="1" applyBorder="1" applyAlignment="1" applyProtection="1">
      <alignment horizontal="left" vertical="center" indent="2"/>
      <protection locked="0"/>
    </xf>
    <xf numFmtId="0" fontId="6" fillId="0" borderId="7" xfId="0" applyFont="1" applyBorder="1" applyAlignment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4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6" fillId="3" borderId="10" xfId="0" applyFont="1" applyFill="1" applyBorder="1" applyAlignment="1" applyProtection="1">
      <alignment horizontal="left" vertical="center" wrapText="1"/>
      <protection locked="0"/>
    </xf>
    <xf numFmtId="0" fontId="26" fillId="3" borderId="11" xfId="0" applyFont="1" applyFill="1" applyBorder="1" applyAlignment="1" applyProtection="1">
      <alignment horizontal="left" vertical="center" wrapText="1"/>
      <protection locked="0"/>
    </xf>
    <xf numFmtId="0" fontId="26" fillId="3" borderId="12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left" wrapText="1"/>
    </xf>
    <xf numFmtId="0" fontId="26" fillId="3" borderId="10" xfId="0" applyFont="1" applyFill="1" applyBorder="1" applyAlignment="1" applyProtection="1">
      <alignment horizontal="right" vertical="center" wrapText="1"/>
      <protection locked="0"/>
    </xf>
    <xf numFmtId="0" fontId="26" fillId="3" borderId="11" xfId="0" applyFont="1" applyFill="1" applyBorder="1" applyAlignment="1" applyProtection="1">
      <alignment horizontal="right" vertical="center" wrapText="1"/>
      <protection locked="0"/>
    </xf>
    <xf numFmtId="0" fontId="26" fillId="3" borderId="12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6" fillId="3" borderId="10" xfId="0" applyFont="1" applyFill="1" applyBorder="1" applyAlignment="1" applyProtection="1">
      <alignment horizontal="center" vertical="center" wrapText="1"/>
      <protection locked="0"/>
    </xf>
    <xf numFmtId="0" fontId="26" fillId="3" borderId="11" xfId="0" applyFont="1" applyFill="1" applyBorder="1" applyAlignment="1" applyProtection="1">
      <alignment horizontal="center" vertical="center" wrapText="1"/>
      <protection locked="0"/>
    </xf>
    <xf numFmtId="0" fontId="26" fillId="3" borderId="12" xfId="0" applyFont="1" applyFill="1" applyBorder="1" applyAlignment="1" applyProtection="1">
      <alignment horizontal="center" vertical="center" wrapText="1"/>
      <protection locked="0"/>
    </xf>
    <xf numFmtId="3" fontId="26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972925" cy="1701179"/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1647825</xdr:colOff>
      <xdr:row>8</xdr:row>
      <xdr:rowOff>177179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72925" cy="1701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tabSelected="1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7.140625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48</v>
      </c>
      <c r="F13" s="71"/>
      <c r="G13" s="71"/>
      <c r="H13" s="71"/>
      <c r="I13" s="72"/>
    </row>
    <row r="14" spans="1:12" ht="21" customHeight="1" x14ac:dyDescent="0.25">
      <c r="A14" s="79" t="s">
        <v>232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37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38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5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5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39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40</v>
      </c>
      <c r="C32" s="9">
        <v>1</v>
      </c>
      <c r="D32" s="52"/>
      <c r="E32" s="53">
        <v>0</v>
      </c>
      <c r="F32" s="7">
        <f t="shared" ref="F32:F44" si="0">ROUND(C32*E32,2)</f>
        <v>0</v>
      </c>
      <c r="G32" s="7">
        <f t="shared" ref="G32:G44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8" t="s">
        <v>41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8" t="s">
        <v>42</v>
      </c>
      <c r="C34" s="9">
        <v>2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8" t="s">
        <v>43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190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45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35</v>
      </c>
      <c r="C38" s="9">
        <v>4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x14ac:dyDescent="0.25">
      <c r="A39" s="12">
        <v>9</v>
      </c>
      <c r="B39" s="24" t="s">
        <v>34</v>
      </c>
      <c r="C39" s="9">
        <v>4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272</v>
      </c>
    </row>
    <row r="40" spans="1:12" x14ac:dyDescent="0.25">
      <c r="A40" s="12">
        <v>10</v>
      </c>
      <c r="B40" s="24" t="s">
        <v>5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x14ac:dyDescent="0.25">
      <c r="A41" s="12">
        <v>11</v>
      </c>
      <c r="B41" s="24" t="s">
        <v>6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46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47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x14ac:dyDescent="0.25">
      <c r="A44" s="12">
        <v>14</v>
      </c>
      <c r="B44" s="8" t="s">
        <v>32</v>
      </c>
      <c r="C44" s="9">
        <v>1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6" spans="1:12" x14ac:dyDescent="0.25">
      <c r="D46" s="5" t="s">
        <v>20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21</v>
      </c>
      <c r="E47" s="99"/>
      <c r="F47" s="100"/>
      <c r="G47" s="100"/>
      <c r="H47" s="100"/>
      <c r="I47" s="101"/>
    </row>
    <row r="49" spans="1:9" x14ac:dyDescent="0.25">
      <c r="B49" s="51" t="s">
        <v>327</v>
      </c>
      <c r="C49" s="55" t="s">
        <v>328</v>
      </c>
      <c r="D49" s="6"/>
    </row>
    <row r="51" spans="1:9" x14ac:dyDescent="0.25">
      <c r="A51" s="87" t="s">
        <v>22</v>
      </c>
      <c r="B51" s="87"/>
      <c r="C51" s="87"/>
      <c r="D51" s="87"/>
      <c r="E51" s="87"/>
      <c r="F51" s="87"/>
      <c r="G51" s="87"/>
      <c r="H51" s="87"/>
      <c r="I51" s="87"/>
    </row>
    <row r="52" spans="1:9" x14ac:dyDescent="0.25">
      <c r="A52" s="87" t="s">
        <v>23</v>
      </c>
      <c r="B52" s="87"/>
      <c r="C52" s="87"/>
      <c r="D52" s="87"/>
      <c r="E52" s="87"/>
      <c r="F52" s="87"/>
      <c r="G52" s="87"/>
      <c r="H52" s="87"/>
      <c r="I52" s="87"/>
    </row>
    <row r="53" spans="1:9" ht="15.75" x14ac:dyDescent="0.25">
      <c r="A53" s="30"/>
      <c r="B53" s="30"/>
      <c r="C53" s="30"/>
      <c r="D53" s="30"/>
      <c r="E53" s="31" t="s">
        <v>262</v>
      </c>
      <c r="F53" s="33"/>
      <c r="G53" s="33"/>
      <c r="H53" s="32"/>
      <c r="I53" s="30"/>
    </row>
    <row r="54" spans="1:9" ht="15.75" x14ac:dyDescent="0.25">
      <c r="A54" s="35" t="s">
        <v>261</v>
      </c>
      <c r="B54" s="32"/>
      <c r="C54" s="32"/>
      <c r="D54" s="32"/>
      <c r="E54" s="31" t="s">
        <v>263</v>
      </c>
      <c r="F54" s="34"/>
      <c r="G54" s="34"/>
      <c r="H54" s="32"/>
      <c r="I54" s="32"/>
    </row>
    <row r="55" spans="1:9" x14ac:dyDescent="0.25">
      <c r="A55" s="104"/>
      <c r="B55" s="105"/>
      <c r="C55" s="106"/>
      <c r="D55" s="32"/>
      <c r="E55" s="99"/>
      <c r="F55" s="100"/>
      <c r="G55" s="100"/>
      <c r="H55" s="100"/>
      <c r="I55" s="101"/>
    </row>
    <row r="56" spans="1:9" x14ac:dyDescent="0.25">
      <c r="A56" s="32"/>
      <c r="B56" s="32"/>
      <c r="C56" s="32"/>
      <c r="D56" s="32"/>
      <c r="E56" s="31"/>
      <c r="F56" s="34"/>
      <c r="G56" s="34"/>
      <c r="H56" s="32"/>
      <c r="I56" s="32"/>
    </row>
    <row r="57" spans="1:9" ht="15.75" x14ac:dyDescent="0.25">
      <c r="A57" s="31" t="s">
        <v>264</v>
      </c>
      <c r="B57" s="32"/>
      <c r="C57" s="32"/>
      <c r="D57" s="31" t="s">
        <v>265</v>
      </c>
      <c r="E57" s="31"/>
      <c r="F57" s="34"/>
      <c r="G57" s="34"/>
      <c r="H57" s="32"/>
      <c r="I57" s="32"/>
    </row>
    <row r="58" spans="1:9" x14ac:dyDescent="0.25">
      <c r="A58" s="104" t="s">
        <v>24</v>
      </c>
      <c r="B58" s="106"/>
      <c r="C58" s="31"/>
      <c r="D58" s="32" t="s">
        <v>266</v>
      </c>
      <c r="E58" s="31"/>
      <c r="F58" s="34"/>
      <c r="G58" s="34"/>
      <c r="H58" s="32"/>
      <c r="I58" s="32"/>
    </row>
    <row r="59" spans="1:9" ht="33" customHeight="1" x14ac:dyDescent="0.25">
      <c r="A59" s="36" t="s">
        <v>267</v>
      </c>
      <c r="B59" s="32"/>
      <c r="C59" s="32"/>
      <c r="D59" s="99"/>
      <c r="E59" s="100"/>
      <c r="F59" s="100"/>
      <c r="G59" s="100"/>
      <c r="H59" s="100"/>
      <c r="I59" s="101"/>
    </row>
    <row r="60" spans="1:9" x14ac:dyDescent="0.25">
      <c r="A60" s="38"/>
      <c r="B60" s="38"/>
      <c r="C60" s="38"/>
      <c r="D60" s="38"/>
      <c r="E60" s="38"/>
      <c r="F60" s="38"/>
      <c r="G60" s="38"/>
      <c r="H60" s="38"/>
      <c r="I60" s="38"/>
    </row>
    <row r="61" spans="1:9" ht="15.75" x14ac:dyDescent="0.25">
      <c r="A61" s="31" t="s">
        <v>300</v>
      </c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8" t="s">
        <v>268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 t="s">
        <v>269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/>
      <c r="B64" s="38"/>
      <c r="C64" s="38"/>
      <c r="D64" s="31"/>
      <c r="E64" s="31"/>
      <c r="F64" s="34"/>
      <c r="G64" s="34"/>
      <c r="H64" s="32"/>
      <c r="I64" s="32"/>
    </row>
    <row r="65" spans="1:9" ht="15.75" x14ac:dyDescent="0.25">
      <c r="A65" s="38" t="s">
        <v>270</v>
      </c>
      <c r="B65" s="38"/>
      <c r="C65" s="38"/>
      <c r="D65" s="31" t="s">
        <v>296</v>
      </c>
      <c r="E65" s="31"/>
      <c r="F65" s="34"/>
      <c r="G65" s="34"/>
      <c r="H65" s="32"/>
      <c r="I65" s="32"/>
    </row>
    <row r="66" spans="1:9" ht="15" customHeight="1" x14ac:dyDescent="0.25">
      <c r="A66" s="104" t="s">
        <v>24</v>
      </c>
      <c r="B66" s="106"/>
      <c r="C66" s="38"/>
      <c r="D66" s="107" t="s">
        <v>274</v>
      </c>
      <c r="E66" s="107"/>
      <c r="F66" s="107"/>
      <c r="G66" s="107"/>
      <c r="H66" s="108" t="s">
        <v>275</v>
      </c>
      <c r="I66" s="108"/>
    </row>
    <row r="67" spans="1:9" x14ac:dyDescent="0.25">
      <c r="A67" s="38" t="s">
        <v>273</v>
      </c>
      <c r="B67" s="38"/>
      <c r="C67" s="38"/>
      <c r="D67" s="107"/>
      <c r="E67" s="107"/>
      <c r="F67" s="107"/>
      <c r="G67" s="107"/>
      <c r="H67" s="108"/>
      <c r="I67" s="108"/>
    </row>
    <row r="68" spans="1:9" x14ac:dyDescent="0.25">
      <c r="A68" s="38" t="s">
        <v>301</v>
      </c>
      <c r="B68" s="38"/>
      <c r="C68" s="38"/>
      <c r="D68" s="99"/>
      <c r="E68" s="100"/>
      <c r="F68" s="100"/>
      <c r="G68" s="100"/>
      <c r="H68" s="109"/>
      <c r="I68" s="109"/>
    </row>
    <row r="69" spans="1:9" x14ac:dyDescent="0.25">
      <c r="A69" s="38"/>
      <c r="B69" s="38"/>
      <c r="C69" s="38"/>
      <c r="D69" s="104"/>
      <c r="E69" s="105"/>
      <c r="F69" s="105"/>
      <c r="G69" s="106"/>
      <c r="H69" s="109"/>
      <c r="I69" s="109"/>
    </row>
    <row r="70" spans="1:9" x14ac:dyDescent="0.25">
      <c r="A70" s="38"/>
      <c r="B70" s="38"/>
      <c r="C70" s="38"/>
      <c r="D70" s="104"/>
      <c r="E70" s="105"/>
      <c r="F70" s="105"/>
      <c r="G70" s="106"/>
      <c r="H70" s="109"/>
      <c r="I70" s="109"/>
    </row>
    <row r="71" spans="1:9" x14ac:dyDescent="0.25">
      <c r="A71" s="38"/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276</v>
      </c>
      <c r="B72" s="38"/>
      <c r="C72" s="38"/>
      <c r="D72" s="38"/>
      <c r="E72" s="55" t="s">
        <v>24</v>
      </c>
      <c r="F72" s="38"/>
      <c r="G72" s="38"/>
      <c r="H72" s="38"/>
      <c r="I72" s="38"/>
    </row>
    <row r="73" spans="1:9" x14ac:dyDescent="0.25">
      <c r="A73" s="38" t="s">
        <v>277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 t="s">
        <v>278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/>
      <c r="B75" s="38"/>
      <c r="C75" s="38"/>
      <c r="D75" s="38"/>
      <c r="E75" s="38"/>
      <c r="F75" s="38"/>
      <c r="G75" s="38"/>
      <c r="H75" s="38"/>
      <c r="I75" s="38"/>
    </row>
    <row r="76" spans="1:9" ht="15.75" x14ac:dyDescent="0.25">
      <c r="A76" s="38" t="s">
        <v>279</v>
      </c>
      <c r="B76" s="38"/>
      <c r="C76" s="38"/>
      <c r="D76" s="38" t="s">
        <v>280</v>
      </c>
      <c r="F76" s="38"/>
      <c r="G76" s="38"/>
      <c r="H76" s="38"/>
      <c r="I76" s="38"/>
    </row>
    <row r="77" spans="1:9" x14ac:dyDescent="0.25"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303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281</v>
      </c>
      <c r="B79" s="38"/>
      <c r="C79" s="38"/>
      <c r="D79" s="38"/>
      <c r="E79" s="38"/>
      <c r="F79" s="38"/>
      <c r="G79" s="38"/>
      <c r="H79" s="38"/>
      <c r="I79" s="38"/>
    </row>
    <row r="80" spans="1:9" ht="15.75" x14ac:dyDescent="0.25">
      <c r="A80" s="38" t="s">
        <v>304</v>
      </c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305</v>
      </c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306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282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/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307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/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298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15.75" x14ac:dyDescent="0.25">
      <c r="A89" s="38" t="s">
        <v>308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109"/>
      <c r="B90" s="109"/>
      <c r="C90" s="38"/>
      <c r="D90" s="37" t="s">
        <v>21</v>
      </c>
      <c r="E90" s="114"/>
      <c r="F90" s="115"/>
      <c r="G90" s="115"/>
      <c r="H90" s="115"/>
      <c r="I90" s="116"/>
    </row>
    <row r="91" spans="1:9" x14ac:dyDescent="0.25">
      <c r="A91" s="38" t="s">
        <v>284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117"/>
      <c r="B92" s="117"/>
      <c r="C92" s="38"/>
      <c r="D92" s="37" t="s">
        <v>285</v>
      </c>
      <c r="E92" s="118"/>
      <c r="F92" s="119"/>
      <c r="G92" s="119"/>
      <c r="H92" s="119"/>
      <c r="I92" s="120"/>
    </row>
    <row r="93" spans="1:9" x14ac:dyDescent="0.25">
      <c r="A93" s="38" t="s">
        <v>283</v>
      </c>
      <c r="B93" s="38"/>
      <c r="C93" s="38"/>
      <c r="D93" s="38"/>
      <c r="E93" s="38"/>
      <c r="F93" s="38"/>
      <c r="G93" s="38"/>
      <c r="H93" s="38"/>
      <c r="I93" s="38"/>
    </row>
    <row r="94" spans="1:9" ht="15.75" x14ac:dyDescent="0.25">
      <c r="A94" s="38" t="s">
        <v>309</v>
      </c>
      <c r="B94" s="38"/>
      <c r="C94" s="38"/>
      <c r="D94" s="121"/>
      <c r="E94" s="120"/>
      <c r="F94" s="38"/>
      <c r="G94" s="38"/>
      <c r="H94" s="38"/>
      <c r="I94" s="38"/>
    </row>
    <row r="95" spans="1:9" x14ac:dyDescent="0.25">
      <c r="A95" s="38"/>
      <c r="B95" s="38"/>
      <c r="C95" s="38"/>
      <c r="D95" s="38"/>
      <c r="E95" s="38"/>
      <c r="F95" s="38"/>
      <c r="G95" s="38"/>
      <c r="H95" s="38"/>
      <c r="I95" s="38"/>
    </row>
    <row r="96" spans="1:9" ht="15.75" x14ac:dyDescent="0.25">
      <c r="A96" s="38" t="s">
        <v>310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286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287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288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289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290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291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292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293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110"/>
      <c r="B105" s="111"/>
      <c r="C105" s="111"/>
      <c r="D105" s="111"/>
      <c r="E105" s="111"/>
      <c r="F105" s="111"/>
      <c r="G105" s="111"/>
      <c r="H105" s="111"/>
      <c r="I105" s="112"/>
    </row>
    <row r="106" spans="1:9" x14ac:dyDescent="0.25">
      <c r="A106" s="110"/>
      <c r="B106" s="111"/>
      <c r="C106" s="111"/>
      <c r="D106" s="111"/>
      <c r="E106" s="111"/>
      <c r="F106" s="111"/>
      <c r="G106" s="111"/>
      <c r="H106" s="111"/>
      <c r="I106" s="112"/>
    </row>
    <row r="107" spans="1:9" x14ac:dyDescent="0.25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ht="39.75" customHeight="1" x14ac:dyDescent="0.25">
      <c r="A108" s="113" t="s">
        <v>294</v>
      </c>
      <c r="B108" s="113"/>
      <c r="C108" s="113"/>
      <c r="D108" s="113"/>
      <c r="E108" s="113"/>
      <c r="F108" s="113"/>
      <c r="G108" s="113"/>
      <c r="H108" s="113"/>
      <c r="I108" s="113"/>
    </row>
    <row r="109" spans="1:9" x14ac:dyDescent="0.25">
      <c r="A109" s="113" t="s">
        <v>295</v>
      </c>
      <c r="B109" s="113"/>
      <c r="C109" s="113"/>
      <c r="D109" s="113"/>
      <c r="E109" s="113"/>
      <c r="F109" s="113"/>
      <c r="G109" s="113"/>
      <c r="H109" s="113"/>
      <c r="I109" s="113"/>
    </row>
    <row r="110" spans="1:9" x14ac:dyDescent="0.25">
      <c r="A110" s="38"/>
      <c r="B110" s="38"/>
      <c r="C110" s="38"/>
      <c r="D110" s="38"/>
      <c r="E110" s="38"/>
      <c r="F110" s="38"/>
      <c r="G110" s="38"/>
      <c r="H110" s="38"/>
      <c r="I110" s="38"/>
    </row>
    <row r="111" spans="1:9" x14ac:dyDescent="0.25">
      <c r="A111" s="38"/>
      <c r="B111" s="38"/>
      <c r="C111" s="38"/>
      <c r="D111" s="38"/>
      <c r="E111" s="38"/>
      <c r="F111" s="58" t="str">
        <f>IF(OR(TRIM(D31)="",TRIM(D32)="",TRIM(D33)="",TRIM(D34)="",TRIM(D35)="",TRIM(D36)="",TRIM(D37)="",TRIM(D38)="",TRIM(D39)="",TRIM(D40)="",TRIM(D41)="",TRIM(D42)="",TRIM(D43)="",TRIM(D44)=""),
"Uwaga - błędnie wypełniony formularz. Sprawdź wszystkie pola 'Oferowana konfiguracja' w pkt. 1",
IF(OR(E31=0,E32=0,E33=0,E34=0,E35=0,E36=0,E37=0,E38=0,E39=0,E40=0,E41=0,E42=0,E43=0,E44=0),
"Uwaga - błędnie wypełniony formularz. Sprawdź wszystkie pola 'Cena netto' w pkt. 1",
""))</f>
        <v>Uwaga - błędnie wypełniony formularz. Sprawdź wszystkie pola 'Oferowana konfiguracja' w pkt. 1</v>
      </c>
      <c r="H111" s="38"/>
      <c r="I111" s="38"/>
    </row>
    <row r="112" spans="1:9" x14ac:dyDescent="0.25">
      <c r="A112" s="38"/>
      <c r="B112" s="38"/>
      <c r="C112" s="38"/>
      <c r="D112" s="38"/>
      <c r="E112" s="38"/>
      <c r="F112" s="38"/>
      <c r="G112" s="41" t="s">
        <v>297</v>
      </c>
      <c r="H112" s="40"/>
      <c r="I112" s="38"/>
    </row>
    <row r="113" spans="1:9" x14ac:dyDescent="0.25">
      <c r="A113" s="38"/>
      <c r="B113" s="38"/>
      <c r="C113" s="38"/>
      <c r="D113" s="38"/>
      <c r="E113" s="38"/>
      <c r="F113" s="38"/>
      <c r="G113" s="39" t="s">
        <v>30</v>
      </c>
      <c r="H113" s="40"/>
      <c r="I113" s="38"/>
    </row>
    <row r="114" spans="1:9" x14ac:dyDescent="0.25">
      <c r="A114" s="22" t="s">
        <v>29</v>
      </c>
      <c r="B114" s="23"/>
      <c r="C114" s="23"/>
      <c r="D114" s="23"/>
      <c r="E114" s="23"/>
      <c r="F114" s="23"/>
      <c r="G114" s="23"/>
      <c r="H114" s="23"/>
      <c r="I114" s="23"/>
    </row>
  </sheetData>
  <sheetProtection algorithmName="SHA-512" hashValue="ZbMsIo4Qel7vmsxcOP3MVrMMmUMUZ+YcRGrDlamUii8KRtQ7kTqDi0NlWC3lj79F934cSorxJwx2nFnqR7rFyQ==" saltValue="uym/y4roJk92MthZoxReRg==" spinCount="100000" sheet="1" objects="1" scenarios="1"/>
  <mergeCells count="39">
    <mergeCell ref="A105:I105"/>
    <mergeCell ref="A106:I106"/>
    <mergeCell ref="A108:I108"/>
    <mergeCell ref="A109:I109"/>
    <mergeCell ref="A90:B90"/>
    <mergeCell ref="E90:I90"/>
    <mergeCell ref="A92:B92"/>
    <mergeCell ref="E92:I92"/>
    <mergeCell ref="D94:E94"/>
    <mergeCell ref="D68:G68"/>
    <mergeCell ref="H68:I68"/>
    <mergeCell ref="D69:G69"/>
    <mergeCell ref="H69:I69"/>
    <mergeCell ref="D70:G70"/>
    <mergeCell ref="H70:I70"/>
    <mergeCell ref="A55:C55"/>
    <mergeCell ref="E55:I55"/>
    <mergeCell ref="A58:B58"/>
    <mergeCell ref="D59:I59"/>
    <mergeCell ref="A66:B66"/>
    <mergeCell ref="D66:G67"/>
    <mergeCell ref="H66:I67"/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C49">
      <formula1>$C$1:$C$3</formula1>
    </dataValidation>
    <dataValidation type="list" allowBlank="1" showInputMessage="1" showErrorMessage="1" sqref="H31:H44">
      <formula1>$L$2:$L$12</formula1>
    </dataValidation>
    <dataValidation type="list" allowBlank="1" showInputMessage="1" showErrorMessage="1" sqref="E72">
      <formula1>$L$14:$L$16</formula1>
    </dataValidation>
    <dataValidation type="list" allowBlank="1" showInputMessage="1" showErrorMessage="1" sqref="A66:B66">
      <formula1>$L$37:$L$39</formula1>
    </dataValidation>
    <dataValidation type="list" allowBlank="1" showInputMessage="1" showErrorMessage="1" sqref="A58:B58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GridLines="0" topLeftCell="A19" zoomScaleNormal="100" workbookViewId="0">
      <selection activeCell="E54" sqref="E54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125</v>
      </c>
      <c r="F13" s="71"/>
      <c r="G13" s="71"/>
      <c r="H13" s="71"/>
      <c r="I13" s="72"/>
    </row>
    <row r="14" spans="1:12" ht="21" customHeight="1" x14ac:dyDescent="0.25">
      <c r="A14" s="79" t="s">
        <v>239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126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127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31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52</v>
      </c>
      <c r="C32" s="9">
        <v>1</v>
      </c>
      <c r="D32" s="52"/>
      <c r="E32" s="53">
        <v>0</v>
      </c>
      <c r="F32" s="7">
        <f t="shared" ref="F32:F37" si="0">ROUND(C32*E32,2)</f>
        <v>0</v>
      </c>
      <c r="G32" s="7">
        <f t="shared" ref="G32:G37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5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6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24" t="s">
        <v>7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8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128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L38" t="s">
        <v>271</v>
      </c>
    </row>
    <row r="39" spans="1:12" x14ac:dyDescent="0.25">
      <c r="D39" s="5" t="s">
        <v>20</v>
      </c>
      <c r="E39" s="2"/>
      <c r="F39" s="2"/>
      <c r="G39" s="1">
        <f>SUM(G31:G37)</f>
        <v>0</v>
      </c>
      <c r="H39" s="2"/>
      <c r="I39" s="2"/>
      <c r="L39" t="s">
        <v>272</v>
      </c>
    </row>
    <row r="40" spans="1:12" ht="31.5" customHeight="1" x14ac:dyDescent="0.25">
      <c r="D40" s="3" t="s">
        <v>21</v>
      </c>
      <c r="E40" s="99"/>
      <c r="F40" s="100"/>
      <c r="G40" s="100"/>
      <c r="H40" s="100"/>
      <c r="I40" s="101"/>
    </row>
    <row r="42" spans="1:12" x14ac:dyDescent="0.25">
      <c r="B42" s="51" t="s">
        <v>327</v>
      </c>
      <c r="C42" s="55" t="s">
        <v>328</v>
      </c>
      <c r="D42" s="6"/>
    </row>
    <row r="44" spans="1:12" x14ac:dyDescent="0.25">
      <c r="A44" s="87" t="s">
        <v>22</v>
      </c>
      <c r="B44" s="87"/>
      <c r="C44" s="87"/>
      <c r="D44" s="87"/>
      <c r="E44" s="87"/>
      <c r="F44" s="87"/>
      <c r="G44" s="87"/>
      <c r="H44" s="87"/>
      <c r="I44" s="87"/>
    </row>
    <row r="45" spans="1:12" x14ac:dyDescent="0.25">
      <c r="A45" s="87" t="s">
        <v>23</v>
      </c>
      <c r="B45" s="87"/>
      <c r="C45" s="87"/>
      <c r="D45" s="87"/>
      <c r="E45" s="87"/>
      <c r="F45" s="87"/>
      <c r="G45" s="87"/>
      <c r="H45" s="87"/>
      <c r="I45" s="87"/>
    </row>
    <row r="46" spans="1:12" ht="15.75" x14ac:dyDescent="0.25">
      <c r="A46" s="30"/>
      <c r="B46" s="30"/>
      <c r="C46" s="30"/>
      <c r="D46" s="30"/>
      <c r="E46" s="31" t="s">
        <v>262</v>
      </c>
      <c r="F46" s="33"/>
      <c r="G46" s="33"/>
      <c r="H46" s="32"/>
      <c r="I46" s="30"/>
    </row>
    <row r="47" spans="1:12" ht="15.75" x14ac:dyDescent="0.25">
      <c r="A47" s="35" t="s">
        <v>261</v>
      </c>
      <c r="B47" s="32"/>
      <c r="C47" s="32"/>
      <c r="D47" s="32"/>
      <c r="E47" s="31" t="s">
        <v>263</v>
      </c>
      <c r="F47" s="34"/>
      <c r="G47" s="34"/>
      <c r="H47" s="32"/>
      <c r="I47" s="32"/>
    </row>
    <row r="48" spans="1:12" x14ac:dyDescent="0.25">
      <c r="A48" s="104"/>
      <c r="B48" s="105"/>
      <c r="C48" s="106"/>
      <c r="D48" s="32"/>
      <c r="E48" s="99"/>
      <c r="F48" s="100"/>
      <c r="G48" s="100"/>
      <c r="H48" s="100"/>
      <c r="I48" s="101"/>
    </row>
    <row r="49" spans="1:9" x14ac:dyDescent="0.25">
      <c r="A49" s="32"/>
      <c r="B49" s="32"/>
      <c r="C49" s="32"/>
      <c r="D49" s="32"/>
      <c r="E49" s="31"/>
      <c r="F49" s="34"/>
      <c r="G49" s="34"/>
      <c r="H49" s="32"/>
      <c r="I49" s="32"/>
    </row>
    <row r="50" spans="1:9" ht="15.75" x14ac:dyDescent="0.25">
      <c r="A50" s="31" t="s">
        <v>264</v>
      </c>
      <c r="B50" s="32"/>
      <c r="C50" s="32"/>
      <c r="D50" s="31" t="s">
        <v>265</v>
      </c>
      <c r="E50" s="31"/>
      <c r="F50" s="34"/>
      <c r="G50" s="34"/>
      <c r="H50" s="32"/>
      <c r="I50" s="32"/>
    </row>
    <row r="51" spans="1:9" x14ac:dyDescent="0.25">
      <c r="A51" s="104" t="s">
        <v>24</v>
      </c>
      <c r="B51" s="106"/>
      <c r="C51" s="31"/>
      <c r="D51" s="32" t="s">
        <v>266</v>
      </c>
      <c r="E51" s="31"/>
      <c r="F51" s="34"/>
      <c r="G51" s="34"/>
      <c r="H51" s="32"/>
      <c r="I51" s="32"/>
    </row>
    <row r="52" spans="1:9" ht="33" customHeight="1" x14ac:dyDescent="0.25">
      <c r="A52" s="36" t="s">
        <v>267</v>
      </c>
      <c r="B52" s="32"/>
      <c r="C52" s="32"/>
      <c r="D52" s="99"/>
      <c r="E52" s="100"/>
      <c r="F52" s="100"/>
      <c r="G52" s="100"/>
      <c r="H52" s="100"/>
      <c r="I52" s="101"/>
    </row>
    <row r="53" spans="1:9" x14ac:dyDescent="0.25">
      <c r="A53" s="38"/>
      <c r="B53" s="38"/>
      <c r="C53" s="38"/>
      <c r="D53" s="38"/>
      <c r="E53" s="38"/>
      <c r="F53" s="38"/>
      <c r="G53" s="38"/>
      <c r="H53" s="38"/>
      <c r="I53" s="38"/>
    </row>
    <row r="54" spans="1:9" ht="15.75" x14ac:dyDescent="0.25">
      <c r="A54" s="31" t="s">
        <v>300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 t="s">
        <v>268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 t="s">
        <v>269</v>
      </c>
      <c r="B56" s="38"/>
      <c r="C56" s="38"/>
      <c r="D56" s="38"/>
      <c r="E56" s="38"/>
      <c r="F56" s="38"/>
      <c r="G56" s="38"/>
      <c r="H56" s="38"/>
      <c r="I56" s="38"/>
    </row>
    <row r="57" spans="1:9" x14ac:dyDescent="0.25">
      <c r="A57" s="38"/>
      <c r="B57" s="38"/>
      <c r="C57" s="38"/>
      <c r="D57" s="31"/>
      <c r="E57" s="31"/>
      <c r="F57" s="34"/>
      <c r="G57" s="34"/>
      <c r="H57" s="32"/>
      <c r="I57" s="32"/>
    </row>
    <row r="58" spans="1:9" ht="15.75" x14ac:dyDescent="0.25">
      <c r="A58" s="38" t="s">
        <v>270</v>
      </c>
      <c r="B58" s="38"/>
      <c r="C58" s="38"/>
      <c r="D58" s="31" t="s">
        <v>296</v>
      </c>
      <c r="E58" s="31"/>
      <c r="F58" s="34"/>
      <c r="G58" s="34"/>
      <c r="H58" s="32"/>
      <c r="I58" s="32"/>
    </row>
    <row r="59" spans="1:9" ht="15" customHeight="1" x14ac:dyDescent="0.25">
      <c r="A59" s="104" t="s">
        <v>24</v>
      </c>
      <c r="B59" s="106"/>
      <c r="C59" s="38"/>
      <c r="D59" s="107" t="s">
        <v>274</v>
      </c>
      <c r="E59" s="107"/>
      <c r="F59" s="107"/>
      <c r="G59" s="107"/>
      <c r="H59" s="108" t="s">
        <v>275</v>
      </c>
      <c r="I59" s="108"/>
    </row>
    <row r="60" spans="1:9" x14ac:dyDescent="0.25">
      <c r="A60" s="38" t="s">
        <v>273</v>
      </c>
      <c r="B60" s="38"/>
      <c r="C60" s="38"/>
      <c r="D60" s="107"/>
      <c r="E60" s="107"/>
      <c r="F60" s="107"/>
      <c r="G60" s="107"/>
      <c r="H60" s="108"/>
      <c r="I60" s="108"/>
    </row>
    <row r="61" spans="1:9" x14ac:dyDescent="0.25">
      <c r="A61" s="38" t="s">
        <v>301</v>
      </c>
      <c r="B61" s="38"/>
      <c r="C61" s="38"/>
      <c r="D61" s="99"/>
      <c r="E61" s="100"/>
      <c r="F61" s="100"/>
      <c r="G61" s="100"/>
      <c r="H61" s="109"/>
      <c r="I61" s="109"/>
    </row>
    <row r="62" spans="1:9" x14ac:dyDescent="0.25">
      <c r="A62" s="38"/>
      <c r="B62" s="38"/>
      <c r="C62" s="38"/>
      <c r="D62" s="104"/>
      <c r="E62" s="105"/>
      <c r="F62" s="105"/>
      <c r="G62" s="106"/>
      <c r="H62" s="109"/>
      <c r="I62" s="109"/>
    </row>
    <row r="63" spans="1:9" x14ac:dyDescent="0.25">
      <c r="A63" s="38"/>
      <c r="B63" s="38"/>
      <c r="C63" s="38"/>
      <c r="D63" s="104"/>
      <c r="E63" s="105"/>
      <c r="F63" s="105"/>
      <c r="G63" s="106"/>
      <c r="H63" s="109"/>
      <c r="I63" s="109"/>
    </row>
    <row r="64" spans="1:9" x14ac:dyDescent="0.25">
      <c r="A64" s="38"/>
      <c r="B64" s="38"/>
      <c r="C64" s="38"/>
      <c r="D64" s="38"/>
      <c r="E64" s="38"/>
      <c r="F64" s="38"/>
      <c r="G64" s="38"/>
      <c r="H64" s="38"/>
      <c r="I64" s="38"/>
    </row>
    <row r="65" spans="1:9" ht="15.75" x14ac:dyDescent="0.25">
      <c r="A65" s="38" t="s">
        <v>276</v>
      </c>
      <c r="B65" s="38"/>
      <c r="C65" s="38"/>
      <c r="D65" s="38"/>
      <c r="E65" s="55" t="s">
        <v>24</v>
      </c>
      <c r="F65" s="38"/>
      <c r="G65" s="38"/>
      <c r="H65" s="38"/>
      <c r="I65" s="38"/>
    </row>
    <row r="66" spans="1:9" x14ac:dyDescent="0.25">
      <c r="A66" s="38" t="s">
        <v>277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 t="s">
        <v>278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/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279</v>
      </c>
      <c r="B69" s="38"/>
      <c r="C69" s="38"/>
      <c r="D69" s="38" t="s">
        <v>280</v>
      </c>
      <c r="F69" s="38"/>
      <c r="G69" s="38"/>
      <c r="H69" s="38"/>
      <c r="I69" s="38"/>
    </row>
    <row r="70" spans="1:9" x14ac:dyDescent="0.25">
      <c r="B70" s="38"/>
      <c r="C70" s="38"/>
      <c r="D70" s="38"/>
      <c r="E70" s="38"/>
      <c r="F70" s="38"/>
      <c r="G70" s="38"/>
      <c r="H70" s="38"/>
      <c r="I70" s="38"/>
    </row>
    <row r="71" spans="1:9" ht="15.75" x14ac:dyDescent="0.25">
      <c r="A71" s="38" t="s">
        <v>303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 t="s">
        <v>281</v>
      </c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304</v>
      </c>
      <c r="B73" s="38"/>
      <c r="C73" s="38"/>
      <c r="D73" s="38"/>
      <c r="E73" s="38"/>
      <c r="F73" s="38"/>
      <c r="G73" s="38"/>
      <c r="H73" s="38"/>
      <c r="I73" s="38"/>
    </row>
    <row r="74" spans="1:9" ht="15.75" x14ac:dyDescent="0.25">
      <c r="A74" s="38" t="s">
        <v>305</v>
      </c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306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 t="s">
        <v>282</v>
      </c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/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307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/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298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/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308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109"/>
      <c r="B83" s="109"/>
      <c r="C83" s="38"/>
      <c r="D83" s="37" t="s">
        <v>21</v>
      </c>
      <c r="E83" s="114"/>
      <c r="F83" s="115"/>
      <c r="G83" s="115"/>
      <c r="H83" s="115"/>
      <c r="I83" s="116"/>
    </row>
    <row r="84" spans="1:9" x14ac:dyDescent="0.25">
      <c r="A84" s="38" t="s">
        <v>284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117"/>
      <c r="B85" s="117"/>
      <c r="C85" s="38"/>
      <c r="D85" s="37" t="s">
        <v>285</v>
      </c>
      <c r="E85" s="118"/>
      <c r="F85" s="119"/>
      <c r="G85" s="119"/>
      <c r="H85" s="119"/>
      <c r="I85" s="120"/>
    </row>
    <row r="86" spans="1:9" x14ac:dyDescent="0.25">
      <c r="A86" s="38" t="s">
        <v>283</v>
      </c>
      <c r="B86" s="38"/>
      <c r="C86" s="38"/>
      <c r="D86" s="38"/>
      <c r="E86" s="38"/>
      <c r="F86" s="38"/>
      <c r="G86" s="38"/>
      <c r="H86" s="38"/>
      <c r="I86" s="38"/>
    </row>
    <row r="87" spans="1:9" ht="15.75" x14ac:dyDescent="0.25">
      <c r="A87" s="38" t="s">
        <v>309</v>
      </c>
      <c r="B87" s="38"/>
      <c r="C87" s="38"/>
      <c r="D87" s="121"/>
      <c r="E87" s="120"/>
      <c r="F87" s="38"/>
      <c r="G87" s="38"/>
      <c r="H87" s="38"/>
      <c r="I87" s="38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15.75" x14ac:dyDescent="0.25">
      <c r="A89" s="38" t="s">
        <v>310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286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287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288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289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290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291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292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293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110"/>
      <c r="B98" s="111"/>
      <c r="C98" s="111"/>
      <c r="D98" s="111"/>
      <c r="E98" s="111"/>
      <c r="F98" s="111"/>
      <c r="G98" s="111"/>
      <c r="H98" s="111"/>
      <c r="I98" s="112"/>
    </row>
    <row r="99" spans="1:9" x14ac:dyDescent="0.25">
      <c r="A99" s="110"/>
      <c r="B99" s="111"/>
      <c r="C99" s="111"/>
      <c r="D99" s="111"/>
      <c r="E99" s="111"/>
      <c r="F99" s="111"/>
      <c r="G99" s="111"/>
      <c r="H99" s="111"/>
      <c r="I99" s="112"/>
    </row>
    <row r="100" spans="1:9" x14ac:dyDescent="0.25">
      <c r="A100" s="38"/>
      <c r="B100" s="38"/>
      <c r="C100" s="38"/>
      <c r="D100" s="38"/>
      <c r="E100" s="38"/>
      <c r="F100" s="38"/>
      <c r="G100" s="38"/>
      <c r="H100" s="38"/>
      <c r="I100" s="38"/>
    </row>
    <row r="101" spans="1:9" ht="39.75" customHeight="1" x14ac:dyDescent="0.25">
      <c r="A101" s="113" t="s">
        <v>294</v>
      </c>
      <c r="B101" s="113"/>
      <c r="C101" s="113"/>
      <c r="D101" s="113"/>
      <c r="E101" s="113"/>
      <c r="F101" s="113"/>
      <c r="G101" s="113"/>
      <c r="H101" s="113"/>
      <c r="I101" s="113"/>
    </row>
    <row r="102" spans="1:9" x14ac:dyDescent="0.25">
      <c r="A102" s="113" t="s">
        <v>295</v>
      </c>
      <c r="B102" s="113"/>
      <c r="C102" s="113"/>
      <c r="D102" s="113"/>
      <c r="E102" s="113"/>
      <c r="F102" s="113"/>
      <c r="G102" s="113"/>
      <c r="H102" s="113"/>
      <c r="I102" s="113"/>
    </row>
    <row r="103" spans="1:9" x14ac:dyDescent="0.25">
      <c r="A103" s="38"/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/>
      <c r="B104" s="38"/>
      <c r="C104" s="38"/>
      <c r="D104" s="38"/>
      <c r="E104" s="38"/>
      <c r="F104" s="58" t="str">
        <f>IF(OR(TRIM(D31)="",TRIM(D32)="",TRIM(D33)="",TRIM(D34)="",TRIM(D35)="",TRIM(D36)="",TRIM(D37)=""),
"Uwaga - błędnie wypełniony formularz. Sprawdź wszystkie pola 'Oferowana konfiguracja' w pkt. 1",
IF(OR(E31=0,E32=0,E33=0,E34=0,E35=0,E36=0,E37=0),
"Uwaga - błędnie wypełniony formularz. Sprawdź wszystkie pola 'Cena netto' w pkt. 1",
""))</f>
        <v>Uwaga - błędnie wypełniony formularz. Sprawdź wszystkie pola 'Oferowana konfiguracja' w pkt. 1</v>
      </c>
      <c r="G104" s="38"/>
      <c r="H104" s="38"/>
      <c r="I104" s="38"/>
    </row>
    <row r="105" spans="1:9" x14ac:dyDescent="0.25">
      <c r="A105" s="38"/>
      <c r="B105" s="38"/>
      <c r="C105" s="38"/>
      <c r="D105" s="38"/>
      <c r="E105" s="38"/>
      <c r="F105" s="38"/>
      <c r="G105" s="41" t="s">
        <v>297</v>
      </c>
      <c r="H105" s="40"/>
      <c r="I105" s="38"/>
    </row>
    <row r="106" spans="1:9" x14ac:dyDescent="0.25">
      <c r="A106" s="38"/>
      <c r="B106" s="38"/>
      <c r="C106" s="38"/>
      <c r="D106" s="38"/>
      <c r="E106" s="38"/>
      <c r="F106" s="38"/>
      <c r="G106" s="39" t="s">
        <v>30</v>
      </c>
      <c r="H106" s="40"/>
      <c r="I106" s="38"/>
    </row>
    <row r="107" spans="1:9" x14ac:dyDescent="0.25">
      <c r="A107" s="22" t="s">
        <v>29</v>
      </c>
      <c r="B107" s="23"/>
      <c r="C107" s="23"/>
      <c r="D107" s="23"/>
      <c r="E107" s="23"/>
      <c r="F107" s="23"/>
      <c r="G107" s="23"/>
      <c r="H107" s="23"/>
      <c r="I107" s="23"/>
    </row>
  </sheetData>
  <sheetProtection algorithmName="SHA-512" hashValue="tPMmovKkWyQS+kX/vP29JqBlrt2GtBdpOfCEi0buOHb3P1WgDOsZteHLst2ExsPdgaescglId9yeTeUyBDVNfQ==" saltValue="6EnTbyDO7/G/I9yKYyoQBw==" spinCount="100000" sheet="1" objects="1" scenarios="1"/>
  <mergeCells count="39">
    <mergeCell ref="A98:I98"/>
    <mergeCell ref="A99:I99"/>
    <mergeCell ref="A101:I101"/>
    <mergeCell ref="A102:I102"/>
    <mergeCell ref="A83:B83"/>
    <mergeCell ref="E83:I83"/>
    <mergeCell ref="A85:B85"/>
    <mergeCell ref="E85:I85"/>
    <mergeCell ref="D87:E87"/>
    <mergeCell ref="D61:G61"/>
    <mergeCell ref="H61:I61"/>
    <mergeCell ref="D62:G62"/>
    <mergeCell ref="H62:I62"/>
    <mergeCell ref="D63:G63"/>
    <mergeCell ref="H63:I63"/>
    <mergeCell ref="A48:C48"/>
    <mergeCell ref="E48:I48"/>
    <mergeCell ref="A51:B51"/>
    <mergeCell ref="D52:I52"/>
    <mergeCell ref="A59:B59"/>
    <mergeCell ref="D59:G60"/>
    <mergeCell ref="H59:I60"/>
    <mergeCell ref="A11:I11"/>
    <mergeCell ref="A13:D13"/>
    <mergeCell ref="E13:I18"/>
    <mergeCell ref="A14:D15"/>
    <mergeCell ref="A16:D16"/>
    <mergeCell ref="A17:D17"/>
    <mergeCell ref="A18:D18"/>
    <mergeCell ref="A45:I45"/>
    <mergeCell ref="A20:I20"/>
    <mergeCell ref="B22:B24"/>
    <mergeCell ref="D22:I22"/>
    <mergeCell ref="D23:I23"/>
    <mergeCell ref="D24:I24"/>
    <mergeCell ref="A29:I29"/>
    <mergeCell ref="E40:I40"/>
    <mergeCell ref="A44:I44"/>
    <mergeCell ref="F25:G25"/>
  </mergeCells>
  <dataValidations count="5">
    <dataValidation type="list" allowBlank="1" showInputMessage="1" showErrorMessage="1" sqref="H31:H37">
      <formula1>$L$2:$L$12</formula1>
    </dataValidation>
    <dataValidation type="list" allowBlank="1" showInputMessage="1" showErrorMessage="1" sqref="C42">
      <formula1>$C$1:$C$3</formula1>
    </dataValidation>
    <dataValidation type="list" allowBlank="1" showInputMessage="1" showErrorMessage="1" sqref="E65">
      <formula1>$L$14:$L$16</formula1>
    </dataValidation>
    <dataValidation type="list" allowBlank="1" showInputMessage="1" showErrorMessage="1" sqref="A51:B51">
      <formula1>$L$32:$L$34</formula1>
    </dataValidation>
    <dataValidation type="list" allowBlank="1" showInputMessage="1" showErrorMessage="1" sqref="A59:B59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topLeftCell="A16" zoomScaleNormal="100" workbookViewId="0">
      <selection activeCell="B35" sqref="B35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133</v>
      </c>
      <c r="F13" s="71"/>
      <c r="G13" s="71"/>
      <c r="H13" s="71"/>
      <c r="I13" s="72"/>
    </row>
    <row r="14" spans="1:12" ht="21" customHeight="1" x14ac:dyDescent="0.25">
      <c r="A14" s="79" t="s">
        <v>240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134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129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135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6</v>
      </c>
      <c r="C32" s="9">
        <v>1</v>
      </c>
      <c r="D32" s="52"/>
      <c r="E32" s="53">
        <v>0</v>
      </c>
      <c r="F32" s="7">
        <f t="shared" ref="F32:F38" si="0">ROUND(C32*E32,2)</f>
        <v>0</v>
      </c>
      <c r="G32" s="7">
        <f t="shared" ref="G32:G38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6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6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24" t="s">
        <v>8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7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65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81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x14ac:dyDescent="0.25">
      <c r="L39" t="s">
        <v>272</v>
      </c>
    </row>
    <row r="40" spans="1:12" x14ac:dyDescent="0.25">
      <c r="D40" s="5" t="s">
        <v>20</v>
      </c>
      <c r="E40" s="2"/>
      <c r="F40" s="2"/>
      <c r="G40" s="1">
        <f>SUM(G31:G38)</f>
        <v>0</v>
      </c>
      <c r="H40" s="2"/>
      <c r="I40" s="2"/>
    </row>
    <row r="41" spans="1:12" ht="31.5" customHeight="1" x14ac:dyDescent="0.25">
      <c r="D41" s="3" t="s">
        <v>21</v>
      </c>
      <c r="E41" s="99"/>
      <c r="F41" s="100"/>
      <c r="G41" s="100"/>
      <c r="H41" s="100"/>
      <c r="I41" s="101"/>
    </row>
    <row r="43" spans="1:12" x14ac:dyDescent="0.25">
      <c r="B43" s="51" t="s">
        <v>327</v>
      </c>
      <c r="C43" s="55" t="s">
        <v>328</v>
      </c>
      <c r="D43" s="6"/>
    </row>
    <row r="45" spans="1:12" x14ac:dyDescent="0.25">
      <c r="A45" s="87" t="s">
        <v>22</v>
      </c>
      <c r="B45" s="87"/>
      <c r="C45" s="87"/>
      <c r="D45" s="87"/>
      <c r="E45" s="87"/>
      <c r="F45" s="87"/>
      <c r="G45" s="87"/>
      <c r="H45" s="87"/>
      <c r="I45" s="87"/>
    </row>
    <row r="46" spans="1:12" x14ac:dyDescent="0.25">
      <c r="A46" s="87" t="s">
        <v>23</v>
      </c>
      <c r="B46" s="87"/>
      <c r="C46" s="87"/>
      <c r="D46" s="87"/>
      <c r="E46" s="87"/>
      <c r="F46" s="87"/>
      <c r="G46" s="87"/>
      <c r="H46" s="87"/>
      <c r="I46" s="87"/>
    </row>
    <row r="47" spans="1:12" ht="15.75" x14ac:dyDescent="0.25">
      <c r="A47" s="30"/>
      <c r="B47" s="30"/>
      <c r="C47" s="30"/>
      <c r="D47" s="30"/>
      <c r="E47" s="31" t="s">
        <v>262</v>
      </c>
      <c r="F47" s="33"/>
      <c r="G47" s="33"/>
      <c r="H47" s="32"/>
      <c r="I47" s="30"/>
    </row>
    <row r="48" spans="1:12" ht="15.75" x14ac:dyDescent="0.25">
      <c r="A48" s="35" t="s">
        <v>261</v>
      </c>
      <c r="B48" s="32"/>
      <c r="C48" s="32"/>
      <c r="D48" s="32"/>
      <c r="E48" s="31" t="s">
        <v>263</v>
      </c>
      <c r="F48" s="34"/>
      <c r="G48" s="34"/>
      <c r="H48" s="32"/>
      <c r="I48" s="32"/>
    </row>
    <row r="49" spans="1:9" x14ac:dyDescent="0.25">
      <c r="A49" s="104"/>
      <c r="B49" s="105"/>
      <c r="C49" s="106"/>
      <c r="D49" s="32"/>
      <c r="E49" s="99"/>
      <c r="F49" s="100"/>
      <c r="G49" s="100"/>
      <c r="H49" s="100"/>
      <c r="I49" s="101"/>
    </row>
    <row r="50" spans="1:9" x14ac:dyDescent="0.25">
      <c r="A50" s="32"/>
      <c r="B50" s="32"/>
      <c r="C50" s="32"/>
      <c r="D50" s="32"/>
      <c r="E50" s="31"/>
      <c r="F50" s="34"/>
      <c r="G50" s="34"/>
      <c r="H50" s="32"/>
      <c r="I50" s="32"/>
    </row>
    <row r="51" spans="1:9" ht="15.75" x14ac:dyDescent="0.25">
      <c r="A51" s="31" t="s">
        <v>264</v>
      </c>
      <c r="B51" s="32"/>
      <c r="C51" s="32"/>
      <c r="D51" s="31" t="s">
        <v>265</v>
      </c>
      <c r="E51" s="31"/>
      <c r="F51" s="34"/>
      <c r="G51" s="34"/>
      <c r="H51" s="32"/>
      <c r="I51" s="32"/>
    </row>
    <row r="52" spans="1:9" x14ac:dyDescent="0.25">
      <c r="A52" s="104" t="s">
        <v>24</v>
      </c>
      <c r="B52" s="106"/>
      <c r="C52" s="31"/>
      <c r="D52" s="32" t="s">
        <v>266</v>
      </c>
      <c r="E52" s="31"/>
      <c r="F52" s="34"/>
      <c r="G52" s="34"/>
      <c r="H52" s="32"/>
      <c r="I52" s="32"/>
    </row>
    <row r="53" spans="1:9" ht="33" customHeight="1" x14ac:dyDescent="0.25">
      <c r="A53" s="36" t="s">
        <v>267</v>
      </c>
      <c r="B53" s="32"/>
      <c r="C53" s="32"/>
      <c r="D53" s="99"/>
      <c r="E53" s="100"/>
      <c r="F53" s="100"/>
      <c r="G53" s="100"/>
      <c r="H53" s="100"/>
      <c r="I53" s="101"/>
    </row>
    <row r="54" spans="1:9" x14ac:dyDescent="0.25">
      <c r="A54" s="38"/>
      <c r="B54" s="38"/>
      <c r="C54" s="38"/>
      <c r="D54" s="38"/>
      <c r="E54" s="38"/>
      <c r="F54" s="38"/>
      <c r="G54" s="38"/>
      <c r="H54" s="38"/>
      <c r="I54" s="38"/>
    </row>
    <row r="55" spans="1:9" ht="15.75" x14ac:dyDescent="0.25">
      <c r="A55" s="38" t="s">
        <v>302</v>
      </c>
      <c r="B55" s="38"/>
      <c r="C55" s="38"/>
      <c r="D55" s="38"/>
      <c r="E55" s="55" t="s">
        <v>24</v>
      </c>
      <c r="F55" s="38"/>
      <c r="G55" s="38"/>
      <c r="H55" s="38"/>
      <c r="I55" s="38"/>
    </row>
    <row r="56" spans="1:9" x14ac:dyDescent="0.25">
      <c r="A56" s="38" t="s">
        <v>277</v>
      </c>
      <c r="B56" s="38"/>
      <c r="C56" s="38"/>
      <c r="D56" s="38"/>
      <c r="E56" s="38"/>
      <c r="F56" s="38"/>
      <c r="G56" s="38"/>
      <c r="H56" s="38"/>
      <c r="I56" s="38"/>
    </row>
    <row r="57" spans="1:9" x14ac:dyDescent="0.25">
      <c r="A57" s="38" t="s">
        <v>278</v>
      </c>
      <c r="B57" s="38"/>
      <c r="C57" s="38"/>
      <c r="D57" s="38"/>
      <c r="E57" s="38"/>
      <c r="F57" s="38"/>
      <c r="G57" s="38"/>
      <c r="H57" s="38"/>
      <c r="I57" s="38"/>
    </row>
    <row r="58" spans="1:9" x14ac:dyDescent="0.25">
      <c r="A58" s="38"/>
      <c r="B58" s="38"/>
      <c r="C58" s="38"/>
      <c r="D58" s="38"/>
      <c r="E58" s="38"/>
      <c r="F58" s="38"/>
      <c r="G58" s="38"/>
      <c r="H58" s="38"/>
      <c r="I58" s="38"/>
    </row>
    <row r="59" spans="1:9" ht="15.75" x14ac:dyDescent="0.25">
      <c r="A59" s="38" t="s">
        <v>311</v>
      </c>
      <c r="B59" s="38"/>
      <c r="C59" s="38"/>
      <c r="D59" s="38" t="s">
        <v>312</v>
      </c>
      <c r="F59" s="38"/>
      <c r="G59" s="38"/>
      <c r="H59" s="38"/>
      <c r="I59" s="38"/>
    </row>
    <row r="60" spans="1:9" x14ac:dyDescent="0.25">
      <c r="B60" s="38"/>
      <c r="C60" s="38"/>
      <c r="D60" s="38"/>
      <c r="E60" s="38"/>
      <c r="F60" s="38"/>
      <c r="G60" s="38"/>
      <c r="H60" s="38"/>
      <c r="I60" s="38"/>
    </row>
    <row r="61" spans="1:9" ht="15.75" x14ac:dyDescent="0.25">
      <c r="A61" s="38" t="s">
        <v>313</v>
      </c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8" t="s">
        <v>281</v>
      </c>
      <c r="B62" s="38"/>
      <c r="C62" s="38"/>
      <c r="D62" s="38"/>
      <c r="E62" s="38"/>
      <c r="F62" s="38"/>
      <c r="G62" s="38"/>
      <c r="H62" s="38"/>
      <c r="I62" s="38"/>
    </row>
    <row r="63" spans="1:9" ht="15.75" x14ac:dyDescent="0.25">
      <c r="A63" s="38" t="s">
        <v>314</v>
      </c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315</v>
      </c>
      <c r="B64" s="38"/>
      <c r="C64" s="38"/>
      <c r="D64" s="38"/>
      <c r="E64" s="38"/>
      <c r="F64" s="38"/>
      <c r="G64" s="38"/>
      <c r="H64" s="38"/>
      <c r="I64" s="38"/>
    </row>
    <row r="65" spans="1:9" ht="15.75" x14ac:dyDescent="0.25">
      <c r="A65" s="38" t="s">
        <v>316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 t="s">
        <v>282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317</v>
      </c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/>
      <c r="B69" s="38"/>
      <c r="C69" s="38"/>
      <c r="D69" s="38"/>
      <c r="E69" s="38"/>
      <c r="F69" s="38"/>
      <c r="G69" s="38"/>
      <c r="H69" s="38"/>
      <c r="I69" s="38"/>
    </row>
    <row r="70" spans="1:9" x14ac:dyDescent="0.25">
      <c r="A70" s="38" t="s">
        <v>298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/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318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109"/>
      <c r="B73" s="109"/>
      <c r="C73" s="38"/>
      <c r="D73" s="37" t="s">
        <v>21</v>
      </c>
      <c r="E73" s="114"/>
      <c r="F73" s="115"/>
      <c r="G73" s="115"/>
      <c r="H73" s="115"/>
      <c r="I73" s="116"/>
    </row>
    <row r="74" spans="1:9" x14ac:dyDescent="0.25">
      <c r="A74" s="38" t="s">
        <v>284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117"/>
      <c r="B75" s="117"/>
      <c r="C75" s="38"/>
      <c r="D75" s="37" t="s">
        <v>285</v>
      </c>
      <c r="E75" s="118"/>
      <c r="F75" s="119"/>
      <c r="G75" s="119"/>
      <c r="H75" s="119"/>
      <c r="I75" s="120"/>
    </row>
    <row r="76" spans="1:9" x14ac:dyDescent="0.25">
      <c r="A76" s="38" t="s">
        <v>283</v>
      </c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319</v>
      </c>
      <c r="B77" s="38"/>
      <c r="C77" s="38"/>
      <c r="D77" s="121"/>
      <c r="E77" s="120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320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286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 t="s">
        <v>287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288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289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290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291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 t="s">
        <v>292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293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110"/>
      <c r="B88" s="111"/>
      <c r="C88" s="111"/>
      <c r="D88" s="111"/>
      <c r="E88" s="111"/>
      <c r="F88" s="111"/>
      <c r="G88" s="111"/>
      <c r="H88" s="111"/>
      <c r="I88" s="112"/>
    </row>
    <row r="89" spans="1:9" x14ac:dyDescent="0.25">
      <c r="A89" s="110"/>
      <c r="B89" s="111"/>
      <c r="C89" s="111"/>
      <c r="D89" s="111"/>
      <c r="E89" s="111"/>
      <c r="F89" s="111"/>
      <c r="G89" s="111"/>
      <c r="H89" s="111"/>
      <c r="I89" s="112"/>
    </row>
    <row r="90" spans="1:9" x14ac:dyDescent="0.25">
      <c r="A90" s="38"/>
      <c r="B90" s="38"/>
      <c r="C90" s="38"/>
      <c r="D90" s="38"/>
      <c r="E90" s="38"/>
      <c r="F90" s="38"/>
      <c r="G90" s="38"/>
      <c r="H90" s="38"/>
      <c r="I90" s="38"/>
    </row>
    <row r="91" spans="1:9" ht="39.75" customHeight="1" x14ac:dyDescent="0.25">
      <c r="A91" s="113" t="s">
        <v>294</v>
      </c>
      <c r="B91" s="113"/>
      <c r="C91" s="113"/>
      <c r="D91" s="113"/>
      <c r="E91" s="113"/>
      <c r="F91" s="113"/>
      <c r="G91" s="113"/>
      <c r="H91" s="113"/>
      <c r="I91" s="113"/>
    </row>
    <row r="92" spans="1:9" x14ac:dyDescent="0.25">
      <c r="A92" s="113" t="s">
        <v>295</v>
      </c>
      <c r="B92" s="113"/>
      <c r="C92" s="113"/>
      <c r="D92" s="113"/>
      <c r="E92" s="113"/>
      <c r="F92" s="113"/>
      <c r="G92" s="113"/>
      <c r="H92" s="113"/>
      <c r="I92" s="113"/>
    </row>
    <row r="93" spans="1:9" x14ac:dyDescent="0.25">
      <c r="A93" s="38"/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/>
      <c r="B94" s="38"/>
      <c r="C94" s="38"/>
      <c r="D94" s="38"/>
      <c r="E94" s="38"/>
      <c r="F94" s="58" t="str">
        <f>IF(OR(TRIM(D31)="",TRIM(D32)="",TRIM(D33)="",TRIM(D34)="",TRIM(D35)="",TRIM(D36)="",TRIM(D37)="",TRIM(D38)=""),
"Uwaga - błędnie wypełniony formularz. Sprawdź wszystkie pola 'Oferowana konfiguracja' w pkt. 1",
IF(OR(E31=0,E32=0,E33=0,E34=0,E35=0,E36=0,E37=0,E38=0),
"Uwaga - błędnie wypełniony formularz. Sprawdź wszystkie pola 'Cena netto' w pkt. 1",
""))</f>
        <v>Uwaga - błędnie wypełniony formularz. Sprawdź wszystkie pola 'Oferowana konfiguracja' w pkt. 1</v>
      </c>
      <c r="G94" s="38"/>
      <c r="H94" s="38"/>
      <c r="I94" s="38"/>
    </row>
    <row r="95" spans="1:9" x14ac:dyDescent="0.25">
      <c r="A95" s="38"/>
      <c r="B95" s="38"/>
      <c r="C95" s="38"/>
      <c r="D95" s="38"/>
      <c r="E95" s="38"/>
      <c r="F95" s="38"/>
      <c r="G95" s="41" t="s">
        <v>297</v>
      </c>
      <c r="H95" s="40"/>
      <c r="I95" s="38"/>
    </row>
    <row r="96" spans="1:9" x14ac:dyDescent="0.25">
      <c r="A96" s="38"/>
      <c r="B96" s="38"/>
      <c r="C96" s="38"/>
      <c r="D96" s="38"/>
      <c r="E96" s="38"/>
      <c r="F96" s="38"/>
      <c r="G96" s="39" t="s">
        <v>30</v>
      </c>
      <c r="H96" s="40"/>
      <c r="I96" s="38"/>
    </row>
    <row r="97" spans="1:9" x14ac:dyDescent="0.25">
      <c r="A97" s="22" t="s">
        <v>29</v>
      </c>
      <c r="B97" s="23"/>
      <c r="C97" s="23"/>
      <c r="D97" s="23"/>
      <c r="E97" s="23"/>
      <c r="F97" s="23"/>
      <c r="G97" s="23"/>
      <c r="H97" s="23"/>
      <c r="I97" s="23"/>
    </row>
  </sheetData>
  <sheetProtection algorithmName="SHA-512" hashValue="MtWSs/xNeUIU3Vew7N/DU6KIpcVG+Be2H6QPNjth1pOAgYyysimsdu94Bzm1RR/nz44CVTZ7BreZT/7GJQIBbg==" saltValue="FPIBZlzYYLUd+jm7VuctbQ==" spinCount="100000" sheet="1" objects="1" scenarios="1"/>
  <mergeCells count="30">
    <mergeCell ref="A91:I91"/>
    <mergeCell ref="A92:I92"/>
    <mergeCell ref="A75:B75"/>
    <mergeCell ref="E75:I75"/>
    <mergeCell ref="D77:E77"/>
    <mergeCell ref="A88:I88"/>
    <mergeCell ref="A89:I89"/>
    <mergeCell ref="A49:C49"/>
    <mergeCell ref="E49:I49"/>
    <mergeCell ref="A52:B52"/>
    <mergeCell ref="D53:I53"/>
    <mergeCell ref="A73:B73"/>
    <mergeCell ref="E73:I73"/>
    <mergeCell ref="A11:I11"/>
    <mergeCell ref="A13:D13"/>
    <mergeCell ref="E13:I18"/>
    <mergeCell ref="A14:D15"/>
    <mergeCell ref="A16:D16"/>
    <mergeCell ref="A17:D17"/>
    <mergeCell ref="A18:D18"/>
    <mergeCell ref="A46:I46"/>
    <mergeCell ref="A20:I20"/>
    <mergeCell ref="B22:B24"/>
    <mergeCell ref="D22:I22"/>
    <mergeCell ref="D23:I23"/>
    <mergeCell ref="D24:I24"/>
    <mergeCell ref="A29:I29"/>
    <mergeCell ref="E41:I41"/>
    <mergeCell ref="A45:I45"/>
    <mergeCell ref="F25:G25"/>
  </mergeCells>
  <dataValidations count="4">
    <dataValidation type="list" allowBlank="1" showInputMessage="1" showErrorMessage="1" sqref="H31:H38">
      <formula1>$L$2:$L$12</formula1>
    </dataValidation>
    <dataValidation type="list" allowBlank="1" showInputMessage="1" showErrorMessage="1" sqref="C43">
      <formula1>$C$1:$C$3</formula1>
    </dataValidation>
    <dataValidation type="list" allowBlank="1" showInputMessage="1" showErrorMessage="1" sqref="E55">
      <formula1>$L$14:$L$16</formula1>
    </dataValidation>
    <dataValidation type="list" allowBlank="1" showInputMessage="1" showErrorMessage="1" sqref="A52:B52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topLeftCell="A19" zoomScaleNormal="100" workbookViewId="0">
      <selection activeCell="B38" sqref="B38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136</v>
      </c>
      <c r="F13" s="71"/>
      <c r="G13" s="71"/>
      <c r="H13" s="71"/>
      <c r="I13" s="72"/>
    </row>
    <row r="14" spans="1:12" ht="21" customHeight="1" x14ac:dyDescent="0.25">
      <c r="A14" s="79" t="s">
        <v>241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137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138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ht="30" x14ac:dyDescent="0.25">
      <c r="A31" s="12">
        <v>1</v>
      </c>
      <c r="B31" s="24" t="s">
        <v>139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131</v>
      </c>
      <c r="C32" s="9">
        <v>1</v>
      </c>
      <c r="D32" s="52"/>
      <c r="E32" s="53">
        <v>0</v>
      </c>
      <c r="F32" s="7">
        <f t="shared" ref="F32:F39" si="0">ROUND(C32*E32,2)</f>
        <v>0</v>
      </c>
      <c r="G32" s="7">
        <f t="shared" ref="G32:G39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131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8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</row>
    <row r="35" spans="1:12" x14ac:dyDescent="0.25">
      <c r="A35" s="12">
        <v>5</v>
      </c>
      <c r="B35" s="24" t="s">
        <v>10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81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  <c r="L36" t="s">
        <v>24</v>
      </c>
    </row>
    <row r="37" spans="1:12" ht="30" x14ac:dyDescent="0.25">
      <c r="A37" s="12">
        <v>7</v>
      </c>
      <c r="B37" s="24" t="s">
        <v>57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271</v>
      </c>
    </row>
    <row r="38" spans="1:12" x14ac:dyDescent="0.25">
      <c r="A38" s="12">
        <v>8</v>
      </c>
      <c r="B38" s="24" t="s">
        <v>88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x14ac:dyDescent="0.25">
      <c r="A39" s="12">
        <v>9</v>
      </c>
      <c r="B39" s="24" t="s">
        <v>140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</row>
    <row r="41" spans="1:12" x14ac:dyDescent="0.25">
      <c r="D41" s="5" t="s">
        <v>20</v>
      </c>
      <c r="E41" s="2"/>
      <c r="F41" s="2"/>
      <c r="G41" s="1">
        <f>SUM(G31:G39)</f>
        <v>0</v>
      </c>
      <c r="H41" s="2"/>
      <c r="I41" s="2"/>
    </row>
    <row r="42" spans="1:12" ht="31.5" customHeight="1" x14ac:dyDescent="0.25">
      <c r="D42" s="3" t="s">
        <v>21</v>
      </c>
      <c r="E42" s="99"/>
      <c r="F42" s="100"/>
      <c r="G42" s="100"/>
      <c r="H42" s="100"/>
      <c r="I42" s="101"/>
    </row>
    <row r="44" spans="1:12" x14ac:dyDescent="0.25">
      <c r="B44" s="51" t="s">
        <v>327</v>
      </c>
      <c r="C44" s="55" t="s">
        <v>328</v>
      </c>
      <c r="D44" s="6"/>
    </row>
    <row r="46" spans="1:12" x14ac:dyDescent="0.25">
      <c r="A46" s="87" t="s">
        <v>22</v>
      </c>
      <c r="B46" s="87"/>
      <c r="C46" s="87"/>
      <c r="D46" s="87"/>
      <c r="E46" s="87"/>
      <c r="F46" s="87"/>
      <c r="G46" s="87"/>
      <c r="H46" s="87"/>
      <c r="I46" s="87"/>
    </row>
    <row r="47" spans="1:12" x14ac:dyDescent="0.25">
      <c r="A47" s="87" t="s">
        <v>23</v>
      </c>
      <c r="B47" s="87"/>
      <c r="C47" s="87"/>
      <c r="D47" s="87"/>
      <c r="E47" s="87"/>
      <c r="F47" s="87"/>
      <c r="G47" s="87"/>
      <c r="H47" s="87"/>
      <c r="I47" s="87"/>
    </row>
    <row r="48" spans="1:12" ht="15.75" x14ac:dyDescent="0.25">
      <c r="A48" s="30"/>
      <c r="B48" s="30"/>
      <c r="C48" s="30"/>
      <c r="D48" s="30"/>
      <c r="E48" s="31" t="s">
        <v>262</v>
      </c>
      <c r="F48" s="33"/>
      <c r="G48" s="33"/>
      <c r="H48" s="32"/>
      <c r="I48" s="30"/>
    </row>
    <row r="49" spans="1:9" ht="15.75" x14ac:dyDescent="0.25">
      <c r="A49" s="35" t="s">
        <v>261</v>
      </c>
      <c r="B49" s="32"/>
      <c r="C49" s="32"/>
      <c r="D49" s="32"/>
      <c r="E49" s="31" t="s">
        <v>263</v>
      </c>
      <c r="F49" s="34"/>
      <c r="G49" s="34"/>
      <c r="H49" s="32"/>
      <c r="I49" s="32"/>
    </row>
    <row r="50" spans="1:9" x14ac:dyDescent="0.25">
      <c r="A50" s="104"/>
      <c r="B50" s="105"/>
      <c r="C50" s="106"/>
      <c r="D50" s="32"/>
      <c r="E50" s="99"/>
      <c r="F50" s="100"/>
      <c r="G50" s="100"/>
      <c r="H50" s="100"/>
      <c r="I50" s="101"/>
    </row>
    <row r="51" spans="1:9" x14ac:dyDescent="0.25">
      <c r="A51" s="32"/>
      <c r="B51" s="32"/>
      <c r="C51" s="32"/>
      <c r="D51" s="32"/>
      <c r="E51" s="31"/>
      <c r="F51" s="34"/>
      <c r="G51" s="34"/>
      <c r="H51" s="32"/>
      <c r="I51" s="32"/>
    </row>
    <row r="52" spans="1:9" ht="15.75" x14ac:dyDescent="0.25">
      <c r="A52" s="31" t="s">
        <v>264</v>
      </c>
      <c r="B52" s="32"/>
      <c r="C52" s="32"/>
      <c r="D52" s="31" t="s">
        <v>265</v>
      </c>
      <c r="E52" s="31"/>
      <c r="F52" s="34"/>
      <c r="G52" s="34"/>
      <c r="H52" s="32"/>
      <c r="I52" s="32"/>
    </row>
    <row r="53" spans="1:9" x14ac:dyDescent="0.25">
      <c r="A53" s="104" t="s">
        <v>24</v>
      </c>
      <c r="B53" s="106"/>
      <c r="C53" s="31"/>
      <c r="D53" s="32" t="s">
        <v>266</v>
      </c>
      <c r="E53" s="31"/>
      <c r="F53" s="34"/>
      <c r="G53" s="34"/>
      <c r="H53" s="32"/>
      <c r="I53" s="32"/>
    </row>
    <row r="54" spans="1:9" ht="33" customHeight="1" x14ac:dyDescent="0.25">
      <c r="A54" s="36" t="s">
        <v>267</v>
      </c>
      <c r="B54" s="32"/>
      <c r="C54" s="32"/>
      <c r="D54" s="99"/>
      <c r="E54" s="100"/>
      <c r="F54" s="100"/>
      <c r="G54" s="100"/>
      <c r="H54" s="100"/>
      <c r="I54" s="101"/>
    </row>
    <row r="55" spans="1:9" x14ac:dyDescent="0.25">
      <c r="A55" s="38"/>
      <c r="B55" s="38"/>
      <c r="C55" s="38"/>
      <c r="D55" s="38"/>
      <c r="E55" s="38"/>
      <c r="F55" s="38"/>
      <c r="G55" s="38"/>
      <c r="H55" s="38"/>
      <c r="I55" s="38"/>
    </row>
    <row r="56" spans="1:9" ht="15.75" x14ac:dyDescent="0.25">
      <c r="A56" s="38" t="s">
        <v>302</v>
      </c>
      <c r="B56" s="38"/>
      <c r="C56" s="38"/>
      <c r="D56" s="38"/>
      <c r="E56" s="55" t="s">
        <v>24</v>
      </c>
      <c r="F56" s="38"/>
      <c r="G56" s="38"/>
      <c r="H56" s="38"/>
      <c r="I56" s="38"/>
    </row>
    <row r="57" spans="1:9" x14ac:dyDescent="0.25">
      <c r="A57" s="38" t="s">
        <v>277</v>
      </c>
      <c r="B57" s="38"/>
      <c r="C57" s="38"/>
      <c r="D57" s="38"/>
      <c r="E57" s="38"/>
      <c r="F57" s="38"/>
      <c r="G57" s="38"/>
      <c r="H57" s="38"/>
      <c r="I57" s="38"/>
    </row>
    <row r="58" spans="1:9" x14ac:dyDescent="0.25">
      <c r="A58" s="38" t="s">
        <v>278</v>
      </c>
      <c r="B58" s="38"/>
      <c r="C58" s="38"/>
      <c r="D58" s="38"/>
      <c r="E58" s="38"/>
      <c r="F58" s="38"/>
      <c r="G58" s="38"/>
      <c r="H58" s="38"/>
      <c r="I58" s="38"/>
    </row>
    <row r="59" spans="1:9" x14ac:dyDescent="0.25">
      <c r="A59" s="38"/>
      <c r="B59" s="38"/>
      <c r="C59" s="38"/>
      <c r="D59" s="38"/>
      <c r="E59" s="38"/>
      <c r="F59" s="38"/>
      <c r="G59" s="38"/>
      <c r="H59" s="38"/>
      <c r="I59" s="38"/>
    </row>
    <row r="60" spans="1:9" ht="15.75" x14ac:dyDescent="0.25">
      <c r="A60" s="38" t="s">
        <v>311</v>
      </c>
      <c r="B60" s="38"/>
      <c r="C60" s="38"/>
      <c r="D60" s="38" t="s">
        <v>312</v>
      </c>
      <c r="F60" s="38"/>
      <c r="G60" s="38"/>
      <c r="H60" s="38"/>
      <c r="I60" s="38"/>
    </row>
    <row r="61" spans="1:9" x14ac:dyDescent="0.25"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8" t="s">
        <v>313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 t="s">
        <v>281</v>
      </c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314</v>
      </c>
      <c r="B64" s="38"/>
      <c r="C64" s="38"/>
      <c r="D64" s="38"/>
      <c r="E64" s="38"/>
      <c r="F64" s="38"/>
      <c r="G64" s="38"/>
      <c r="H64" s="38"/>
      <c r="I64" s="38"/>
    </row>
    <row r="65" spans="1:9" ht="15.75" x14ac:dyDescent="0.25">
      <c r="A65" s="38" t="s">
        <v>315</v>
      </c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8" t="s">
        <v>316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 t="s">
        <v>282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/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317</v>
      </c>
      <c r="B69" s="38"/>
      <c r="C69" s="38"/>
      <c r="D69" s="38"/>
      <c r="E69" s="38"/>
      <c r="F69" s="38"/>
      <c r="G69" s="38"/>
      <c r="H69" s="38"/>
      <c r="I69" s="38"/>
    </row>
    <row r="70" spans="1:9" x14ac:dyDescent="0.25">
      <c r="A70" s="38"/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298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318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109"/>
      <c r="B74" s="109"/>
      <c r="C74" s="38"/>
      <c r="D74" s="37" t="s">
        <v>21</v>
      </c>
      <c r="E74" s="114"/>
      <c r="F74" s="115"/>
      <c r="G74" s="115"/>
      <c r="H74" s="115"/>
      <c r="I74" s="116"/>
    </row>
    <row r="75" spans="1:9" x14ac:dyDescent="0.25">
      <c r="A75" s="38" t="s">
        <v>284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117"/>
      <c r="B76" s="117"/>
      <c r="C76" s="38"/>
      <c r="D76" s="37" t="s">
        <v>285</v>
      </c>
      <c r="E76" s="118"/>
      <c r="F76" s="119"/>
      <c r="G76" s="119"/>
      <c r="H76" s="119"/>
      <c r="I76" s="120"/>
    </row>
    <row r="77" spans="1:9" x14ac:dyDescent="0.25">
      <c r="A77" s="38" t="s">
        <v>283</v>
      </c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319</v>
      </c>
      <c r="B78" s="38"/>
      <c r="C78" s="38"/>
      <c r="D78" s="121"/>
      <c r="E78" s="120"/>
      <c r="F78" s="38"/>
      <c r="G78" s="38"/>
      <c r="H78" s="38"/>
      <c r="I78" s="38"/>
    </row>
    <row r="79" spans="1:9" x14ac:dyDescent="0.25">
      <c r="A79" s="38"/>
      <c r="B79" s="38"/>
      <c r="C79" s="38"/>
      <c r="D79" s="38"/>
      <c r="E79" s="38"/>
      <c r="F79" s="38"/>
      <c r="G79" s="38"/>
      <c r="H79" s="38"/>
      <c r="I79" s="38"/>
    </row>
    <row r="80" spans="1:9" ht="15.75" x14ac:dyDescent="0.25">
      <c r="A80" s="38" t="s">
        <v>320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 t="s">
        <v>286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287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288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289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290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 t="s">
        <v>291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292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293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110"/>
      <c r="B89" s="111"/>
      <c r="C89" s="111"/>
      <c r="D89" s="111"/>
      <c r="E89" s="111"/>
      <c r="F89" s="111"/>
      <c r="G89" s="111"/>
      <c r="H89" s="111"/>
      <c r="I89" s="112"/>
    </row>
    <row r="90" spans="1:9" x14ac:dyDescent="0.25">
      <c r="A90" s="110"/>
      <c r="B90" s="111"/>
      <c r="C90" s="111"/>
      <c r="D90" s="111"/>
      <c r="E90" s="111"/>
      <c r="F90" s="111"/>
      <c r="G90" s="111"/>
      <c r="H90" s="111"/>
      <c r="I90" s="112"/>
    </row>
    <row r="91" spans="1:9" x14ac:dyDescent="0.25">
      <c r="A91" s="38"/>
      <c r="B91" s="38"/>
      <c r="C91" s="38"/>
      <c r="D91" s="38"/>
      <c r="E91" s="38"/>
      <c r="F91" s="38"/>
      <c r="G91" s="38"/>
      <c r="H91" s="38"/>
      <c r="I91" s="38"/>
    </row>
    <row r="92" spans="1:9" ht="39.75" customHeight="1" x14ac:dyDescent="0.25">
      <c r="A92" s="113" t="s">
        <v>294</v>
      </c>
      <c r="B92" s="113"/>
      <c r="C92" s="113"/>
      <c r="D92" s="113"/>
      <c r="E92" s="113"/>
      <c r="F92" s="113"/>
      <c r="G92" s="113"/>
      <c r="H92" s="113"/>
      <c r="I92" s="113"/>
    </row>
    <row r="93" spans="1:9" x14ac:dyDescent="0.25">
      <c r="A93" s="113" t="s">
        <v>295</v>
      </c>
      <c r="B93" s="113"/>
      <c r="C93" s="113"/>
      <c r="D93" s="113"/>
      <c r="E93" s="113"/>
      <c r="F93" s="113"/>
      <c r="G93" s="113"/>
      <c r="H93" s="113"/>
      <c r="I93" s="113"/>
    </row>
    <row r="94" spans="1:9" x14ac:dyDescent="0.25">
      <c r="A94" s="38"/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/>
      <c r="B95" s="38"/>
      <c r="C95" s="38"/>
      <c r="D95" s="38"/>
      <c r="E95" s="38"/>
      <c r="F95" s="58" t="str">
        <f>IF(OR(TRIM(D31)="",TRIM(D32)="",TRIM(D33)="",TRIM(D34)="",TRIM(D35)="",TRIM(D36)="",TRIM(D37)="",TRIM(D38)="",TRIM(D39)=""),
"Uwaga - błędnie wypełniony formularz. Sprawdź wszystkie pola 'Oferowana konfiguracja' w pkt. 1",
IF(OR(E31=0,E32=0,E33=0,E34=0,E35=0,E36=0,E37=0,E38=0,E39=0),
"Uwaga - błędnie wypełniony formularz. Sprawdź wszystkie pola 'Cena netto' w pkt. 1",
""))</f>
        <v>Uwaga - błędnie wypełniony formularz. Sprawdź wszystkie pola 'Oferowana konfiguracja' w pkt. 1</v>
      </c>
      <c r="G95" s="38"/>
      <c r="H95" s="38"/>
      <c r="I95" s="38"/>
    </row>
    <row r="96" spans="1:9" x14ac:dyDescent="0.25">
      <c r="A96" s="38"/>
      <c r="B96" s="38"/>
      <c r="C96" s="38"/>
      <c r="D96" s="38"/>
      <c r="E96" s="38"/>
      <c r="F96" s="38"/>
      <c r="G96" s="41" t="s">
        <v>297</v>
      </c>
      <c r="H96" s="40"/>
      <c r="I96" s="38"/>
    </row>
    <row r="97" spans="1:9" x14ac:dyDescent="0.25">
      <c r="A97" s="38"/>
      <c r="B97" s="38"/>
      <c r="C97" s="38"/>
      <c r="D97" s="38"/>
      <c r="E97" s="38"/>
      <c r="F97" s="38"/>
      <c r="G97" s="39" t="s">
        <v>30</v>
      </c>
      <c r="H97" s="40"/>
      <c r="I97" s="38"/>
    </row>
    <row r="98" spans="1:9" x14ac:dyDescent="0.25">
      <c r="A98" s="22" t="s">
        <v>29</v>
      </c>
      <c r="B98" s="23"/>
      <c r="C98" s="23"/>
      <c r="D98" s="23"/>
      <c r="E98" s="23"/>
      <c r="F98" s="23"/>
      <c r="G98" s="23"/>
      <c r="H98" s="23"/>
      <c r="I98" s="23"/>
    </row>
  </sheetData>
  <sheetProtection algorithmName="SHA-512" hashValue="dEf4fgs9YTSi4jVHICCRcca0SSKDI22YAiyd/yG9jtWVvvl2TZ8BetIT3sSpMHXpJxKviDgfVBI9QNXK06ucbQ==" saltValue="odAgStc+2IGsCAVEoq8Yiw==" spinCount="100000" sheet="1" objects="1" scenarios="1"/>
  <mergeCells count="30">
    <mergeCell ref="A92:I92"/>
    <mergeCell ref="A93:I93"/>
    <mergeCell ref="A76:B76"/>
    <mergeCell ref="E76:I76"/>
    <mergeCell ref="D78:E78"/>
    <mergeCell ref="A89:I89"/>
    <mergeCell ref="A90:I90"/>
    <mergeCell ref="A50:C50"/>
    <mergeCell ref="E50:I50"/>
    <mergeCell ref="A53:B53"/>
    <mergeCell ref="D54:I54"/>
    <mergeCell ref="A74:B74"/>
    <mergeCell ref="E74:I74"/>
    <mergeCell ref="A11:I11"/>
    <mergeCell ref="A13:D13"/>
    <mergeCell ref="E13:I18"/>
    <mergeCell ref="A14:D15"/>
    <mergeCell ref="A16:D16"/>
    <mergeCell ref="A17:D17"/>
    <mergeCell ref="A18:D18"/>
    <mergeCell ref="A47:I47"/>
    <mergeCell ref="A20:I20"/>
    <mergeCell ref="B22:B24"/>
    <mergeCell ref="D22:I22"/>
    <mergeCell ref="D23:I23"/>
    <mergeCell ref="D24:I24"/>
    <mergeCell ref="A29:I29"/>
    <mergeCell ref="E42:I42"/>
    <mergeCell ref="A46:I46"/>
    <mergeCell ref="F25:G25"/>
  </mergeCells>
  <dataValidations count="4">
    <dataValidation type="list" allowBlank="1" showInputMessage="1" showErrorMessage="1" sqref="C44">
      <formula1>$C$1:$C$3</formula1>
    </dataValidation>
    <dataValidation type="list" allowBlank="1" showInputMessage="1" showErrorMessage="1" sqref="E56">
      <formula1>$L$14:$L$16</formula1>
    </dataValidation>
    <dataValidation type="list" allowBlank="1" showInputMessage="1" showErrorMessage="1" sqref="A53:B53">
      <formula1>$L$32:$L$33</formula1>
    </dataValidation>
    <dataValidation type="list" allowBlank="1" showInputMessage="1" showErrorMessage="1" sqref="H31:H39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topLeftCell="A19" zoomScaleNormal="100" workbookViewId="0">
      <selection activeCell="B36" sqref="B36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141</v>
      </c>
      <c r="F13" s="71"/>
      <c r="G13" s="71"/>
      <c r="H13" s="71"/>
      <c r="I13" s="72"/>
    </row>
    <row r="14" spans="1:12" ht="21" customHeight="1" x14ac:dyDescent="0.25">
      <c r="A14" s="79" t="s">
        <v>242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142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143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144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88</v>
      </c>
      <c r="C32" s="9">
        <v>1</v>
      </c>
      <c r="D32" s="52"/>
      <c r="E32" s="53">
        <v>0</v>
      </c>
      <c r="F32" s="7">
        <f t="shared" ref="F32:F36" si="0">ROUND(C32*E32,2)</f>
        <v>0</v>
      </c>
      <c r="G32" s="7">
        <f t="shared" ref="G32:G36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89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120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ht="30" x14ac:dyDescent="0.25">
      <c r="A35" s="12">
        <v>5</v>
      </c>
      <c r="B35" s="24" t="s">
        <v>80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118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L37" t="s">
        <v>24</v>
      </c>
    </row>
    <row r="38" spans="1:12" x14ac:dyDescent="0.25">
      <c r="D38" s="5" t="s">
        <v>20</v>
      </c>
      <c r="E38" s="2"/>
      <c r="F38" s="2"/>
      <c r="G38" s="1">
        <f>SUM(G31:G36)</f>
        <v>0</v>
      </c>
      <c r="H38" s="2"/>
      <c r="I38" s="2"/>
      <c r="L38" t="s">
        <v>271</v>
      </c>
    </row>
    <row r="39" spans="1:12" ht="31.5" customHeight="1" x14ac:dyDescent="0.25">
      <c r="D39" s="3" t="s">
        <v>21</v>
      </c>
      <c r="E39" s="99"/>
      <c r="F39" s="100"/>
      <c r="G39" s="100"/>
      <c r="H39" s="100"/>
      <c r="I39" s="101"/>
      <c r="L39" t="s">
        <v>272</v>
      </c>
    </row>
    <row r="41" spans="1:12" x14ac:dyDescent="0.25">
      <c r="B41" s="51" t="s">
        <v>327</v>
      </c>
      <c r="C41" s="55" t="s">
        <v>328</v>
      </c>
      <c r="D41" s="6"/>
    </row>
    <row r="43" spans="1:12" x14ac:dyDescent="0.25">
      <c r="A43" s="87" t="s">
        <v>22</v>
      </c>
      <c r="B43" s="87"/>
      <c r="C43" s="87"/>
      <c r="D43" s="87"/>
      <c r="E43" s="87"/>
      <c r="F43" s="87"/>
      <c r="G43" s="87"/>
      <c r="H43" s="87"/>
      <c r="I43" s="87"/>
    </row>
    <row r="44" spans="1:12" x14ac:dyDescent="0.25">
      <c r="A44" s="87" t="s">
        <v>23</v>
      </c>
      <c r="B44" s="87"/>
      <c r="C44" s="87"/>
      <c r="D44" s="87"/>
      <c r="E44" s="87"/>
      <c r="F44" s="87"/>
      <c r="G44" s="87"/>
      <c r="H44" s="87"/>
      <c r="I44" s="87"/>
    </row>
    <row r="45" spans="1:12" ht="15.75" x14ac:dyDescent="0.25">
      <c r="A45" s="30"/>
      <c r="B45" s="30"/>
      <c r="C45" s="30"/>
      <c r="D45" s="30"/>
      <c r="E45" s="31" t="s">
        <v>262</v>
      </c>
      <c r="F45" s="33"/>
      <c r="G45" s="33"/>
      <c r="H45" s="32"/>
      <c r="I45" s="30"/>
    </row>
    <row r="46" spans="1:12" ht="15.75" x14ac:dyDescent="0.25">
      <c r="A46" s="35" t="s">
        <v>261</v>
      </c>
      <c r="B46" s="32"/>
      <c r="C46" s="32"/>
      <c r="D46" s="32"/>
      <c r="E46" s="31" t="s">
        <v>263</v>
      </c>
      <c r="F46" s="34"/>
      <c r="G46" s="34"/>
      <c r="H46" s="32"/>
      <c r="I46" s="32"/>
    </row>
    <row r="47" spans="1:12" x14ac:dyDescent="0.25">
      <c r="A47" s="104"/>
      <c r="B47" s="105"/>
      <c r="C47" s="106"/>
      <c r="D47" s="32"/>
      <c r="E47" s="99"/>
      <c r="F47" s="100"/>
      <c r="G47" s="100"/>
      <c r="H47" s="100"/>
      <c r="I47" s="101"/>
    </row>
    <row r="48" spans="1:12" x14ac:dyDescent="0.25">
      <c r="A48" s="32"/>
      <c r="B48" s="32"/>
      <c r="C48" s="32"/>
      <c r="D48" s="32"/>
      <c r="E48" s="31"/>
      <c r="F48" s="34"/>
      <c r="G48" s="34"/>
      <c r="H48" s="32"/>
      <c r="I48" s="32"/>
    </row>
    <row r="49" spans="1:9" ht="15.75" x14ac:dyDescent="0.25">
      <c r="A49" s="31" t="s">
        <v>264</v>
      </c>
      <c r="B49" s="32"/>
      <c r="C49" s="32"/>
      <c r="D49" s="31" t="s">
        <v>265</v>
      </c>
      <c r="E49" s="31"/>
      <c r="F49" s="34"/>
      <c r="G49" s="34"/>
      <c r="H49" s="32"/>
      <c r="I49" s="32"/>
    </row>
    <row r="50" spans="1:9" x14ac:dyDescent="0.25">
      <c r="A50" s="104" t="s">
        <v>24</v>
      </c>
      <c r="B50" s="106"/>
      <c r="C50" s="31"/>
      <c r="D50" s="32" t="s">
        <v>266</v>
      </c>
      <c r="E50" s="31"/>
      <c r="F50" s="34"/>
      <c r="G50" s="34"/>
      <c r="H50" s="32"/>
      <c r="I50" s="32"/>
    </row>
    <row r="51" spans="1:9" ht="33" customHeight="1" x14ac:dyDescent="0.25">
      <c r="A51" s="36" t="s">
        <v>267</v>
      </c>
      <c r="B51" s="32"/>
      <c r="C51" s="32"/>
      <c r="D51" s="99"/>
      <c r="E51" s="100"/>
      <c r="F51" s="100"/>
      <c r="G51" s="100"/>
      <c r="H51" s="100"/>
      <c r="I51" s="101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ht="15.75" x14ac:dyDescent="0.25">
      <c r="A53" s="38" t="s">
        <v>302</v>
      </c>
      <c r="B53" s="38"/>
      <c r="C53" s="38"/>
      <c r="D53" s="38"/>
      <c r="E53" s="55" t="s">
        <v>24</v>
      </c>
      <c r="F53" s="38"/>
      <c r="G53" s="38"/>
      <c r="H53" s="38"/>
      <c r="I53" s="38"/>
    </row>
    <row r="54" spans="1:9" x14ac:dyDescent="0.25">
      <c r="A54" s="38" t="s">
        <v>277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 t="s">
        <v>278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/>
      <c r="B56" s="38"/>
      <c r="C56" s="38"/>
      <c r="D56" s="38"/>
      <c r="E56" s="38"/>
      <c r="F56" s="38"/>
      <c r="G56" s="38"/>
      <c r="H56" s="38"/>
      <c r="I56" s="38"/>
    </row>
    <row r="57" spans="1:9" ht="15.75" x14ac:dyDescent="0.25">
      <c r="A57" s="38" t="s">
        <v>311</v>
      </c>
      <c r="B57" s="38"/>
      <c r="C57" s="38"/>
      <c r="D57" s="38" t="s">
        <v>312</v>
      </c>
      <c r="F57" s="38"/>
      <c r="G57" s="38"/>
      <c r="H57" s="38"/>
      <c r="I57" s="38"/>
    </row>
    <row r="58" spans="1:9" x14ac:dyDescent="0.25">
      <c r="B58" s="38"/>
      <c r="C58" s="38"/>
      <c r="D58" s="38"/>
      <c r="E58" s="38"/>
      <c r="F58" s="38"/>
      <c r="G58" s="38"/>
      <c r="H58" s="38"/>
      <c r="I58" s="38"/>
    </row>
    <row r="59" spans="1:9" ht="15.75" x14ac:dyDescent="0.25">
      <c r="A59" s="38" t="s">
        <v>313</v>
      </c>
      <c r="B59" s="38"/>
      <c r="C59" s="38"/>
      <c r="D59" s="38"/>
      <c r="E59" s="38"/>
      <c r="F59" s="38"/>
      <c r="G59" s="38"/>
      <c r="H59" s="38"/>
      <c r="I59" s="38"/>
    </row>
    <row r="60" spans="1:9" x14ac:dyDescent="0.25">
      <c r="A60" s="38" t="s">
        <v>281</v>
      </c>
      <c r="B60" s="38"/>
      <c r="C60" s="38"/>
      <c r="D60" s="38"/>
      <c r="E60" s="38"/>
      <c r="F60" s="38"/>
      <c r="G60" s="38"/>
      <c r="H60" s="38"/>
      <c r="I60" s="38"/>
    </row>
    <row r="61" spans="1:9" ht="15.75" x14ac:dyDescent="0.25">
      <c r="A61" s="38" t="s">
        <v>314</v>
      </c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8" t="s">
        <v>315</v>
      </c>
      <c r="B62" s="38"/>
      <c r="C62" s="38"/>
      <c r="D62" s="38"/>
      <c r="E62" s="38"/>
      <c r="F62" s="38"/>
      <c r="G62" s="38"/>
      <c r="H62" s="38"/>
      <c r="I62" s="38"/>
    </row>
    <row r="63" spans="1:9" ht="15.75" x14ac:dyDescent="0.25">
      <c r="A63" s="38" t="s">
        <v>316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 t="s">
        <v>282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/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8" t="s">
        <v>317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 t="s">
        <v>298</v>
      </c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/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318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109"/>
      <c r="B71" s="109"/>
      <c r="C71" s="38"/>
      <c r="D71" s="37" t="s">
        <v>21</v>
      </c>
      <c r="E71" s="114"/>
      <c r="F71" s="115"/>
      <c r="G71" s="115"/>
      <c r="H71" s="115"/>
      <c r="I71" s="116"/>
    </row>
    <row r="72" spans="1:9" x14ac:dyDescent="0.25">
      <c r="A72" s="38" t="s">
        <v>284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117"/>
      <c r="B73" s="117"/>
      <c r="C73" s="38"/>
      <c r="D73" s="37" t="s">
        <v>285</v>
      </c>
      <c r="E73" s="118"/>
      <c r="F73" s="119"/>
      <c r="G73" s="119"/>
      <c r="H73" s="119"/>
      <c r="I73" s="120"/>
    </row>
    <row r="74" spans="1:9" x14ac:dyDescent="0.25">
      <c r="A74" s="38" t="s">
        <v>283</v>
      </c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319</v>
      </c>
      <c r="B75" s="38"/>
      <c r="C75" s="38"/>
      <c r="D75" s="121"/>
      <c r="E75" s="120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320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 t="s">
        <v>286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287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288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 t="s">
        <v>289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290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291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292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293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110"/>
      <c r="B86" s="111"/>
      <c r="C86" s="111"/>
      <c r="D86" s="111"/>
      <c r="E86" s="111"/>
      <c r="F86" s="111"/>
      <c r="G86" s="111"/>
      <c r="H86" s="111"/>
      <c r="I86" s="112"/>
    </row>
    <row r="87" spans="1:9" x14ac:dyDescent="0.25">
      <c r="A87" s="110"/>
      <c r="B87" s="111"/>
      <c r="C87" s="111"/>
      <c r="D87" s="111"/>
      <c r="E87" s="111"/>
      <c r="F87" s="111"/>
      <c r="G87" s="111"/>
      <c r="H87" s="111"/>
      <c r="I87" s="112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39.75" customHeight="1" x14ac:dyDescent="0.25">
      <c r="A89" s="113" t="s">
        <v>294</v>
      </c>
      <c r="B89" s="113"/>
      <c r="C89" s="113"/>
      <c r="D89" s="113"/>
      <c r="E89" s="113"/>
      <c r="F89" s="113"/>
      <c r="G89" s="113"/>
      <c r="H89" s="113"/>
      <c r="I89" s="113"/>
    </row>
    <row r="90" spans="1:9" x14ac:dyDescent="0.25">
      <c r="A90" s="113" t="s">
        <v>295</v>
      </c>
      <c r="B90" s="113"/>
      <c r="C90" s="113"/>
      <c r="D90" s="113"/>
      <c r="E90" s="113"/>
      <c r="F90" s="113"/>
      <c r="G90" s="113"/>
      <c r="H90" s="113"/>
      <c r="I90" s="113"/>
    </row>
    <row r="91" spans="1:9" x14ac:dyDescent="0.25">
      <c r="A91" s="38"/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/>
      <c r="B92" s="38"/>
      <c r="C92" s="38"/>
      <c r="D92" s="38"/>
      <c r="E92" s="38"/>
      <c r="F92" s="58" t="str">
        <f>IF(OR(TRIM(D31)="",TRIM(D32)="",TRIM(D33)="",TRIM(D34)="",TRIM(D35)="",TRIM(D36)=""),
"Uwaga - błędnie wypełniony formularz. Sprawdź wszystkie pola 'Oferowana konfiguracja' w pkt. 1",
IF(OR(E31=0,E32=0,E33=0,E34=0,E35=0,E36=0),
"Uwaga - błędnie wypełniony formularz. Sprawdź wszystkie pola 'Cena netto' w pkt. 1",
""))</f>
        <v>Uwaga - błędnie wypełniony formularz. Sprawdź wszystkie pola 'Oferowana konfiguracja' w pkt. 1</v>
      </c>
      <c r="G92" s="38"/>
      <c r="H92" s="38"/>
      <c r="I92" s="38"/>
    </row>
    <row r="93" spans="1:9" x14ac:dyDescent="0.25">
      <c r="A93" s="38"/>
      <c r="B93" s="38"/>
      <c r="C93" s="38"/>
      <c r="D93" s="38"/>
      <c r="E93" s="38"/>
      <c r="F93" s="38"/>
      <c r="G93" s="41" t="s">
        <v>297</v>
      </c>
      <c r="H93" s="40"/>
      <c r="I93" s="38"/>
    </row>
    <row r="94" spans="1:9" x14ac:dyDescent="0.25">
      <c r="A94" s="38"/>
      <c r="B94" s="38"/>
      <c r="C94" s="38"/>
      <c r="D94" s="38"/>
      <c r="E94" s="38"/>
      <c r="F94" s="38"/>
      <c r="G94" s="39" t="s">
        <v>30</v>
      </c>
      <c r="H94" s="40"/>
      <c r="I94" s="38"/>
    </row>
    <row r="95" spans="1:9" x14ac:dyDescent="0.25">
      <c r="A95" s="22" t="s">
        <v>29</v>
      </c>
      <c r="B95" s="23"/>
      <c r="C95" s="23"/>
      <c r="D95" s="23"/>
      <c r="E95" s="23"/>
      <c r="F95" s="23"/>
      <c r="G95" s="23"/>
      <c r="H95" s="23"/>
      <c r="I95" s="23"/>
    </row>
  </sheetData>
  <sheetProtection algorithmName="SHA-512" hashValue="HR8BS+zDTgsbQSpSPo0Ab/FZ2hMRfQHNCEwKfeRrbIgg/HEHQnYrJyaeJFINgJm2A8Vd8ovczVSmQ/WWVappBw==" saltValue="XgYvKWIqpwc34tZEOqlF0g==" spinCount="100000" sheet="1" objects="1" scenarios="1"/>
  <mergeCells count="30">
    <mergeCell ref="A89:I89"/>
    <mergeCell ref="A90:I90"/>
    <mergeCell ref="A73:B73"/>
    <mergeCell ref="E73:I73"/>
    <mergeCell ref="D75:E75"/>
    <mergeCell ref="A86:I86"/>
    <mergeCell ref="A87:I87"/>
    <mergeCell ref="A47:C47"/>
    <mergeCell ref="E47:I47"/>
    <mergeCell ref="A50:B50"/>
    <mergeCell ref="D51:I51"/>
    <mergeCell ref="A71:B71"/>
    <mergeCell ref="E71:I71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F25:G25"/>
  </mergeCells>
  <dataValidations count="4">
    <dataValidation type="list" allowBlank="1" showInputMessage="1" showErrorMessage="1" sqref="H31:H36">
      <formula1>$L$2:$L$12</formula1>
    </dataValidation>
    <dataValidation type="list" allowBlank="1" showInputMessage="1" showErrorMessage="1" sqref="C41">
      <formula1>$C$1:$C$3</formula1>
    </dataValidation>
    <dataValidation type="list" allowBlank="1" showInputMessage="1" showErrorMessage="1" sqref="E53">
      <formula1>$L$14:$L$16</formula1>
    </dataValidation>
    <dataValidation type="list" allowBlank="1" showInputMessage="1" showErrorMessage="1" sqref="A50:B50">
      <formula1>$L$32:$L$34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topLeftCell="A10" zoomScaleNormal="100" workbookViewId="0">
      <selection activeCell="F93" sqref="F93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145</v>
      </c>
      <c r="F13" s="71"/>
      <c r="G13" s="71"/>
      <c r="H13" s="71"/>
      <c r="I13" s="72"/>
    </row>
    <row r="14" spans="1:12" ht="21" customHeight="1" x14ac:dyDescent="0.25">
      <c r="A14" s="79" t="s">
        <v>243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146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147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88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89</v>
      </c>
      <c r="C32" s="9">
        <v>1</v>
      </c>
      <c r="D32" s="52"/>
      <c r="E32" s="53">
        <v>0</v>
      </c>
      <c r="F32" s="7">
        <f t="shared" ref="F32:F36" si="0">ROUND(C32*E32,2)</f>
        <v>0</v>
      </c>
      <c r="G32" s="7">
        <f t="shared" ref="G32:G36" si="1">ROUND(F32*1.23,2)</f>
        <v>0</v>
      </c>
      <c r="H32" s="54" t="s">
        <v>24</v>
      </c>
      <c r="I32" s="52"/>
      <c r="L32" t="s">
        <v>24</v>
      </c>
    </row>
    <row r="33" spans="1:12" ht="30" x14ac:dyDescent="0.25">
      <c r="A33" s="12">
        <v>3</v>
      </c>
      <c r="B33" s="24" t="s">
        <v>346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259</v>
      </c>
    </row>
    <row r="34" spans="1:12" x14ac:dyDescent="0.25">
      <c r="A34" s="12">
        <v>4</v>
      </c>
      <c r="B34" s="24" t="s">
        <v>148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</row>
    <row r="35" spans="1:12" x14ac:dyDescent="0.25">
      <c r="A35" s="12">
        <v>5</v>
      </c>
      <c r="B35" s="24" t="s">
        <v>149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150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  <c r="L36" t="s">
        <v>24</v>
      </c>
    </row>
    <row r="37" spans="1:12" x14ac:dyDescent="0.25">
      <c r="L37" t="s">
        <v>271</v>
      </c>
    </row>
    <row r="38" spans="1:12" x14ac:dyDescent="0.25">
      <c r="D38" s="5" t="s">
        <v>20</v>
      </c>
      <c r="E38" s="2"/>
      <c r="F38" s="2"/>
      <c r="G38" s="1">
        <f>SUM(G31:G36)</f>
        <v>0</v>
      </c>
      <c r="H38" s="2"/>
      <c r="I38" s="2"/>
      <c r="L38" t="s">
        <v>272</v>
      </c>
    </row>
    <row r="39" spans="1:12" ht="31.5" customHeight="1" x14ac:dyDescent="0.25">
      <c r="D39" s="3" t="s">
        <v>21</v>
      </c>
      <c r="E39" s="99"/>
      <c r="F39" s="100"/>
      <c r="G39" s="100"/>
      <c r="H39" s="100"/>
      <c r="I39" s="101"/>
    </row>
    <row r="41" spans="1:12" x14ac:dyDescent="0.25">
      <c r="B41" s="51" t="s">
        <v>327</v>
      </c>
      <c r="C41" s="55" t="s">
        <v>328</v>
      </c>
      <c r="D41" s="6"/>
    </row>
    <row r="43" spans="1:12" x14ac:dyDescent="0.25">
      <c r="A43" s="87" t="s">
        <v>22</v>
      </c>
      <c r="B43" s="87"/>
      <c r="C43" s="87"/>
      <c r="D43" s="87"/>
      <c r="E43" s="87"/>
      <c r="F43" s="87"/>
      <c r="G43" s="87"/>
      <c r="H43" s="87"/>
      <c r="I43" s="87"/>
    </row>
    <row r="44" spans="1:12" x14ac:dyDescent="0.25">
      <c r="A44" s="87" t="s">
        <v>23</v>
      </c>
      <c r="B44" s="87"/>
      <c r="C44" s="87"/>
      <c r="D44" s="87"/>
      <c r="E44" s="87"/>
      <c r="F44" s="87"/>
      <c r="G44" s="87"/>
      <c r="H44" s="87"/>
      <c r="I44" s="87"/>
    </row>
    <row r="45" spans="1:12" ht="15.75" x14ac:dyDescent="0.25">
      <c r="A45" s="30"/>
      <c r="B45" s="30"/>
      <c r="C45" s="30"/>
      <c r="D45" s="30"/>
      <c r="E45" s="31" t="s">
        <v>262</v>
      </c>
      <c r="F45" s="33"/>
      <c r="G45" s="33"/>
      <c r="H45" s="32"/>
      <c r="I45" s="30"/>
    </row>
    <row r="46" spans="1:12" ht="15.75" x14ac:dyDescent="0.25">
      <c r="A46" s="35" t="s">
        <v>261</v>
      </c>
      <c r="B46" s="32"/>
      <c r="C46" s="32"/>
      <c r="D46" s="32"/>
      <c r="E46" s="31" t="s">
        <v>263</v>
      </c>
      <c r="F46" s="34"/>
      <c r="G46" s="34"/>
      <c r="H46" s="32"/>
      <c r="I46" s="32"/>
    </row>
    <row r="47" spans="1:12" x14ac:dyDescent="0.25">
      <c r="A47" s="104"/>
      <c r="B47" s="105"/>
      <c r="C47" s="106"/>
      <c r="D47" s="32"/>
      <c r="E47" s="99"/>
      <c r="F47" s="100"/>
      <c r="G47" s="100"/>
      <c r="H47" s="100"/>
      <c r="I47" s="101"/>
    </row>
    <row r="48" spans="1:12" x14ac:dyDescent="0.25">
      <c r="A48" s="32"/>
      <c r="B48" s="32"/>
      <c r="C48" s="32"/>
      <c r="D48" s="32"/>
      <c r="E48" s="31"/>
      <c r="F48" s="34"/>
      <c r="G48" s="34"/>
      <c r="H48" s="32"/>
      <c r="I48" s="32"/>
    </row>
    <row r="49" spans="1:9" ht="15.75" x14ac:dyDescent="0.25">
      <c r="A49" s="31" t="s">
        <v>264</v>
      </c>
      <c r="B49" s="32"/>
      <c r="C49" s="32"/>
      <c r="D49" s="31" t="s">
        <v>265</v>
      </c>
      <c r="E49" s="31"/>
      <c r="F49" s="34"/>
      <c r="G49" s="34"/>
      <c r="H49" s="32"/>
      <c r="I49" s="32"/>
    </row>
    <row r="50" spans="1:9" x14ac:dyDescent="0.25">
      <c r="A50" s="104" t="s">
        <v>24</v>
      </c>
      <c r="B50" s="106"/>
      <c r="C50" s="31"/>
      <c r="D50" s="32" t="s">
        <v>266</v>
      </c>
      <c r="E50" s="31"/>
      <c r="F50" s="34"/>
      <c r="G50" s="34"/>
      <c r="H50" s="32"/>
      <c r="I50" s="32"/>
    </row>
    <row r="51" spans="1:9" ht="33" customHeight="1" x14ac:dyDescent="0.25">
      <c r="A51" s="36" t="s">
        <v>267</v>
      </c>
      <c r="B51" s="32"/>
      <c r="C51" s="32"/>
      <c r="D51" s="99"/>
      <c r="E51" s="100"/>
      <c r="F51" s="100"/>
      <c r="G51" s="100"/>
      <c r="H51" s="100"/>
      <c r="I51" s="101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ht="15.75" x14ac:dyDescent="0.25">
      <c r="A53" s="38" t="s">
        <v>302</v>
      </c>
      <c r="B53" s="38"/>
      <c r="C53" s="38"/>
      <c r="D53" s="38"/>
      <c r="E53" s="55" t="s">
        <v>24</v>
      </c>
      <c r="F53" s="38"/>
      <c r="G53" s="38"/>
      <c r="H53" s="38"/>
      <c r="I53" s="38"/>
    </row>
    <row r="54" spans="1:9" x14ac:dyDescent="0.25">
      <c r="A54" s="38" t="s">
        <v>277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 t="s">
        <v>278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/>
      <c r="B56" s="38"/>
      <c r="C56" s="38"/>
      <c r="D56" s="38"/>
      <c r="E56" s="38"/>
      <c r="F56" s="38"/>
      <c r="G56" s="38"/>
      <c r="H56" s="38"/>
      <c r="I56" s="38"/>
    </row>
    <row r="57" spans="1:9" ht="15.75" x14ac:dyDescent="0.25">
      <c r="A57" s="38" t="s">
        <v>311</v>
      </c>
      <c r="B57" s="38"/>
      <c r="C57" s="38"/>
      <c r="D57" s="38" t="s">
        <v>312</v>
      </c>
      <c r="F57" s="38"/>
      <c r="G57" s="38"/>
      <c r="H57" s="38"/>
      <c r="I57" s="38"/>
    </row>
    <row r="58" spans="1:9" x14ac:dyDescent="0.25">
      <c r="B58" s="38"/>
      <c r="C58" s="38"/>
      <c r="D58" s="38"/>
      <c r="E58" s="38"/>
      <c r="F58" s="38"/>
      <c r="G58" s="38"/>
      <c r="H58" s="38"/>
      <c r="I58" s="38"/>
    </row>
    <row r="59" spans="1:9" ht="15.75" x14ac:dyDescent="0.25">
      <c r="A59" s="38" t="s">
        <v>313</v>
      </c>
      <c r="B59" s="38"/>
      <c r="C59" s="38"/>
      <c r="D59" s="38"/>
      <c r="E59" s="38"/>
      <c r="F59" s="38"/>
      <c r="G59" s="38"/>
      <c r="H59" s="38"/>
      <c r="I59" s="38"/>
    </row>
    <row r="60" spans="1:9" x14ac:dyDescent="0.25">
      <c r="A60" s="38" t="s">
        <v>281</v>
      </c>
      <c r="B60" s="38"/>
      <c r="C60" s="38"/>
      <c r="D60" s="38"/>
      <c r="E60" s="38"/>
      <c r="F60" s="38"/>
      <c r="G60" s="38"/>
      <c r="H60" s="38"/>
      <c r="I60" s="38"/>
    </row>
    <row r="61" spans="1:9" ht="15.75" x14ac:dyDescent="0.25">
      <c r="A61" s="38" t="s">
        <v>314</v>
      </c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8" t="s">
        <v>315</v>
      </c>
      <c r="B62" s="38"/>
      <c r="C62" s="38"/>
      <c r="D62" s="38"/>
      <c r="E62" s="38"/>
      <c r="F62" s="38"/>
      <c r="G62" s="38"/>
      <c r="H62" s="38"/>
      <c r="I62" s="38"/>
    </row>
    <row r="63" spans="1:9" ht="15.75" x14ac:dyDescent="0.25">
      <c r="A63" s="38" t="s">
        <v>316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 t="s">
        <v>282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/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8" t="s">
        <v>317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 t="s">
        <v>298</v>
      </c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/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318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109"/>
      <c r="B71" s="109"/>
      <c r="C71" s="38"/>
      <c r="D71" s="37" t="s">
        <v>21</v>
      </c>
      <c r="E71" s="114"/>
      <c r="F71" s="115"/>
      <c r="G71" s="115"/>
      <c r="H71" s="115"/>
      <c r="I71" s="116"/>
    </row>
    <row r="72" spans="1:9" x14ac:dyDescent="0.25">
      <c r="A72" s="38" t="s">
        <v>284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117"/>
      <c r="B73" s="117"/>
      <c r="C73" s="38"/>
      <c r="D73" s="37" t="s">
        <v>285</v>
      </c>
      <c r="E73" s="118"/>
      <c r="F73" s="119"/>
      <c r="G73" s="119"/>
      <c r="H73" s="119"/>
      <c r="I73" s="120"/>
    </row>
    <row r="74" spans="1:9" x14ac:dyDescent="0.25">
      <c r="A74" s="38" t="s">
        <v>283</v>
      </c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319</v>
      </c>
      <c r="B75" s="38"/>
      <c r="C75" s="38"/>
      <c r="D75" s="121"/>
      <c r="E75" s="120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320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 t="s">
        <v>286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287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288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 t="s">
        <v>289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290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291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292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293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110"/>
      <c r="B86" s="111"/>
      <c r="C86" s="111"/>
      <c r="D86" s="111"/>
      <c r="E86" s="111"/>
      <c r="F86" s="111"/>
      <c r="G86" s="111"/>
      <c r="H86" s="111"/>
      <c r="I86" s="112"/>
    </row>
    <row r="87" spans="1:9" x14ac:dyDescent="0.25">
      <c r="A87" s="110"/>
      <c r="B87" s="111"/>
      <c r="C87" s="111"/>
      <c r="D87" s="111"/>
      <c r="E87" s="111"/>
      <c r="F87" s="111"/>
      <c r="G87" s="111"/>
      <c r="H87" s="111"/>
      <c r="I87" s="112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39.75" customHeight="1" x14ac:dyDescent="0.25">
      <c r="A89" s="113" t="s">
        <v>294</v>
      </c>
      <c r="B89" s="113"/>
      <c r="C89" s="113"/>
      <c r="D89" s="113"/>
      <c r="E89" s="113"/>
      <c r="F89" s="113"/>
      <c r="G89" s="113"/>
      <c r="H89" s="113"/>
      <c r="I89" s="113"/>
    </row>
    <row r="90" spans="1:9" x14ac:dyDescent="0.25">
      <c r="A90" s="113" t="s">
        <v>295</v>
      </c>
      <c r="B90" s="113"/>
      <c r="C90" s="113"/>
      <c r="D90" s="113"/>
      <c r="E90" s="113"/>
      <c r="F90" s="113"/>
      <c r="G90" s="113"/>
      <c r="H90" s="113"/>
      <c r="I90" s="113"/>
    </row>
    <row r="91" spans="1:9" x14ac:dyDescent="0.25">
      <c r="A91" s="38"/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/>
      <c r="B92" s="38"/>
      <c r="C92" s="38"/>
      <c r="D92" s="38"/>
      <c r="E92" s="38"/>
      <c r="F92" s="58" t="str">
        <f>IF(OR(TRIM(D31)="",TRIM(D32)="",TRIM(D33)="",TRIM(D34)="",TRIM(D35)="",TRIM(D36)=""),
"Uwaga - błędnie wypełniony formularz. Sprawdź wszystkie pola 'Oferowana konfiguracja' w pkt. 1",
IF(OR(E31=0,E32=0,E33=0,E34=0,E35=0,E36=0),
"Uwaga - błędnie wypełniony formularz. Sprawdź wszystkie pola 'Cena netto' w pkt. 1",
""))</f>
        <v>Uwaga - błędnie wypełniony formularz. Sprawdź wszystkie pola 'Oferowana konfiguracja' w pkt. 1</v>
      </c>
      <c r="G92" s="38"/>
      <c r="H92" s="38"/>
      <c r="I92" s="38"/>
    </row>
    <row r="93" spans="1:9" x14ac:dyDescent="0.25">
      <c r="A93" s="38"/>
      <c r="B93" s="38"/>
      <c r="C93" s="38"/>
      <c r="D93" s="38"/>
      <c r="E93" s="38"/>
      <c r="F93" s="38"/>
      <c r="G93" s="41" t="s">
        <v>297</v>
      </c>
      <c r="H93" s="40"/>
      <c r="I93" s="38"/>
    </row>
    <row r="94" spans="1:9" x14ac:dyDescent="0.25">
      <c r="A94" s="38"/>
      <c r="B94" s="38"/>
      <c r="C94" s="38"/>
      <c r="D94" s="38"/>
      <c r="E94" s="38"/>
      <c r="F94" s="38"/>
      <c r="G94" s="39" t="s">
        <v>30</v>
      </c>
      <c r="H94" s="40"/>
      <c r="I94" s="38"/>
    </row>
    <row r="95" spans="1:9" x14ac:dyDescent="0.25">
      <c r="A95" s="22" t="s">
        <v>29</v>
      </c>
      <c r="B95" s="23"/>
      <c r="C95" s="23"/>
      <c r="D95" s="23"/>
      <c r="E95" s="23"/>
      <c r="F95" s="23"/>
      <c r="G95" s="23"/>
      <c r="H95" s="23"/>
      <c r="I95" s="23"/>
    </row>
  </sheetData>
  <sheetProtection password="DAE5" sheet="1" objects="1" scenarios="1"/>
  <mergeCells count="30">
    <mergeCell ref="A89:I89"/>
    <mergeCell ref="A90:I90"/>
    <mergeCell ref="A73:B73"/>
    <mergeCell ref="E73:I73"/>
    <mergeCell ref="D75:E75"/>
    <mergeCell ref="A86:I86"/>
    <mergeCell ref="A87:I87"/>
    <mergeCell ref="A47:C47"/>
    <mergeCell ref="E47:I47"/>
    <mergeCell ref="A50:B50"/>
    <mergeCell ref="D51:I51"/>
    <mergeCell ref="A71:B71"/>
    <mergeCell ref="E71:I71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F25:G25"/>
  </mergeCells>
  <dataValidations count="4">
    <dataValidation type="list" allowBlank="1" showInputMessage="1" showErrorMessage="1" sqref="C41">
      <formula1>$C$1:$C$3</formula1>
    </dataValidation>
    <dataValidation type="list" allowBlank="1" showInputMessage="1" showErrorMessage="1" sqref="E53">
      <formula1>$L$14:$L$16</formula1>
    </dataValidation>
    <dataValidation type="list" allowBlank="1" showInputMessage="1" showErrorMessage="1" sqref="A50:B50">
      <formula1>$L$32:$L$33</formula1>
    </dataValidation>
    <dataValidation type="list" allowBlank="1" showInputMessage="1" showErrorMessage="1" sqref="H31:H36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showGridLines="0" zoomScaleNormal="100" workbookViewId="0">
      <selection activeCell="B50" sqref="B50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151</v>
      </c>
      <c r="F13" s="71"/>
      <c r="G13" s="71"/>
      <c r="H13" s="71"/>
      <c r="I13" s="72"/>
    </row>
    <row r="14" spans="1:12" ht="21" customHeight="1" x14ac:dyDescent="0.25">
      <c r="A14" s="79" t="s">
        <v>244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226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253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152</v>
      </c>
      <c r="C31" s="9">
        <v>1</v>
      </c>
      <c r="D31" s="52"/>
      <c r="E31" s="53">
        <v>0</v>
      </c>
      <c r="F31" s="7">
        <f>ROUND(C31*E31,2)</f>
        <v>0</v>
      </c>
      <c r="G31" s="26">
        <f>ROUND(F31*1,2)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153</v>
      </c>
      <c r="C32" s="9">
        <v>1</v>
      </c>
      <c r="D32" s="52"/>
      <c r="E32" s="53">
        <v>0</v>
      </c>
      <c r="F32" s="7">
        <f t="shared" ref="F32:F42" si="0">ROUND(C32*E32,2)</f>
        <v>0</v>
      </c>
      <c r="G32" s="26">
        <f>ROUND(F32*1,2)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154</v>
      </c>
      <c r="C33" s="9">
        <v>1</v>
      </c>
      <c r="D33" s="52"/>
      <c r="E33" s="53">
        <v>0</v>
      </c>
      <c r="F33" s="7">
        <f t="shared" si="0"/>
        <v>0</v>
      </c>
      <c r="G33" s="27">
        <f t="shared" ref="G33:G42" si="1">ROUND(F33*1.23,2)</f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6</v>
      </c>
      <c r="C34" s="9">
        <v>1</v>
      </c>
      <c r="D34" s="52"/>
      <c r="E34" s="53">
        <v>0</v>
      </c>
      <c r="F34" s="7">
        <f t="shared" si="0"/>
        <v>0</v>
      </c>
      <c r="G34" s="27">
        <f t="shared" si="1"/>
        <v>0</v>
      </c>
      <c r="H34" s="54" t="s">
        <v>24</v>
      </c>
      <c r="I34" s="52"/>
      <c r="L34" t="s">
        <v>259</v>
      </c>
    </row>
    <row r="35" spans="1:12" ht="30" x14ac:dyDescent="0.25">
      <c r="A35" s="12">
        <v>5</v>
      </c>
      <c r="B35" s="24" t="s">
        <v>57</v>
      </c>
      <c r="C35" s="9">
        <v>1</v>
      </c>
      <c r="D35" s="52"/>
      <c r="E35" s="53">
        <v>0</v>
      </c>
      <c r="F35" s="7">
        <f t="shared" si="0"/>
        <v>0</v>
      </c>
      <c r="G35" s="2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139</v>
      </c>
      <c r="C36" s="9">
        <v>1</v>
      </c>
      <c r="D36" s="52"/>
      <c r="E36" s="53">
        <v>0</v>
      </c>
      <c r="F36" s="7">
        <f t="shared" si="0"/>
        <v>0</v>
      </c>
      <c r="G36" s="2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131</v>
      </c>
      <c r="C37" s="9">
        <v>1</v>
      </c>
      <c r="D37" s="52"/>
      <c r="E37" s="53">
        <v>0</v>
      </c>
      <c r="F37" s="7">
        <f t="shared" si="0"/>
        <v>0</v>
      </c>
      <c r="G37" s="2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131</v>
      </c>
      <c r="C38" s="9">
        <v>1</v>
      </c>
      <c r="D38" s="52"/>
      <c r="E38" s="53">
        <v>0</v>
      </c>
      <c r="F38" s="7">
        <f t="shared" si="0"/>
        <v>0</v>
      </c>
      <c r="G38" s="27">
        <f t="shared" si="1"/>
        <v>0</v>
      </c>
      <c r="H38" s="54" t="s">
        <v>24</v>
      </c>
      <c r="I38" s="52"/>
      <c r="L38" t="s">
        <v>271</v>
      </c>
    </row>
    <row r="39" spans="1:12" x14ac:dyDescent="0.25">
      <c r="A39" s="12">
        <v>9</v>
      </c>
      <c r="B39" s="24" t="s">
        <v>33</v>
      </c>
      <c r="C39" s="9">
        <v>1</v>
      </c>
      <c r="D39" s="52"/>
      <c r="E39" s="53">
        <v>0</v>
      </c>
      <c r="F39" s="7">
        <f t="shared" si="0"/>
        <v>0</v>
      </c>
      <c r="G39" s="26">
        <f>ROUND(F39*1,2)</f>
        <v>0</v>
      </c>
      <c r="H39" s="54" t="s">
        <v>24</v>
      </c>
      <c r="I39" s="52"/>
      <c r="L39" t="s">
        <v>272</v>
      </c>
    </row>
    <row r="40" spans="1:12" x14ac:dyDescent="0.25">
      <c r="A40" s="12">
        <v>10</v>
      </c>
      <c r="B40" s="24" t="s">
        <v>34</v>
      </c>
      <c r="C40" s="9">
        <v>4</v>
      </c>
      <c r="D40" s="52"/>
      <c r="E40" s="53">
        <v>0</v>
      </c>
      <c r="F40" s="7">
        <f t="shared" si="0"/>
        <v>0</v>
      </c>
      <c r="G40" s="26">
        <f>ROUND(F40*1,2)</f>
        <v>0</v>
      </c>
      <c r="H40" s="54" t="s">
        <v>24</v>
      </c>
      <c r="I40" s="52"/>
    </row>
    <row r="41" spans="1:12" x14ac:dyDescent="0.25">
      <c r="A41" s="12">
        <v>11</v>
      </c>
      <c r="B41" s="24" t="s">
        <v>34</v>
      </c>
      <c r="C41" s="9">
        <v>4</v>
      </c>
      <c r="D41" s="52"/>
      <c r="E41" s="53">
        <v>0</v>
      </c>
      <c r="F41" s="7">
        <f t="shared" si="0"/>
        <v>0</v>
      </c>
      <c r="G41" s="26">
        <f>ROUND(F41*1,2)</f>
        <v>0</v>
      </c>
      <c r="H41" s="54" t="s">
        <v>24</v>
      </c>
      <c r="I41" s="52"/>
    </row>
    <row r="42" spans="1:12" ht="45" x14ac:dyDescent="0.25">
      <c r="A42" s="12">
        <v>12</v>
      </c>
      <c r="B42" s="24" t="s">
        <v>155</v>
      </c>
      <c r="C42" s="9">
        <v>1</v>
      </c>
      <c r="D42" s="52"/>
      <c r="E42" s="53">
        <v>0</v>
      </c>
      <c r="F42" s="7">
        <f t="shared" si="0"/>
        <v>0</v>
      </c>
      <c r="G42" s="28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156</v>
      </c>
      <c r="C43" s="9">
        <v>1</v>
      </c>
      <c r="D43" s="52"/>
      <c r="E43" s="53">
        <v>0</v>
      </c>
      <c r="F43" s="7">
        <f t="shared" ref="F43:F52" si="2">ROUND(C43*E43,2)</f>
        <v>0</v>
      </c>
      <c r="G43" s="26">
        <f t="shared" ref="G43:G48" si="3">ROUND(F43*1,2)</f>
        <v>0</v>
      </c>
      <c r="H43" s="54" t="s">
        <v>24</v>
      </c>
      <c r="I43" s="52"/>
    </row>
    <row r="44" spans="1:12" x14ac:dyDescent="0.25">
      <c r="A44" s="12">
        <v>14</v>
      </c>
      <c r="B44" s="24" t="s">
        <v>157</v>
      </c>
      <c r="C44" s="9">
        <v>2</v>
      </c>
      <c r="D44" s="52"/>
      <c r="E44" s="53">
        <v>0</v>
      </c>
      <c r="F44" s="7">
        <f t="shared" si="2"/>
        <v>0</v>
      </c>
      <c r="G44" s="26">
        <f t="shared" si="3"/>
        <v>0</v>
      </c>
      <c r="H44" s="54" t="s">
        <v>24</v>
      </c>
      <c r="I44" s="52"/>
    </row>
    <row r="45" spans="1:12" x14ac:dyDescent="0.25">
      <c r="A45" s="12">
        <v>15</v>
      </c>
      <c r="B45" s="24" t="s">
        <v>89</v>
      </c>
      <c r="C45" s="9">
        <v>2</v>
      </c>
      <c r="D45" s="52"/>
      <c r="E45" s="53">
        <v>0</v>
      </c>
      <c r="F45" s="7">
        <f t="shared" si="2"/>
        <v>0</v>
      </c>
      <c r="G45" s="26">
        <f t="shared" si="3"/>
        <v>0</v>
      </c>
      <c r="H45" s="54" t="s">
        <v>24</v>
      </c>
      <c r="I45" s="52"/>
    </row>
    <row r="46" spans="1:12" x14ac:dyDescent="0.25">
      <c r="A46" s="12">
        <v>16</v>
      </c>
      <c r="B46" s="24" t="s">
        <v>158</v>
      </c>
      <c r="C46" s="9">
        <v>3</v>
      </c>
      <c r="D46" s="52"/>
      <c r="E46" s="53">
        <v>0</v>
      </c>
      <c r="F46" s="7">
        <f t="shared" si="2"/>
        <v>0</v>
      </c>
      <c r="G46" s="26">
        <f t="shared" si="3"/>
        <v>0</v>
      </c>
      <c r="H46" s="54" t="s">
        <v>24</v>
      </c>
      <c r="I46" s="52"/>
    </row>
    <row r="47" spans="1:12" x14ac:dyDescent="0.25">
      <c r="A47" s="12">
        <v>17</v>
      </c>
      <c r="B47" s="24" t="s">
        <v>227</v>
      </c>
      <c r="C47" s="9">
        <v>1</v>
      </c>
      <c r="D47" s="52"/>
      <c r="E47" s="53">
        <v>0</v>
      </c>
      <c r="F47" s="7">
        <f t="shared" si="2"/>
        <v>0</v>
      </c>
      <c r="G47" s="26">
        <f t="shared" si="3"/>
        <v>0</v>
      </c>
      <c r="H47" s="54" t="s">
        <v>24</v>
      </c>
      <c r="I47" s="52"/>
    </row>
    <row r="48" spans="1:12" x14ac:dyDescent="0.25">
      <c r="A48" s="12">
        <v>18</v>
      </c>
      <c r="B48" s="24" t="s">
        <v>228</v>
      </c>
      <c r="C48" s="9">
        <v>1</v>
      </c>
      <c r="D48" s="52"/>
      <c r="E48" s="53">
        <v>0</v>
      </c>
      <c r="F48" s="7">
        <f t="shared" ref="F48" si="4">ROUND(C48*E48,2)</f>
        <v>0</v>
      </c>
      <c r="G48" s="26">
        <f t="shared" si="3"/>
        <v>0</v>
      </c>
      <c r="H48" s="54" t="s">
        <v>24</v>
      </c>
      <c r="I48" s="52"/>
    </row>
    <row r="49" spans="1:9" ht="30" x14ac:dyDescent="0.25">
      <c r="A49" s="12">
        <v>19</v>
      </c>
      <c r="B49" s="24" t="s">
        <v>159</v>
      </c>
      <c r="C49" s="9">
        <v>1</v>
      </c>
      <c r="D49" s="52"/>
      <c r="E49" s="53">
        <v>0</v>
      </c>
      <c r="F49" s="7">
        <f t="shared" si="2"/>
        <v>0</v>
      </c>
      <c r="G49" s="28">
        <f t="shared" ref="G49:G52" si="5">ROUND(F49*1.23,2)</f>
        <v>0</v>
      </c>
      <c r="H49" s="54" t="s">
        <v>24</v>
      </c>
      <c r="I49" s="52"/>
    </row>
    <row r="50" spans="1:9" ht="45" x14ac:dyDescent="0.25">
      <c r="A50" s="12">
        <v>20</v>
      </c>
      <c r="B50" s="24" t="s">
        <v>347</v>
      </c>
      <c r="C50" s="9">
        <v>1</v>
      </c>
      <c r="D50" s="52"/>
      <c r="E50" s="53">
        <v>0</v>
      </c>
      <c r="F50" s="7">
        <f t="shared" si="2"/>
        <v>0</v>
      </c>
      <c r="G50" s="28">
        <f t="shared" si="5"/>
        <v>0</v>
      </c>
      <c r="H50" s="54" t="s">
        <v>24</v>
      </c>
      <c r="I50" s="52"/>
    </row>
    <row r="51" spans="1:9" x14ac:dyDescent="0.25">
      <c r="A51" s="12">
        <v>21</v>
      </c>
      <c r="B51" s="24" t="s">
        <v>160</v>
      </c>
      <c r="C51" s="9">
        <v>6</v>
      </c>
      <c r="D51" s="52"/>
      <c r="E51" s="53">
        <v>0</v>
      </c>
      <c r="F51" s="7">
        <f t="shared" si="2"/>
        <v>0</v>
      </c>
      <c r="G51" s="28">
        <f t="shared" si="5"/>
        <v>0</v>
      </c>
      <c r="H51" s="54" t="s">
        <v>24</v>
      </c>
      <c r="I51" s="52"/>
    </row>
    <row r="52" spans="1:9" x14ac:dyDescent="0.25">
      <c r="A52" s="12">
        <v>22</v>
      </c>
      <c r="B52" s="24" t="s">
        <v>161</v>
      </c>
      <c r="C52" s="9">
        <v>1</v>
      </c>
      <c r="D52" s="52"/>
      <c r="E52" s="53">
        <v>0</v>
      </c>
      <c r="F52" s="7">
        <f t="shared" si="2"/>
        <v>0</v>
      </c>
      <c r="G52" s="28">
        <f t="shared" si="5"/>
        <v>0</v>
      </c>
      <c r="H52" s="54" t="s">
        <v>24</v>
      </c>
      <c r="I52" s="52"/>
    </row>
    <row r="54" spans="1:9" x14ac:dyDescent="0.25">
      <c r="D54" s="5" t="s">
        <v>20</v>
      </c>
      <c r="E54" s="2"/>
      <c r="F54" s="2"/>
      <c r="G54" s="1">
        <f>SUM(G31:G52)</f>
        <v>0</v>
      </c>
      <c r="H54" s="2"/>
      <c r="I54" s="2"/>
    </row>
    <row r="55" spans="1:9" ht="31.5" customHeight="1" x14ac:dyDescent="0.25">
      <c r="D55" s="3" t="s">
        <v>21</v>
      </c>
      <c r="E55" s="99"/>
      <c r="F55" s="100"/>
      <c r="G55" s="100"/>
      <c r="H55" s="100"/>
      <c r="I55" s="101"/>
    </row>
    <row r="57" spans="1:9" x14ac:dyDescent="0.25">
      <c r="B57" s="51" t="s">
        <v>327</v>
      </c>
      <c r="C57" s="55" t="s">
        <v>328</v>
      </c>
      <c r="D57" s="6"/>
    </row>
    <row r="59" spans="1:9" x14ac:dyDescent="0.25">
      <c r="A59" s="87" t="s">
        <v>22</v>
      </c>
      <c r="B59" s="87"/>
      <c r="C59" s="87"/>
      <c r="D59" s="87"/>
      <c r="E59" s="87"/>
      <c r="F59" s="87"/>
      <c r="G59" s="87"/>
      <c r="H59" s="87"/>
      <c r="I59" s="87"/>
    </row>
    <row r="60" spans="1:9" x14ac:dyDescent="0.25">
      <c r="A60" s="87" t="s">
        <v>23</v>
      </c>
      <c r="B60" s="87"/>
      <c r="C60" s="87"/>
      <c r="D60" s="87"/>
      <c r="E60" s="87"/>
      <c r="F60" s="87"/>
      <c r="G60" s="87"/>
      <c r="H60" s="87"/>
      <c r="I60" s="87"/>
    </row>
    <row r="61" spans="1:9" x14ac:dyDescent="0.25">
      <c r="A61" s="25"/>
      <c r="B61" s="25"/>
      <c r="C61" s="25"/>
      <c r="D61" s="25"/>
      <c r="E61" s="25"/>
      <c r="F61" s="25"/>
      <c r="G61" s="25"/>
      <c r="H61" s="25"/>
      <c r="I61" s="25"/>
    </row>
    <row r="62" spans="1:9" x14ac:dyDescent="0.25">
      <c r="A62" s="44" t="s">
        <v>321</v>
      </c>
      <c r="B62" s="25"/>
      <c r="C62" s="25"/>
      <c r="D62" s="25"/>
      <c r="E62" s="25"/>
      <c r="F62" s="25"/>
      <c r="G62" s="25"/>
      <c r="H62" s="25"/>
      <c r="I62" s="25"/>
    </row>
    <row r="63" spans="1:9" x14ac:dyDescent="0.25">
      <c r="A63" s="44" t="s">
        <v>323</v>
      </c>
      <c r="B63" s="25"/>
      <c r="C63" s="25"/>
      <c r="D63" s="25"/>
      <c r="E63" s="25"/>
      <c r="F63" s="25"/>
      <c r="G63" s="25"/>
      <c r="H63" s="25"/>
      <c r="I63" s="25"/>
    </row>
    <row r="64" spans="1:9" x14ac:dyDescent="0.25">
      <c r="A64" s="44" t="s">
        <v>322</v>
      </c>
      <c r="B64" s="25"/>
      <c r="C64" s="25"/>
      <c r="D64" s="25"/>
      <c r="E64" s="25"/>
      <c r="F64" s="25"/>
      <c r="G64" s="25"/>
      <c r="H64" s="25"/>
      <c r="I64" s="25"/>
    </row>
    <row r="65" spans="1:9" x14ac:dyDescent="0.25">
      <c r="A65" s="25"/>
      <c r="B65" s="25"/>
      <c r="C65" s="25"/>
      <c r="D65" s="25"/>
      <c r="E65" s="25"/>
      <c r="F65" s="25"/>
      <c r="G65" s="25"/>
      <c r="H65" s="25"/>
      <c r="I65" s="25"/>
    </row>
    <row r="66" spans="1:9" ht="15.75" x14ac:dyDescent="0.25">
      <c r="A66" s="30"/>
      <c r="B66" s="30"/>
      <c r="C66" s="30"/>
      <c r="D66" s="30"/>
      <c r="E66" s="31" t="s">
        <v>262</v>
      </c>
      <c r="F66" s="33"/>
      <c r="G66" s="33"/>
      <c r="H66" s="32"/>
      <c r="I66" s="30"/>
    </row>
    <row r="67" spans="1:9" ht="15.75" x14ac:dyDescent="0.25">
      <c r="A67" s="35" t="s">
        <v>261</v>
      </c>
      <c r="B67" s="32"/>
      <c r="C67" s="32"/>
      <c r="D67" s="32"/>
      <c r="E67" s="31" t="s">
        <v>263</v>
      </c>
      <c r="F67" s="34"/>
      <c r="G67" s="34"/>
      <c r="H67" s="32"/>
      <c r="I67" s="32"/>
    </row>
    <row r="68" spans="1:9" x14ac:dyDescent="0.25">
      <c r="A68" s="104"/>
      <c r="B68" s="105"/>
      <c r="C68" s="106"/>
      <c r="D68" s="32"/>
      <c r="E68" s="99"/>
      <c r="F68" s="100"/>
      <c r="G68" s="100"/>
      <c r="H68" s="100"/>
      <c r="I68" s="101"/>
    </row>
    <row r="69" spans="1:9" x14ac:dyDescent="0.25">
      <c r="A69" s="32"/>
      <c r="B69" s="32"/>
      <c r="C69" s="32"/>
      <c r="D69" s="32"/>
      <c r="E69" s="31"/>
      <c r="F69" s="34"/>
      <c r="G69" s="34"/>
      <c r="H69" s="32"/>
      <c r="I69" s="32"/>
    </row>
    <row r="70" spans="1:9" ht="15.75" x14ac:dyDescent="0.25">
      <c r="A70" s="31" t="s">
        <v>264</v>
      </c>
      <c r="B70" s="32"/>
      <c r="C70" s="32"/>
      <c r="D70" s="31" t="s">
        <v>265</v>
      </c>
      <c r="E70" s="31"/>
      <c r="F70" s="34"/>
      <c r="G70" s="34"/>
      <c r="H70" s="32"/>
      <c r="I70" s="32"/>
    </row>
    <row r="71" spans="1:9" x14ac:dyDescent="0.25">
      <c r="A71" s="104" t="s">
        <v>24</v>
      </c>
      <c r="B71" s="106"/>
      <c r="C71" s="31"/>
      <c r="D71" s="32" t="s">
        <v>266</v>
      </c>
      <c r="E71" s="31"/>
      <c r="F71" s="34"/>
      <c r="G71" s="34"/>
      <c r="H71" s="32"/>
      <c r="I71" s="32"/>
    </row>
    <row r="72" spans="1:9" ht="33" customHeight="1" x14ac:dyDescent="0.25">
      <c r="A72" s="36" t="s">
        <v>267</v>
      </c>
      <c r="B72" s="32"/>
      <c r="C72" s="32"/>
      <c r="D72" s="99"/>
      <c r="E72" s="100"/>
      <c r="F72" s="100"/>
      <c r="G72" s="100"/>
      <c r="H72" s="100"/>
      <c r="I72" s="101"/>
    </row>
    <row r="73" spans="1:9" x14ac:dyDescent="0.25">
      <c r="A73" s="38"/>
      <c r="B73" s="38"/>
      <c r="C73" s="38"/>
      <c r="D73" s="38"/>
      <c r="E73" s="38"/>
      <c r="F73" s="38"/>
      <c r="G73" s="38"/>
      <c r="H73" s="38"/>
      <c r="I73" s="38"/>
    </row>
    <row r="74" spans="1:9" ht="15.75" x14ac:dyDescent="0.25">
      <c r="A74" s="31" t="s">
        <v>300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268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 t="s">
        <v>269</v>
      </c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/>
      <c r="B77" s="38"/>
      <c r="C77" s="38"/>
      <c r="D77" s="31"/>
      <c r="E77" s="31"/>
      <c r="F77" s="34"/>
      <c r="G77" s="34"/>
      <c r="H77" s="32"/>
      <c r="I77" s="32"/>
    </row>
    <row r="78" spans="1:9" ht="15.75" x14ac:dyDescent="0.25">
      <c r="A78" s="38" t="s">
        <v>270</v>
      </c>
      <c r="B78" s="38"/>
      <c r="C78" s="38"/>
      <c r="D78" s="31" t="s">
        <v>296</v>
      </c>
      <c r="E78" s="31"/>
      <c r="F78" s="34"/>
      <c r="G78" s="34"/>
      <c r="H78" s="32"/>
      <c r="I78" s="32"/>
    </row>
    <row r="79" spans="1:9" ht="15" customHeight="1" x14ac:dyDescent="0.25">
      <c r="A79" s="104" t="s">
        <v>24</v>
      </c>
      <c r="B79" s="106"/>
      <c r="C79" s="38"/>
      <c r="D79" s="107" t="s">
        <v>274</v>
      </c>
      <c r="E79" s="107"/>
      <c r="F79" s="107"/>
      <c r="G79" s="107"/>
      <c r="H79" s="108" t="s">
        <v>275</v>
      </c>
      <c r="I79" s="108"/>
    </row>
    <row r="80" spans="1:9" x14ac:dyDescent="0.25">
      <c r="A80" s="38" t="s">
        <v>273</v>
      </c>
      <c r="B80" s="38"/>
      <c r="C80" s="38"/>
      <c r="D80" s="107"/>
      <c r="E80" s="107"/>
      <c r="F80" s="107"/>
      <c r="G80" s="107"/>
      <c r="H80" s="108"/>
      <c r="I80" s="108"/>
    </row>
    <row r="81" spans="1:9" x14ac:dyDescent="0.25">
      <c r="A81" s="38" t="s">
        <v>301</v>
      </c>
      <c r="B81" s="38"/>
      <c r="C81" s="38"/>
      <c r="D81" s="99"/>
      <c r="E81" s="100"/>
      <c r="F81" s="100"/>
      <c r="G81" s="100"/>
      <c r="H81" s="109"/>
      <c r="I81" s="109"/>
    </row>
    <row r="82" spans="1:9" x14ac:dyDescent="0.25">
      <c r="A82" s="38"/>
      <c r="B82" s="38"/>
      <c r="C82" s="38"/>
      <c r="D82" s="104"/>
      <c r="E82" s="105"/>
      <c r="F82" s="105"/>
      <c r="G82" s="106"/>
      <c r="H82" s="109"/>
      <c r="I82" s="109"/>
    </row>
    <row r="83" spans="1:9" x14ac:dyDescent="0.25">
      <c r="A83" s="38"/>
      <c r="B83" s="38"/>
      <c r="C83" s="38"/>
      <c r="D83" s="104"/>
      <c r="E83" s="105"/>
      <c r="F83" s="105"/>
      <c r="G83" s="106"/>
      <c r="H83" s="109"/>
      <c r="I83" s="109"/>
    </row>
    <row r="84" spans="1:9" x14ac:dyDescent="0.25">
      <c r="A84" s="38"/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276</v>
      </c>
      <c r="B85" s="38"/>
      <c r="C85" s="38"/>
      <c r="D85" s="38"/>
      <c r="E85" s="55" t="s">
        <v>24</v>
      </c>
      <c r="F85" s="38"/>
      <c r="G85" s="38"/>
      <c r="H85" s="38"/>
      <c r="I85" s="38"/>
    </row>
    <row r="86" spans="1:9" x14ac:dyDescent="0.25">
      <c r="A86" s="38" t="s">
        <v>277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278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15.75" x14ac:dyDescent="0.25">
      <c r="A89" s="38" t="s">
        <v>279</v>
      </c>
      <c r="B89" s="38"/>
      <c r="C89" s="38"/>
      <c r="D89" s="38" t="s">
        <v>280</v>
      </c>
      <c r="F89" s="38"/>
      <c r="G89" s="38"/>
      <c r="H89" s="38"/>
      <c r="I89" s="38"/>
    </row>
    <row r="90" spans="1:9" x14ac:dyDescent="0.25">
      <c r="B90" s="38"/>
      <c r="C90" s="38"/>
      <c r="D90" s="38"/>
      <c r="E90" s="38"/>
      <c r="F90" s="38"/>
      <c r="G90" s="38"/>
      <c r="H90" s="38"/>
      <c r="I90" s="38"/>
    </row>
    <row r="91" spans="1:9" ht="15.75" x14ac:dyDescent="0.25">
      <c r="A91" s="38" t="s">
        <v>303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281</v>
      </c>
      <c r="B92" s="38"/>
      <c r="C92" s="38"/>
      <c r="D92" s="38"/>
      <c r="E92" s="38"/>
      <c r="F92" s="38"/>
      <c r="G92" s="38"/>
      <c r="H92" s="38"/>
      <c r="I92" s="38"/>
    </row>
    <row r="93" spans="1:9" ht="15.75" x14ac:dyDescent="0.25">
      <c r="A93" s="38" t="s">
        <v>304</v>
      </c>
      <c r="B93" s="38"/>
      <c r="C93" s="38"/>
      <c r="D93" s="38"/>
      <c r="E93" s="38"/>
      <c r="F93" s="38"/>
      <c r="G93" s="38"/>
      <c r="H93" s="38"/>
      <c r="I93" s="38"/>
    </row>
    <row r="94" spans="1:9" ht="15.75" x14ac:dyDescent="0.25">
      <c r="A94" s="38" t="s">
        <v>305</v>
      </c>
      <c r="B94" s="38"/>
      <c r="C94" s="38"/>
      <c r="D94" s="38"/>
      <c r="E94" s="38"/>
      <c r="F94" s="38"/>
      <c r="G94" s="38"/>
      <c r="H94" s="38"/>
      <c r="I94" s="38"/>
    </row>
    <row r="95" spans="1:9" ht="15.75" x14ac:dyDescent="0.25">
      <c r="A95" s="38" t="s">
        <v>306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282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/>
      <c r="B97" s="38"/>
      <c r="C97" s="38"/>
      <c r="D97" s="38"/>
      <c r="E97" s="38"/>
      <c r="F97" s="38"/>
      <c r="G97" s="38"/>
      <c r="H97" s="38"/>
      <c r="I97" s="38"/>
    </row>
    <row r="98" spans="1:9" ht="15.75" x14ac:dyDescent="0.25">
      <c r="A98" s="38" t="s">
        <v>307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/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298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/>
      <c r="B101" s="38"/>
      <c r="C101" s="38"/>
      <c r="D101" s="38"/>
      <c r="E101" s="38"/>
      <c r="F101" s="38"/>
      <c r="G101" s="38"/>
      <c r="H101" s="38"/>
      <c r="I101" s="38"/>
    </row>
    <row r="102" spans="1:9" ht="15.75" x14ac:dyDescent="0.25">
      <c r="A102" s="38" t="s">
        <v>308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109"/>
      <c r="B103" s="109"/>
      <c r="C103" s="38"/>
      <c r="D103" s="37" t="s">
        <v>21</v>
      </c>
      <c r="E103" s="114"/>
      <c r="F103" s="115"/>
      <c r="G103" s="115"/>
      <c r="H103" s="115"/>
      <c r="I103" s="116"/>
    </row>
    <row r="104" spans="1:9" x14ac:dyDescent="0.25">
      <c r="A104" s="38" t="s">
        <v>284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117"/>
      <c r="B105" s="117"/>
      <c r="C105" s="38"/>
      <c r="D105" s="37" t="s">
        <v>285</v>
      </c>
      <c r="E105" s="118"/>
      <c r="F105" s="119"/>
      <c r="G105" s="119"/>
      <c r="H105" s="119"/>
      <c r="I105" s="120"/>
    </row>
    <row r="106" spans="1:9" x14ac:dyDescent="0.25">
      <c r="A106" s="38" t="s">
        <v>283</v>
      </c>
      <c r="B106" s="38"/>
      <c r="C106" s="38"/>
      <c r="D106" s="38"/>
      <c r="E106" s="38"/>
      <c r="F106" s="38"/>
      <c r="G106" s="38"/>
      <c r="H106" s="38"/>
      <c r="I106" s="38"/>
    </row>
    <row r="107" spans="1:9" ht="15.75" x14ac:dyDescent="0.25">
      <c r="A107" s="38" t="s">
        <v>309</v>
      </c>
      <c r="B107" s="38"/>
      <c r="C107" s="38"/>
      <c r="D107" s="121"/>
      <c r="E107" s="120"/>
      <c r="F107" s="38"/>
      <c r="G107" s="38"/>
      <c r="H107" s="38"/>
      <c r="I107" s="38"/>
    </row>
    <row r="108" spans="1:9" x14ac:dyDescent="0.25">
      <c r="A108" s="38"/>
      <c r="B108" s="38"/>
      <c r="C108" s="38"/>
      <c r="D108" s="38"/>
      <c r="E108" s="38"/>
      <c r="F108" s="38"/>
      <c r="G108" s="38"/>
      <c r="H108" s="38"/>
      <c r="I108" s="38"/>
    </row>
    <row r="109" spans="1:9" ht="15.75" x14ac:dyDescent="0.25">
      <c r="A109" s="38" t="s">
        <v>310</v>
      </c>
      <c r="B109" s="38"/>
      <c r="C109" s="38"/>
      <c r="D109" s="38"/>
      <c r="E109" s="38"/>
      <c r="F109" s="38"/>
      <c r="G109" s="38"/>
      <c r="H109" s="38"/>
      <c r="I109" s="38"/>
    </row>
    <row r="110" spans="1:9" x14ac:dyDescent="0.25">
      <c r="A110" s="38" t="s">
        <v>286</v>
      </c>
      <c r="B110" s="38"/>
      <c r="C110" s="38"/>
      <c r="D110" s="38"/>
      <c r="E110" s="38"/>
      <c r="F110" s="38"/>
      <c r="G110" s="38"/>
      <c r="H110" s="38"/>
      <c r="I110" s="38"/>
    </row>
    <row r="111" spans="1:9" x14ac:dyDescent="0.25">
      <c r="A111" s="38" t="s">
        <v>287</v>
      </c>
      <c r="B111" s="38"/>
      <c r="C111" s="38"/>
      <c r="D111" s="38"/>
      <c r="E111" s="38"/>
      <c r="F111" s="38"/>
      <c r="G111" s="38"/>
      <c r="H111" s="38"/>
      <c r="I111" s="38"/>
    </row>
    <row r="112" spans="1:9" x14ac:dyDescent="0.25">
      <c r="A112" s="38" t="s">
        <v>288</v>
      </c>
      <c r="B112" s="38"/>
      <c r="C112" s="38"/>
      <c r="D112" s="38"/>
      <c r="E112" s="38"/>
      <c r="F112" s="38"/>
      <c r="G112" s="38"/>
      <c r="H112" s="38"/>
      <c r="I112" s="38"/>
    </row>
    <row r="113" spans="1:9" x14ac:dyDescent="0.25">
      <c r="A113" s="38" t="s">
        <v>289</v>
      </c>
      <c r="B113" s="38"/>
      <c r="C113" s="38"/>
      <c r="D113" s="38"/>
      <c r="E113" s="38"/>
      <c r="F113" s="38"/>
      <c r="G113" s="38"/>
      <c r="H113" s="38"/>
      <c r="I113" s="38"/>
    </row>
    <row r="114" spans="1:9" x14ac:dyDescent="0.25">
      <c r="A114" s="38" t="s">
        <v>290</v>
      </c>
      <c r="B114" s="38"/>
      <c r="C114" s="38"/>
      <c r="D114" s="38"/>
      <c r="E114" s="38"/>
      <c r="F114" s="38"/>
      <c r="G114" s="38"/>
      <c r="H114" s="38"/>
      <c r="I114" s="38"/>
    </row>
    <row r="115" spans="1:9" x14ac:dyDescent="0.25">
      <c r="A115" s="38" t="s">
        <v>291</v>
      </c>
      <c r="B115" s="38"/>
      <c r="C115" s="38"/>
      <c r="D115" s="38"/>
      <c r="E115" s="38"/>
      <c r="F115" s="38"/>
      <c r="G115" s="38"/>
      <c r="H115" s="38"/>
      <c r="I115" s="38"/>
    </row>
    <row r="116" spans="1:9" x14ac:dyDescent="0.25">
      <c r="A116" s="38" t="s">
        <v>292</v>
      </c>
      <c r="B116" s="38"/>
      <c r="C116" s="38"/>
      <c r="D116" s="38"/>
      <c r="E116" s="38"/>
      <c r="F116" s="38"/>
      <c r="G116" s="38"/>
      <c r="H116" s="38"/>
      <c r="I116" s="38"/>
    </row>
    <row r="117" spans="1:9" x14ac:dyDescent="0.25">
      <c r="A117" s="38" t="s">
        <v>293</v>
      </c>
      <c r="B117" s="38"/>
      <c r="C117" s="38"/>
      <c r="D117" s="38"/>
      <c r="E117" s="38"/>
      <c r="F117" s="38"/>
      <c r="G117" s="38"/>
      <c r="H117" s="38"/>
      <c r="I117" s="38"/>
    </row>
    <row r="118" spans="1:9" x14ac:dyDescent="0.25">
      <c r="A118" s="110"/>
      <c r="B118" s="111"/>
      <c r="C118" s="111"/>
      <c r="D118" s="111"/>
      <c r="E118" s="111"/>
      <c r="F118" s="111"/>
      <c r="G118" s="111"/>
      <c r="H118" s="111"/>
      <c r="I118" s="112"/>
    </row>
    <row r="119" spans="1:9" x14ac:dyDescent="0.25">
      <c r="A119" s="110"/>
      <c r="B119" s="111"/>
      <c r="C119" s="111"/>
      <c r="D119" s="111"/>
      <c r="E119" s="111"/>
      <c r="F119" s="111"/>
      <c r="G119" s="111"/>
      <c r="H119" s="111"/>
      <c r="I119" s="112"/>
    </row>
    <row r="120" spans="1:9" x14ac:dyDescent="0.25">
      <c r="A120" s="38"/>
      <c r="B120" s="38"/>
      <c r="C120" s="38"/>
      <c r="D120" s="38"/>
      <c r="E120" s="38"/>
      <c r="F120" s="38"/>
      <c r="G120" s="38"/>
      <c r="H120" s="38"/>
      <c r="I120" s="38"/>
    </row>
    <row r="121" spans="1:9" ht="39.75" customHeight="1" x14ac:dyDescent="0.25">
      <c r="A121" s="113" t="s">
        <v>294</v>
      </c>
      <c r="B121" s="113"/>
      <c r="C121" s="113"/>
      <c r="D121" s="113"/>
      <c r="E121" s="113"/>
      <c r="F121" s="113"/>
      <c r="G121" s="113"/>
      <c r="H121" s="113"/>
      <c r="I121" s="113"/>
    </row>
    <row r="122" spans="1:9" x14ac:dyDescent="0.25">
      <c r="A122" s="113" t="s">
        <v>295</v>
      </c>
      <c r="B122" s="113"/>
      <c r="C122" s="113"/>
      <c r="D122" s="113"/>
      <c r="E122" s="113"/>
      <c r="F122" s="113"/>
      <c r="G122" s="113"/>
      <c r="H122" s="113"/>
      <c r="I122" s="113"/>
    </row>
    <row r="123" spans="1:9" x14ac:dyDescent="0.25">
      <c r="A123" s="38"/>
      <c r="B123" s="38"/>
      <c r="C123" s="38"/>
      <c r="D123" s="38"/>
      <c r="E123" s="38"/>
      <c r="F123" s="38"/>
      <c r="G123" s="38"/>
      <c r="H123" s="38"/>
      <c r="I123" s="38"/>
    </row>
    <row r="124" spans="1:9" x14ac:dyDescent="0.25">
      <c r="A124" s="38"/>
      <c r="B124" s="38"/>
      <c r="C124" s="38"/>
      <c r="D124" s="38"/>
      <c r="E124" s="38"/>
      <c r="F124" s="58" t="str">
        <f>IF(OR(TRIM(D31)="",TRIM(D32)="",TRIM(D33)="",TRIM(D34)="",TRIM(D35)="",TRIM(D36)="",TRIM(D37)="",TRIM(D38)="",TRIM(D39)="",TRIM(D40)="",TRIM(D41)="",TRIM(D42)="",TRIM(D43)="",TRIM(D44)="",TRIM(D45)="",TRIM(D46)="",TRIM(D47)="",TRIM(D48)="",TRIM(D49)="",TRIM(D50)="",TRIM(D51)="",TRIM(D52)=""),
"Uwaga - błędnie wypełniony formularz. Sprawdź wszystkie pola 'Oferowana konfiguracja' w pkt. 1",
IF(OR(E31=0,E32=0,E33=0,E34=0,E35=0,E36=0,E37=0,E38=0,E39=0,E40=0,E41=0,E42=0,E43=0,E44=0,E45=0,E46=0,E47=0,E48=0,E49=0,E50=0,E51=0,E52=0),
"Uwaga - błędnie wypełniony formularz. Sprawdź wszystkie pola 'Cena netto' w pkt. 1",
""))</f>
        <v>Uwaga - błędnie wypełniony formularz. Sprawdź wszystkie pola 'Oferowana konfiguracja' w pkt. 1</v>
      </c>
      <c r="G124" s="38"/>
      <c r="H124" s="38"/>
      <c r="I124" s="38"/>
    </row>
    <row r="125" spans="1:9" x14ac:dyDescent="0.25">
      <c r="A125" s="38"/>
      <c r="B125" s="38"/>
      <c r="C125" s="38"/>
      <c r="D125" s="38"/>
      <c r="E125" s="38"/>
      <c r="F125" s="38"/>
      <c r="G125" s="41" t="s">
        <v>297</v>
      </c>
      <c r="H125" s="40"/>
      <c r="I125" s="38"/>
    </row>
    <row r="126" spans="1:9" x14ac:dyDescent="0.25">
      <c r="A126" s="38"/>
      <c r="B126" s="38"/>
      <c r="C126" s="38"/>
      <c r="D126" s="38"/>
      <c r="E126" s="38"/>
      <c r="F126" s="38"/>
      <c r="G126" s="39" t="s">
        <v>30</v>
      </c>
      <c r="H126" s="40"/>
      <c r="I126" s="38"/>
    </row>
    <row r="127" spans="1:9" x14ac:dyDescent="0.25">
      <c r="A127" s="22" t="s">
        <v>29</v>
      </c>
      <c r="B127" s="23"/>
      <c r="C127" s="23"/>
      <c r="D127" s="23"/>
      <c r="E127" s="23"/>
      <c r="F127" s="23"/>
      <c r="G127" s="23"/>
      <c r="H127" s="23"/>
      <c r="I127" s="23"/>
    </row>
  </sheetData>
  <sheetProtection algorithmName="SHA-512" hashValue="oa67AT7wpfR9w91Dukw102GlP4HxWg8IHUkUXxBluHqziIvXh3wSIPIVNqP86GfAbJ/hfhGnVQtp6ducHFySQg==" saltValue="IP7q56Yve+T1PGU++8ut5Q==" spinCount="100000" sheet="1" objects="1" scenarios="1"/>
  <mergeCells count="39">
    <mergeCell ref="D107:E107"/>
    <mergeCell ref="A119:I119"/>
    <mergeCell ref="A122:I122"/>
    <mergeCell ref="A118:I118"/>
    <mergeCell ref="A121:I121"/>
    <mergeCell ref="A68:C68"/>
    <mergeCell ref="E68:I68"/>
    <mergeCell ref="A71:B71"/>
    <mergeCell ref="D72:I72"/>
    <mergeCell ref="A79:B79"/>
    <mergeCell ref="D79:G80"/>
    <mergeCell ref="H79:I80"/>
    <mergeCell ref="D83:G83"/>
    <mergeCell ref="H83:I83"/>
    <mergeCell ref="A103:B103"/>
    <mergeCell ref="E103:I103"/>
    <mergeCell ref="A105:B105"/>
    <mergeCell ref="E105:I105"/>
    <mergeCell ref="D81:G81"/>
    <mergeCell ref="H81:I81"/>
    <mergeCell ref="D82:G82"/>
    <mergeCell ref="H82:I82"/>
    <mergeCell ref="A11:I11"/>
    <mergeCell ref="A13:D13"/>
    <mergeCell ref="E13:I18"/>
    <mergeCell ref="A14:D15"/>
    <mergeCell ref="A16:D16"/>
    <mergeCell ref="A17:D17"/>
    <mergeCell ref="A18:D18"/>
    <mergeCell ref="A60:I60"/>
    <mergeCell ref="A20:I20"/>
    <mergeCell ref="B22:B24"/>
    <mergeCell ref="D22:I22"/>
    <mergeCell ref="D23:I23"/>
    <mergeCell ref="D24:I24"/>
    <mergeCell ref="A29:I29"/>
    <mergeCell ref="E55:I55"/>
    <mergeCell ref="A59:I59"/>
    <mergeCell ref="F25:G25"/>
  </mergeCells>
  <dataValidations count="5">
    <dataValidation type="list" allowBlank="1" showInputMessage="1" showErrorMessage="1" sqref="C57">
      <formula1>$C$1:$C$3</formula1>
    </dataValidation>
    <dataValidation type="list" allowBlank="1" showInputMessage="1" showErrorMessage="1" sqref="E85">
      <formula1>$L$14:$L$16</formula1>
    </dataValidation>
    <dataValidation type="list" allowBlank="1" showInputMessage="1" showErrorMessage="1" sqref="A71:B71">
      <formula1>$L$32:$L$34</formula1>
    </dataValidation>
    <dataValidation type="list" allowBlank="1" showInputMessage="1" showErrorMessage="1" sqref="A79:B79">
      <formula1>$L$37:$L$39</formula1>
    </dataValidation>
    <dataValidation type="list" allowBlank="1" showInputMessage="1" showErrorMessage="1" sqref="H31:H52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ignoredErrors>
    <ignoredError sqref="G42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topLeftCell="A13" zoomScaleNormal="100" workbookViewId="0">
      <selection activeCell="B34" sqref="B34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162</v>
      </c>
      <c r="F13" s="71"/>
      <c r="G13" s="71"/>
      <c r="H13" s="71"/>
      <c r="I13" s="72"/>
    </row>
    <row r="14" spans="1:12" ht="21" customHeight="1" x14ac:dyDescent="0.25">
      <c r="A14" s="122" t="s">
        <v>245</v>
      </c>
      <c r="B14" s="123"/>
      <c r="C14" s="123"/>
      <c r="D14" s="123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123"/>
      <c r="B15" s="123"/>
      <c r="C15" s="123"/>
      <c r="D15" s="123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163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164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165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52</v>
      </c>
      <c r="C32" s="9">
        <v>3</v>
      </c>
      <c r="D32" s="52"/>
      <c r="E32" s="53">
        <v>0</v>
      </c>
      <c r="F32" s="7">
        <f t="shared" ref="F32:F34" si="0">ROUND(C32*E32,2)</f>
        <v>0</v>
      </c>
      <c r="G32" s="7">
        <f t="shared" ref="G32:G34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325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166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6" spans="1:12" x14ac:dyDescent="0.25">
      <c r="D36" s="5" t="s">
        <v>20</v>
      </c>
      <c r="E36" s="2"/>
      <c r="F36" s="2"/>
      <c r="G36" s="1">
        <f>SUM(G31:G34)</f>
        <v>0</v>
      </c>
      <c r="H36" s="2"/>
      <c r="I36" s="2"/>
    </row>
    <row r="37" spans="1:12" ht="31.5" customHeight="1" x14ac:dyDescent="0.25">
      <c r="D37" s="3" t="s">
        <v>21</v>
      </c>
      <c r="E37" s="99"/>
      <c r="F37" s="100"/>
      <c r="G37" s="100"/>
      <c r="H37" s="100"/>
      <c r="I37" s="101"/>
      <c r="L37" t="s">
        <v>24</v>
      </c>
    </row>
    <row r="38" spans="1:12" x14ac:dyDescent="0.25">
      <c r="L38" t="s">
        <v>271</v>
      </c>
    </row>
    <row r="39" spans="1:12" x14ac:dyDescent="0.25">
      <c r="B39" s="51" t="s">
        <v>327</v>
      </c>
      <c r="C39" s="55" t="s">
        <v>328</v>
      </c>
      <c r="D39" s="6"/>
      <c r="L39" t="s">
        <v>272</v>
      </c>
    </row>
    <row r="41" spans="1:12" x14ac:dyDescent="0.25">
      <c r="A41" s="87" t="s">
        <v>22</v>
      </c>
      <c r="B41" s="87"/>
      <c r="C41" s="87"/>
      <c r="D41" s="87"/>
      <c r="E41" s="87"/>
      <c r="F41" s="87"/>
      <c r="G41" s="87"/>
      <c r="H41" s="87"/>
      <c r="I41" s="87"/>
    </row>
    <row r="42" spans="1:12" x14ac:dyDescent="0.25">
      <c r="A42" s="87" t="s">
        <v>23</v>
      </c>
      <c r="B42" s="87"/>
      <c r="C42" s="87"/>
      <c r="D42" s="87"/>
      <c r="E42" s="87"/>
      <c r="F42" s="87"/>
      <c r="G42" s="87"/>
      <c r="H42" s="87"/>
      <c r="I42" s="87"/>
    </row>
    <row r="43" spans="1:12" ht="15.75" x14ac:dyDescent="0.25">
      <c r="A43" s="30"/>
      <c r="B43" s="30"/>
      <c r="C43" s="30"/>
      <c r="D43" s="30"/>
      <c r="E43" s="31" t="s">
        <v>262</v>
      </c>
      <c r="F43" s="33"/>
      <c r="G43" s="33"/>
      <c r="H43" s="32"/>
      <c r="I43" s="30"/>
    </row>
    <row r="44" spans="1:12" ht="15.75" x14ac:dyDescent="0.25">
      <c r="A44" s="35" t="s">
        <v>261</v>
      </c>
      <c r="B44" s="32"/>
      <c r="C44" s="32"/>
      <c r="D44" s="32"/>
      <c r="E44" s="31" t="s">
        <v>263</v>
      </c>
      <c r="F44" s="34"/>
      <c r="G44" s="34"/>
      <c r="H44" s="32"/>
      <c r="I44" s="32"/>
    </row>
    <row r="45" spans="1:12" x14ac:dyDescent="0.25">
      <c r="A45" s="104"/>
      <c r="B45" s="105"/>
      <c r="C45" s="106"/>
      <c r="D45" s="32"/>
      <c r="E45" s="99"/>
      <c r="F45" s="100"/>
      <c r="G45" s="100"/>
      <c r="H45" s="100"/>
      <c r="I45" s="101"/>
    </row>
    <row r="46" spans="1:12" x14ac:dyDescent="0.25">
      <c r="A46" s="32"/>
      <c r="B46" s="32"/>
      <c r="C46" s="32"/>
      <c r="D46" s="32"/>
      <c r="E46" s="31"/>
      <c r="F46" s="34"/>
      <c r="G46" s="34"/>
      <c r="H46" s="32"/>
      <c r="I46" s="32"/>
    </row>
    <row r="47" spans="1:12" ht="15.75" x14ac:dyDescent="0.25">
      <c r="A47" s="31" t="s">
        <v>264</v>
      </c>
      <c r="B47" s="32"/>
      <c r="C47" s="32"/>
      <c r="D47" s="31" t="s">
        <v>265</v>
      </c>
      <c r="E47" s="31"/>
      <c r="F47" s="34"/>
      <c r="G47" s="34"/>
      <c r="H47" s="32"/>
      <c r="I47" s="32"/>
    </row>
    <row r="48" spans="1:12" x14ac:dyDescent="0.25">
      <c r="A48" s="104" t="s">
        <v>24</v>
      </c>
      <c r="B48" s="106"/>
      <c r="C48" s="31"/>
      <c r="D48" s="32" t="s">
        <v>266</v>
      </c>
      <c r="E48" s="31"/>
      <c r="F48" s="34"/>
      <c r="G48" s="34"/>
      <c r="H48" s="32"/>
      <c r="I48" s="32"/>
    </row>
    <row r="49" spans="1:9" ht="33" customHeight="1" x14ac:dyDescent="0.25">
      <c r="A49" s="36" t="s">
        <v>267</v>
      </c>
      <c r="B49" s="32"/>
      <c r="C49" s="32"/>
      <c r="D49" s="99"/>
      <c r="E49" s="100"/>
      <c r="F49" s="100"/>
      <c r="G49" s="100"/>
      <c r="H49" s="100"/>
      <c r="I49" s="101"/>
    </row>
    <row r="50" spans="1:9" x14ac:dyDescent="0.25">
      <c r="A50" s="38"/>
      <c r="B50" s="38"/>
      <c r="C50" s="38"/>
      <c r="D50" s="38"/>
      <c r="E50" s="38"/>
      <c r="F50" s="38"/>
      <c r="G50" s="38"/>
      <c r="H50" s="38"/>
      <c r="I50" s="38"/>
    </row>
    <row r="51" spans="1:9" ht="15.75" x14ac:dyDescent="0.25">
      <c r="A51" s="31" t="s">
        <v>300</v>
      </c>
      <c r="B51" s="38"/>
      <c r="C51" s="38"/>
      <c r="D51" s="38"/>
      <c r="E51" s="38"/>
      <c r="F51" s="38"/>
      <c r="G51" s="38"/>
      <c r="H51" s="38"/>
      <c r="I51" s="38"/>
    </row>
    <row r="52" spans="1:9" x14ac:dyDescent="0.25">
      <c r="A52" s="38" t="s">
        <v>268</v>
      </c>
      <c r="B52" s="38"/>
      <c r="C52" s="38"/>
      <c r="D52" s="38"/>
      <c r="E52" s="38"/>
      <c r="F52" s="38"/>
      <c r="G52" s="38"/>
      <c r="H52" s="38"/>
      <c r="I52" s="38"/>
    </row>
    <row r="53" spans="1:9" x14ac:dyDescent="0.25">
      <c r="A53" s="38" t="s">
        <v>269</v>
      </c>
      <c r="B53" s="38"/>
      <c r="C53" s="38"/>
      <c r="D53" s="38"/>
      <c r="E53" s="38"/>
      <c r="F53" s="38"/>
      <c r="G53" s="38"/>
      <c r="H53" s="38"/>
      <c r="I53" s="38"/>
    </row>
    <row r="54" spans="1:9" x14ac:dyDescent="0.25">
      <c r="A54" s="38"/>
      <c r="B54" s="38"/>
      <c r="C54" s="38"/>
      <c r="D54" s="31"/>
      <c r="E54" s="31"/>
      <c r="F54" s="34"/>
      <c r="G54" s="34"/>
      <c r="H54" s="32"/>
      <c r="I54" s="32"/>
    </row>
    <row r="55" spans="1:9" ht="15.75" x14ac:dyDescent="0.25">
      <c r="A55" s="38" t="s">
        <v>270</v>
      </c>
      <c r="B55" s="38"/>
      <c r="C55" s="38"/>
      <c r="D55" s="31" t="s">
        <v>296</v>
      </c>
      <c r="E55" s="31"/>
      <c r="F55" s="34"/>
      <c r="G55" s="34"/>
      <c r="H55" s="32"/>
      <c r="I55" s="32"/>
    </row>
    <row r="56" spans="1:9" ht="15" customHeight="1" x14ac:dyDescent="0.25">
      <c r="A56" s="104" t="s">
        <v>24</v>
      </c>
      <c r="B56" s="106"/>
      <c r="C56" s="38"/>
      <c r="D56" s="107" t="s">
        <v>274</v>
      </c>
      <c r="E56" s="107"/>
      <c r="F56" s="107"/>
      <c r="G56" s="107"/>
      <c r="H56" s="108" t="s">
        <v>275</v>
      </c>
      <c r="I56" s="108"/>
    </row>
    <row r="57" spans="1:9" x14ac:dyDescent="0.25">
      <c r="A57" s="38" t="s">
        <v>273</v>
      </c>
      <c r="B57" s="38"/>
      <c r="C57" s="38"/>
      <c r="D57" s="107"/>
      <c r="E57" s="107"/>
      <c r="F57" s="107"/>
      <c r="G57" s="107"/>
      <c r="H57" s="108"/>
      <c r="I57" s="108"/>
    </row>
    <row r="58" spans="1:9" x14ac:dyDescent="0.25">
      <c r="A58" s="38" t="s">
        <v>301</v>
      </c>
      <c r="B58" s="38"/>
      <c r="C58" s="38"/>
      <c r="D58" s="99"/>
      <c r="E58" s="100"/>
      <c r="F58" s="100"/>
      <c r="G58" s="100"/>
      <c r="H58" s="109"/>
      <c r="I58" s="109"/>
    </row>
    <row r="59" spans="1:9" x14ac:dyDescent="0.25">
      <c r="A59" s="38"/>
      <c r="B59" s="38"/>
      <c r="C59" s="38"/>
      <c r="D59" s="104"/>
      <c r="E59" s="105"/>
      <c r="F59" s="105"/>
      <c r="G59" s="106"/>
      <c r="H59" s="109"/>
      <c r="I59" s="109"/>
    </row>
    <row r="60" spans="1:9" x14ac:dyDescent="0.25">
      <c r="A60" s="38"/>
      <c r="B60" s="38"/>
      <c r="C60" s="38"/>
      <c r="D60" s="104"/>
      <c r="E60" s="105"/>
      <c r="F60" s="105"/>
      <c r="G60" s="106"/>
      <c r="H60" s="109"/>
      <c r="I60" s="109"/>
    </row>
    <row r="61" spans="1:9" x14ac:dyDescent="0.25">
      <c r="A61" s="38"/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8" t="s">
        <v>276</v>
      </c>
      <c r="B62" s="38"/>
      <c r="C62" s="38"/>
      <c r="D62" s="38"/>
      <c r="E62" s="55" t="s">
        <v>24</v>
      </c>
      <c r="F62" s="38"/>
      <c r="G62" s="38"/>
      <c r="H62" s="38"/>
      <c r="I62" s="38"/>
    </row>
    <row r="63" spans="1:9" x14ac:dyDescent="0.25">
      <c r="A63" s="38" t="s">
        <v>277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 t="s">
        <v>278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/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8" t="s">
        <v>279</v>
      </c>
      <c r="B66" s="38"/>
      <c r="C66" s="38"/>
      <c r="D66" s="38" t="s">
        <v>280</v>
      </c>
      <c r="F66" s="38"/>
      <c r="G66" s="38"/>
      <c r="H66" s="38"/>
      <c r="I66" s="38"/>
    </row>
    <row r="67" spans="1:9" x14ac:dyDescent="0.25"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303</v>
      </c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 t="s">
        <v>281</v>
      </c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304</v>
      </c>
      <c r="B70" s="38"/>
      <c r="C70" s="38"/>
      <c r="D70" s="38"/>
      <c r="E70" s="38"/>
      <c r="F70" s="38"/>
      <c r="G70" s="38"/>
      <c r="H70" s="38"/>
      <c r="I70" s="38"/>
    </row>
    <row r="71" spans="1:9" ht="15.75" x14ac:dyDescent="0.25">
      <c r="A71" s="38" t="s">
        <v>305</v>
      </c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306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38" t="s">
        <v>282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/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307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 t="s">
        <v>298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308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109"/>
      <c r="B80" s="109"/>
      <c r="C80" s="38"/>
      <c r="D80" s="37" t="s">
        <v>21</v>
      </c>
      <c r="E80" s="114"/>
      <c r="F80" s="115"/>
      <c r="G80" s="115"/>
      <c r="H80" s="115"/>
      <c r="I80" s="116"/>
    </row>
    <row r="81" spans="1:9" x14ac:dyDescent="0.25">
      <c r="A81" s="38" t="s">
        <v>284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117"/>
      <c r="B82" s="117"/>
      <c r="C82" s="38"/>
      <c r="D82" s="37" t="s">
        <v>285</v>
      </c>
      <c r="E82" s="118"/>
      <c r="F82" s="119"/>
      <c r="G82" s="119"/>
      <c r="H82" s="119"/>
      <c r="I82" s="120"/>
    </row>
    <row r="83" spans="1:9" x14ac:dyDescent="0.25">
      <c r="A83" s="38" t="s">
        <v>283</v>
      </c>
      <c r="B83" s="38"/>
      <c r="C83" s="38"/>
      <c r="D83" s="38"/>
      <c r="E83" s="38"/>
      <c r="F83" s="38"/>
      <c r="G83" s="38"/>
      <c r="H83" s="38"/>
      <c r="I83" s="38"/>
    </row>
    <row r="84" spans="1:9" ht="15.75" x14ac:dyDescent="0.25">
      <c r="A84" s="38" t="s">
        <v>309</v>
      </c>
      <c r="B84" s="38"/>
      <c r="C84" s="38"/>
      <c r="D84" s="121"/>
      <c r="E84" s="120"/>
      <c r="F84" s="38"/>
      <c r="G84" s="38"/>
      <c r="H84" s="38"/>
      <c r="I84" s="38"/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310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286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287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288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289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290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291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292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293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110"/>
      <c r="B95" s="111"/>
      <c r="C95" s="111"/>
      <c r="D95" s="111"/>
      <c r="E95" s="111"/>
      <c r="F95" s="111"/>
      <c r="G95" s="111"/>
      <c r="H95" s="111"/>
      <c r="I95" s="112"/>
    </row>
    <row r="96" spans="1:9" x14ac:dyDescent="0.25">
      <c r="A96" s="110"/>
      <c r="B96" s="111"/>
      <c r="C96" s="111"/>
      <c r="D96" s="111"/>
      <c r="E96" s="111"/>
      <c r="F96" s="111"/>
      <c r="G96" s="111"/>
      <c r="H96" s="111"/>
      <c r="I96" s="112"/>
    </row>
    <row r="97" spans="1:9" x14ac:dyDescent="0.25">
      <c r="A97" s="38"/>
      <c r="B97" s="38"/>
      <c r="C97" s="38"/>
      <c r="D97" s="38"/>
      <c r="E97" s="38"/>
      <c r="F97" s="38"/>
      <c r="G97" s="38"/>
      <c r="H97" s="38"/>
      <c r="I97" s="38"/>
    </row>
    <row r="98" spans="1:9" ht="39.75" customHeight="1" x14ac:dyDescent="0.25">
      <c r="A98" s="113" t="s">
        <v>294</v>
      </c>
      <c r="B98" s="113"/>
      <c r="C98" s="113"/>
      <c r="D98" s="113"/>
      <c r="E98" s="113"/>
      <c r="F98" s="113"/>
      <c r="G98" s="113"/>
      <c r="H98" s="113"/>
      <c r="I98" s="113"/>
    </row>
    <row r="99" spans="1:9" x14ac:dyDescent="0.25">
      <c r="A99" s="113" t="s">
        <v>295</v>
      </c>
      <c r="B99" s="113"/>
      <c r="C99" s="113"/>
      <c r="D99" s="113"/>
      <c r="E99" s="113"/>
      <c r="F99" s="113"/>
      <c r="G99" s="113"/>
      <c r="H99" s="113"/>
      <c r="I99" s="113"/>
    </row>
    <row r="100" spans="1:9" x14ac:dyDescent="0.25">
      <c r="A100" s="38"/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/>
      <c r="B101" s="38"/>
      <c r="C101" s="38"/>
      <c r="D101" s="38"/>
      <c r="E101" s="38"/>
      <c r="F101" s="58" t="str">
        <f>IF(OR(TRIM(D31)="",TRIM(D32)="",TRIM(D33)="",TRIM(D34)=""),
"Uwaga - błędnie wypełniony formularz. Sprawdź wszystkie pola 'Oferowana konfiguracja' w pkt. 1",
IF(OR(E31=0,E32=0,E33=0,E34=0),
"Uwaga - błędnie wypełniony formularz. Sprawdź wszystkie pola 'Cena netto' w pkt. 1",
""))</f>
        <v>Uwaga - błędnie wypełniony formularz. Sprawdź wszystkie pola 'Oferowana konfiguracja' w pkt. 1</v>
      </c>
      <c r="G101" s="38"/>
      <c r="H101" s="38"/>
      <c r="I101" s="38"/>
    </row>
    <row r="102" spans="1:9" x14ac:dyDescent="0.25">
      <c r="A102" s="38"/>
      <c r="B102" s="38"/>
      <c r="C102" s="38"/>
      <c r="D102" s="38"/>
      <c r="E102" s="38"/>
      <c r="F102" s="38"/>
      <c r="G102" s="41" t="s">
        <v>297</v>
      </c>
      <c r="H102" s="40"/>
      <c r="I102" s="38"/>
    </row>
    <row r="103" spans="1:9" x14ac:dyDescent="0.25">
      <c r="A103" s="38"/>
      <c r="B103" s="38"/>
      <c r="C103" s="38"/>
      <c r="D103" s="38"/>
      <c r="E103" s="38"/>
      <c r="F103" s="38"/>
      <c r="G103" s="39" t="s">
        <v>30</v>
      </c>
      <c r="H103" s="40"/>
      <c r="I103" s="38"/>
    </row>
    <row r="104" spans="1:9" x14ac:dyDescent="0.25">
      <c r="A104" s="22" t="s">
        <v>29</v>
      </c>
      <c r="B104" s="23"/>
      <c r="C104" s="23"/>
      <c r="D104" s="23"/>
      <c r="E104" s="23"/>
      <c r="F104" s="23"/>
      <c r="G104" s="23"/>
      <c r="H104" s="23"/>
      <c r="I104" s="23"/>
    </row>
  </sheetData>
  <sheetProtection algorithmName="SHA-512" hashValue="ZMtpHADBxjfydmCDAI7h0dgN1ss07IbGkZqfNLPWV2OVMEHfrQF/f/45lnk/YnJDKQ9C0qC015Es3noaKQCGIA==" saltValue="1KTjMn0vEFbtpETv+kNE+A==" spinCount="100000" sheet="1" objects="1" scenarios="1"/>
  <mergeCells count="39">
    <mergeCell ref="A95:I95"/>
    <mergeCell ref="A96:I96"/>
    <mergeCell ref="A98:I98"/>
    <mergeCell ref="A99:I99"/>
    <mergeCell ref="A80:B80"/>
    <mergeCell ref="E80:I80"/>
    <mergeCell ref="A82:B82"/>
    <mergeCell ref="E82:I82"/>
    <mergeCell ref="D84:E84"/>
    <mergeCell ref="D58:G58"/>
    <mergeCell ref="H58:I58"/>
    <mergeCell ref="D59:G59"/>
    <mergeCell ref="H59:I59"/>
    <mergeCell ref="D60:G60"/>
    <mergeCell ref="H60:I60"/>
    <mergeCell ref="A45:C45"/>
    <mergeCell ref="E45:I45"/>
    <mergeCell ref="A48:B48"/>
    <mergeCell ref="D49:I49"/>
    <mergeCell ref="A56:B56"/>
    <mergeCell ref="D56:G57"/>
    <mergeCell ref="H56:I57"/>
    <mergeCell ref="A11:I11"/>
    <mergeCell ref="A13:D13"/>
    <mergeCell ref="E13:I18"/>
    <mergeCell ref="A14:D15"/>
    <mergeCell ref="A16:D16"/>
    <mergeCell ref="A17:D17"/>
    <mergeCell ref="A18:D18"/>
    <mergeCell ref="A42:I42"/>
    <mergeCell ref="A20:I20"/>
    <mergeCell ref="B22:B24"/>
    <mergeCell ref="D22:I22"/>
    <mergeCell ref="D23:I23"/>
    <mergeCell ref="D24:I24"/>
    <mergeCell ref="A29:I29"/>
    <mergeCell ref="E37:I37"/>
    <mergeCell ref="A41:I41"/>
    <mergeCell ref="F25:G25"/>
  </mergeCells>
  <dataValidations count="5">
    <dataValidation type="list" allowBlank="1" showInputMessage="1" showErrorMessage="1" sqref="C39">
      <formula1>$C$1:$C$3</formula1>
    </dataValidation>
    <dataValidation type="list" allowBlank="1" showInputMessage="1" showErrorMessage="1" sqref="H31:H34">
      <formula1>$L$2:$L$12</formula1>
    </dataValidation>
    <dataValidation type="list" allowBlank="1" showInputMessage="1" showErrorMessage="1" sqref="E62">
      <formula1>$L$14:$L$16</formula1>
    </dataValidation>
    <dataValidation type="list" allowBlank="1" showInputMessage="1" showErrorMessage="1" sqref="A48:B48">
      <formula1>$L$32:$L$34</formula1>
    </dataValidation>
    <dataValidation type="list" allowBlank="1" showInputMessage="1" showErrorMessage="1" sqref="A56:B56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topLeftCell="A16" zoomScaleNormal="100" workbookViewId="0">
      <selection activeCell="B41" sqref="B41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167</v>
      </c>
      <c r="F13" s="71"/>
      <c r="G13" s="71"/>
      <c r="H13" s="71"/>
      <c r="I13" s="72"/>
    </row>
    <row r="14" spans="1:12" ht="21" customHeight="1" x14ac:dyDescent="0.25">
      <c r="A14" s="79" t="s">
        <v>246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168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169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130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131</v>
      </c>
      <c r="C32" s="9">
        <v>1</v>
      </c>
      <c r="D32" s="52"/>
      <c r="E32" s="53">
        <v>0</v>
      </c>
      <c r="F32" s="7">
        <f t="shared" ref="F32:F41" si="0">ROUND(C32*E32,2)</f>
        <v>0</v>
      </c>
      <c r="G32" s="7">
        <f t="shared" ref="G32:G41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131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131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24" t="s">
        <v>132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170</v>
      </c>
      <c r="C36" s="9">
        <v>2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131</v>
      </c>
      <c r="C37" s="9">
        <v>2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171</v>
      </c>
      <c r="C38" s="9">
        <v>9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x14ac:dyDescent="0.25">
      <c r="A39" s="12">
        <v>9</v>
      </c>
      <c r="B39" s="24" t="s">
        <v>332</v>
      </c>
      <c r="C39" s="9">
        <v>2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272</v>
      </c>
    </row>
    <row r="40" spans="1:12" ht="30" x14ac:dyDescent="0.25">
      <c r="A40" s="12">
        <v>10</v>
      </c>
      <c r="B40" s="24" t="s">
        <v>333</v>
      </c>
      <c r="C40" s="9">
        <v>11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45" x14ac:dyDescent="0.25">
      <c r="A41" s="12">
        <v>11</v>
      </c>
      <c r="B41" s="24" t="s">
        <v>172</v>
      </c>
      <c r="C41" s="9">
        <v>2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3" spans="1:12" x14ac:dyDescent="0.25">
      <c r="D43" s="5" t="s">
        <v>20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21</v>
      </c>
      <c r="E44" s="99"/>
      <c r="F44" s="100"/>
      <c r="G44" s="100"/>
      <c r="H44" s="100"/>
      <c r="I44" s="101"/>
    </row>
    <row r="46" spans="1:12" x14ac:dyDescent="0.25">
      <c r="B46" s="51" t="s">
        <v>327</v>
      </c>
      <c r="C46" s="55" t="s">
        <v>328</v>
      </c>
      <c r="D46" s="6"/>
    </row>
    <row r="48" spans="1:12" x14ac:dyDescent="0.25">
      <c r="A48" s="87" t="s">
        <v>22</v>
      </c>
      <c r="B48" s="87"/>
      <c r="C48" s="87"/>
      <c r="D48" s="87"/>
      <c r="E48" s="87"/>
      <c r="F48" s="87"/>
      <c r="G48" s="87"/>
      <c r="H48" s="87"/>
      <c r="I48" s="87"/>
    </row>
    <row r="49" spans="1:9" x14ac:dyDescent="0.25">
      <c r="A49" s="87" t="s">
        <v>23</v>
      </c>
      <c r="B49" s="87"/>
      <c r="C49" s="87"/>
      <c r="D49" s="87"/>
      <c r="E49" s="87"/>
      <c r="F49" s="87"/>
      <c r="G49" s="87"/>
      <c r="H49" s="87"/>
      <c r="I49" s="87"/>
    </row>
    <row r="50" spans="1:9" ht="15.75" x14ac:dyDescent="0.25">
      <c r="A50" s="30"/>
      <c r="B50" s="30"/>
      <c r="C50" s="30"/>
      <c r="D50" s="30"/>
      <c r="E50" s="31" t="s">
        <v>262</v>
      </c>
      <c r="F50" s="33"/>
      <c r="G50" s="33"/>
      <c r="H50" s="32"/>
      <c r="I50" s="30"/>
    </row>
    <row r="51" spans="1:9" ht="15.75" x14ac:dyDescent="0.25">
      <c r="A51" s="35" t="s">
        <v>261</v>
      </c>
      <c r="B51" s="32"/>
      <c r="C51" s="32"/>
      <c r="D51" s="32"/>
      <c r="E51" s="31" t="s">
        <v>263</v>
      </c>
      <c r="F51" s="34"/>
      <c r="G51" s="34"/>
      <c r="H51" s="32"/>
      <c r="I51" s="32"/>
    </row>
    <row r="52" spans="1:9" x14ac:dyDescent="0.25">
      <c r="A52" s="104"/>
      <c r="B52" s="105"/>
      <c r="C52" s="106"/>
      <c r="D52" s="32"/>
      <c r="E52" s="99"/>
      <c r="F52" s="100"/>
      <c r="G52" s="100"/>
      <c r="H52" s="100"/>
      <c r="I52" s="101"/>
    </row>
    <row r="53" spans="1:9" x14ac:dyDescent="0.25">
      <c r="A53" s="32"/>
      <c r="B53" s="32"/>
      <c r="C53" s="32"/>
      <c r="D53" s="32"/>
      <c r="E53" s="31"/>
      <c r="F53" s="34"/>
      <c r="G53" s="34"/>
      <c r="H53" s="32"/>
      <c r="I53" s="32"/>
    </row>
    <row r="54" spans="1:9" ht="15.75" x14ac:dyDescent="0.25">
      <c r="A54" s="31" t="s">
        <v>264</v>
      </c>
      <c r="B54" s="32"/>
      <c r="C54" s="32"/>
      <c r="D54" s="31" t="s">
        <v>265</v>
      </c>
      <c r="E54" s="31"/>
      <c r="F54" s="34"/>
      <c r="G54" s="34"/>
      <c r="H54" s="32"/>
      <c r="I54" s="32"/>
    </row>
    <row r="55" spans="1:9" x14ac:dyDescent="0.25">
      <c r="A55" s="104" t="s">
        <v>24</v>
      </c>
      <c r="B55" s="106"/>
      <c r="C55" s="31"/>
      <c r="D55" s="32" t="s">
        <v>266</v>
      </c>
      <c r="E55" s="31"/>
      <c r="F55" s="34"/>
      <c r="G55" s="34"/>
      <c r="H55" s="32"/>
      <c r="I55" s="32"/>
    </row>
    <row r="56" spans="1:9" ht="33" customHeight="1" x14ac:dyDescent="0.25">
      <c r="A56" s="36" t="s">
        <v>267</v>
      </c>
      <c r="B56" s="32"/>
      <c r="C56" s="32"/>
      <c r="D56" s="99"/>
      <c r="E56" s="100"/>
      <c r="F56" s="100"/>
      <c r="G56" s="100"/>
      <c r="H56" s="100"/>
      <c r="I56" s="101"/>
    </row>
    <row r="57" spans="1:9" x14ac:dyDescent="0.25">
      <c r="A57" s="38"/>
      <c r="B57" s="38"/>
      <c r="C57" s="38"/>
      <c r="D57" s="38"/>
      <c r="E57" s="38"/>
      <c r="F57" s="38"/>
      <c r="G57" s="38"/>
      <c r="H57" s="38"/>
      <c r="I57" s="38"/>
    </row>
    <row r="58" spans="1:9" ht="15.75" x14ac:dyDescent="0.25">
      <c r="A58" s="31" t="s">
        <v>300</v>
      </c>
      <c r="B58" s="38"/>
      <c r="C58" s="38"/>
      <c r="D58" s="38"/>
      <c r="E58" s="38"/>
      <c r="F58" s="38"/>
      <c r="G58" s="38"/>
      <c r="H58" s="38"/>
      <c r="I58" s="38"/>
    </row>
    <row r="59" spans="1:9" x14ac:dyDescent="0.25">
      <c r="A59" s="38" t="s">
        <v>268</v>
      </c>
      <c r="B59" s="38"/>
      <c r="C59" s="38"/>
      <c r="D59" s="38"/>
      <c r="E59" s="38"/>
      <c r="F59" s="38"/>
      <c r="G59" s="38"/>
      <c r="H59" s="38"/>
      <c r="I59" s="38"/>
    </row>
    <row r="60" spans="1:9" x14ac:dyDescent="0.25">
      <c r="A60" s="38" t="s">
        <v>269</v>
      </c>
      <c r="B60" s="38"/>
      <c r="C60" s="38"/>
      <c r="D60" s="38"/>
      <c r="E60" s="38"/>
      <c r="F60" s="38"/>
      <c r="G60" s="38"/>
      <c r="H60" s="38"/>
      <c r="I60" s="38"/>
    </row>
    <row r="61" spans="1:9" x14ac:dyDescent="0.25">
      <c r="A61" s="38"/>
      <c r="B61" s="38"/>
      <c r="C61" s="38"/>
      <c r="D61" s="31"/>
      <c r="E61" s="31"/>
      <c r="F61" s="34"/>
      <c r="G61" s="34"/>
      <c r="H61" s="32"/>
      <c r="I61" s="32"/>
    </row>
    <row r="62" spans="1:9" ht="15.75" x14ac:dyDescent="0.25">
      <c r="A62" s="38" t="s">
        <v>270</v>
      </c>
      <c r="B62" s="38"/>
      <c r="C62" s="38"/>
      <c r="D62" s="31" t="s">
        <v>296</v>
      </c>
      <c r="E62" s="31"/>
      <c r="F62" s="34"/>
      <c r="G62" s="34"/>
      <c r="H62" s="32"/>
      <c r="I62" s="32"/>
    </row>
    <row r="63" spans="1:9" ht="15" customHeight="1" x14ac:dyDescent="0.25">
      <c r="A63" s="104" t="s">
        <v>24</v>
      </c>
      <c r="B63" s="106"/>
      <c r="C63" s="38"/>
      <c r="D63" s="107" t="s">
        <v>274</v>
      </c>
      <c r="E63" s="107"/>
      <c r="F63" s="107"/>
      <c r="G63" s="107"/>
      <c r="H63" s="108" t="s">
        <v>275</v>
      </c>
      <c r="I63" s="108"/>
    </row>
    <row r="64" spans="1:9" x14ac:dyDescent="0.25">
      <c r="A64" s="38" t="s">
        <v>273</v>
      </c>
      <c r="B64" s="38"/>
      <c r="C64" s="38"/>
      <c r="D64" s="107"/>
      <c r="E64" s="107"/>
      <c r="F64" s="107"/>
      <c r="G64" s="107"/>
      <c r="H64" s="108"/>
      <c r="I64" s="108"/>
    </row>
    <row r="65" spans="1:9" x14ac:dyDescent="0.25">
      <c r="A65" s="38" t="s">
        <v>301</v>
      </c>
      <c r="B65" s="38"/>
      <c r="C65" s="38"/>
      <c r="D65" s="99"/>
      <c r="E65" s="100"/>
      <c r="F65" s="100"/>
      <c r="G65" s="100"/>
      <c r="H65" s="109"/>
      <c r="I65" s="109"/>
    </row>
    <row r="66" spans="1:9" x14ac:dyDescent="0.25">
      <c r="A66" s="38"/>
      <c r="B66" s="38"/>
      <c r="C66" s="38"/>
      <c r="D66" s="104"/>
      <c r="E66" s="105"/>
      <c r="F66" s="105"/>
      <c r="G66" s="106"/>
      <c r="H66" s="109"/>
      <c r="I66" s="109"/>
    </row>
    <row r="67" spans="1:9" x14ac:dyDescent="0.25">
      <c r="A67" s="38"/>
      <c r="B67" s="38"/>
      <c r="C67" s="38"/>
      <c r="D67" s="104"/>
      <c r="E67" s="105"/>
      <c r="F67" s="105"/>
      <c r="G67" s="106"/>
      <c r="H67" s="109"/>
      <c r="I67" s="109"/>
    </row>
    <row r="68" spans="1:9" x14ac:dyDescent="0.25">
      <c r="A68" s="38"/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276</v>
      </c>
      <c r="B69" s="38"/>
      <c r="C69" s="38"/>
      <c r="D69" s="38"/>
      <c r="E69" s="55" t="s">
        <v>24</v>
      </c>
      <c r="F69" s="38"/>
      <c r="G69" s="38"/>
      <c r="H69" s="38"/>
      <c r="I69" s="38"/>
    </row>
    <row r="70" spans="1:9" x14ac:dyDescent="0.25">
      <c r="A70" s="38" t="s">
        <v>277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278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279</v>
      </c>
      <c r="B73" s="38"/>
      <c r="C73" s="38"/>
      <c r="D73" s="38" t="s">
        <v>280</v>
      </c>
      <c r="F73" s="38"/>
      <c r="G73" s="38"/>
      <c r="H73" s="38"/>
      <c r="I73" s="38"/>
    </row>
    <row r="74" spans="1:9" x14ac:dyDescent="0.25"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303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 t="s">
        <v>281</v>
      </c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304</v>
      </c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305</v>
      </c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306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282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/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307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/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298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308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109"/>
      <c r="B87" s="109"/>
      <c r="C87" s="38"/>
      <c r="D87" s="37" t="s">
        <v>21</v>
      </c>
      <c r="E87" s="114"/>
      <c r="F87" s="115"/>
      <c r="G87" s="115"/>
      <c r="H87" s="115"/>
      <c r="I87" s="116"/>
    </row>
    <row r="88" spans="1:9" x14ac:dyDescent="0.25">
      <c r="A88" s="38" t="s">
        <v>284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117"/>
      <c r="B89" s="117"/>
      <c r="C89" s="38"/>
      <c r="D89" s="37" t="s">
        <v>285</v>
      </c>
      <c r="E89" s="118"/>
      <c r="F89" s="119"/>
      <c r="G89" s="119"/>
      <c r="H89" s="119"/>
      <c r="I89" s="120"/>
    </row>
    <row r="90" spans="1:9" x14ac:dyDescent="0.25">
      <c r="A90" s="38" t="s">
        <v>283</v>
      </c>
      <c r="B90" s="38"/>
      <c r="C90" s="38"/>
      <c r="D90" s="38"/>
      <c r="E90" s="38"/>
      <c r="F90" s="38"/>
      <c r="G90" s="38"/>
      <c r="H90" s="38"/>
      <c r="I90" s="38"/>
    </row>
    <row r="91" spans="1:9" ht="15.75" x14ac:dyDescent="0.25">
      <c r="A91" s="38" t="s">
        <v>309</v>
      </c>
      <c r="B91" s="38"/>
      <c r="C91" s="38"/>
      <c r="D91" s="121"/>
      <c r="E91" s="120"/>
      <c r="F91" s="38"/>
      <c r="G91" s="38"/>
      <c r="H91" s="38"/>
      <c r="I91" s="38"/>
    </row>
    <row r="92" spans="1:9" x14ac:dyDescent="0.25">
      <c r="A92" s="38"/>
      <c r="B92" s="38"/>
      <c r="C92" s="38"/>
      <c r="D92" s="38"/>
      <c r="E92" s="38"/>
      <c r="F92" s="38"/>
      <c r="G92" s="38"/>
      <c r="H92" s="38"/>
      <c r="I92" s="38"/>
    </row>
    <row r="93" spans="1:9" ht="15.75" x14ac:dyDescent="0.25">
      <c r="A93" s="38" t="s">
        <v>310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286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287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288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289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290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291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292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293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110"/>
      <c r="B102" s="111"/>
      <c r="C102" s="111"/>
      <c r="D102" s="111"/>
      <c r="E102" s="111"/>
      <c r="F102" s="111"/>
      <c r="G102" s="111"/>
      <c r="H102" s="111"/>
      <c r="I102" s="112"/>
    </row>
    <row r="103" spans="1:9" x14ac:dyDescent="0.25">
      <c r="A103" s="110"/>
      <c r="B103" s="111"/>
      <c r="C103" s="111"/>
      <c r="D103" s="111"/>
      <c r="E103" s="111"/>
      <c r="F103" s="111"/>
      <c r="G103" s="111"/>
      <c r="H103" s="111"/>
      <c r="I103" s="112"/>
    </row>
    <row r="104" spans="1:9" x14ac:dyDescent="0.25">
      <c r="A104" s="38"/>
      <c r="B104" s="38"/>
      <c r="C104" s="38"/>
      <c r="D104" s="38"/>
      <c r="E104" s="38"/>
      <c r="F104" s="38"/>
      <c r="G104" s="38"/>
      <c r="H104" s="38"/>
      <c r="I104" s="38"/>
    </row>
    <row r="105" spans="1:9" ht="39.75" customHeight="1" x14ac:dyDescent="0.25">
      <c r="A105" s="113" t="s">
        <v>294</v>
      </c>
      <c r="B105" s="113"/>
      <c r="C105" s="113"/>
      <c r="D105" s="113"/>
      <c r="E105" s="113"/>
      <c r="F105" s="113"/>
      <c r="G105" s="113"/>
      <c r="H105" s="113"/>
      <c r="I105" s="113"/>
    </row>
    <row r="106" spans="1:9" x14ac:dyDescent="0.25">
      <c r="A106" s="113" t="s">
        <v>295</v>
      </c>
      <c r="B106" s="113"/>
      <c r="C106" s="113"/>
      <c r="D106" s="113"/>
      <c r="E106" s="113"/>
      <c r="F106" s="113"/>
      <c r="G106" s="113"/>
      <c r="H106" s="113"/>
      <c r="I106" s="113"/>
    </row>
    <row r="107" spans="1:9" x14ac:dyDescent="0.25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38"/>
      <c r="B108" s="38"/>
      <c r="C108" s="38"/>
      <c r="D108" s="38"/>
      <c r="E108" s="38"/>
      <c r="F108" s="58" t="str">
        <f>IF(OR(TRIM(D31)="",TRIM(D32)="",TRIM(D33)="",TRIM(D34)="",TRIM(D35)="",TRIM(D36)="",TRIM(D37)="",TRIM(D38)="",TRIM(D39)="",TRIM(D40)="",TRIM(D41)=""),
"Uwaga - błędnie wypełniony formularz. Sprawdź wszystkie pola 'Oferowana konfiguracja' w pkt. 1",
IF(OR(E31=0,E32=0,E33=0,E34=0,E35=0,E36=0,E37=0,E38=0,E39=0,E40=0,E41=0),
"Uwaga - błędnie wypełniony formularz. Sprawdź wszystkie pola 'Cena netto' w pkt. 1",
""))</f>
        <v>Uwaga - błędnie wypełniony formularz. Sprawdź wszystkie pola 'Oferowana konfiguracja' w pkt. 1</v>
      </c>
      <c r="G108" s="38"/>
      <c r="H108" s="38"/>
      <c r="I108" s="38"/>
    </row>
    <row r="109" spans="1:9" x14ac:dyDescent="0.25">
      <c r="A109" s="38"/>
      <c r="B109" s="38"/>
      <c r="C109" s="38"/>
      <c r="D109" s="38"/>
      <c r="E109" s="38"/>
      <c r="F109" s="38"/>
      <c r="G109" s="41" t="s">
        <v>297</v>
      </c>
      <c r="H109" s="40"/>
      <c r="I109" s="38"/>
    </row>
    <row r="110" spans="1:9" x14ac:dyDescent="0.25">
      <c r="A110" s="38"/>
      <c r="B110" s="38"/>
      <c r="C110" s="38"/>
      <c r="D110" s="38"/>
      <c r="E110" s="38"/>
      <c r="F110" s="38"/>
      <c r="G110" s="39" t="s">
        <v>30</v>
      </c>
      <c r="H110" s="40"/>
      <c r="I110" s="38"/>
    </row>
    <row r="111" spans="1:9" x14ac:dyDescent="0.25">
      <c r="A111" s="22" t="s">
        <v>29</v>
      </c>
      <c r="B111" s="23"/>
      <c r="C111" s="23"/>
      <c r="D111" s="23"/>
      <c r="E111" s="23"/>
      <c r="F111" s="23"/>
      <c r="G111" s="23"/>
      <c r="H111" s="23"/>
      <c r="I111" s="23"/>
    </row>
  </sheetData>
  <sheetProtection algorithmName="SHA-512" hashValue="Q5hoIPtZOJcTmRgyk4K3HGdNz80gtJqfCSBRb/YEmMUSeLibGwj3S/AKgz46z46CkgDpqVEaTj7GWGLIilfUag==" saltValue="kFotFy4KAYsDltuDQfZKyQ==" spinCount="100000" sheet="1" objects="1" scenarios="1"/>
  <mergeCells count="39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11:I11"/>
    <mergeCell ref="A13:D13"/>
    <mergeCell ref="E13:I18"/>
    <mergeCell ref="A14:D15"/>
    <mergeCell ref="A16:D16"/>
    <mergeCell ref="A17:D17"/>
    <mergeCell ref="A18:D18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F25:G25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topLeftCell="A10" zoomScaleNormal="100" workbookViewId="0">
      <selection activeCell="B36" sqref="B36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173</v>
      </c>
      <c r="F13" s="71"/>
      <c r="G13" s="71"/>
      <c r="H13" s="71"/>
      <c r="I13" s="72"/>
    </row>
    <row r="14" spans="1:12" ht="21" customHeight="1" x14ac:dyDescent="0.25">
      <c r="A14" s="79" t="s">
        <v>247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174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156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41</v>
      </c>
      <c r="C32" s="9">
        <v>1</v>
      </c>
      <c r="D32" s="52"/>
      <c r="E32" s="53">
        <v>0</v>
      </c>
      <c r="F32" s="7">
        <f t="shared" ref="F32:F36" si="0">ROUND(C32*E32,2)</f>
        <v>0</v>
      </c>
      <c r="G32" s="7">
        <f t="shared" ref="G32:G36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42</v>
      </c>
      <c r="C33" s="9">
        <v>2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175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ht="30" x14ac:dyDescent="0.25">
      <c r="A35" s="12">
        <v>5</v>
      </c>
      <c r="B35" s="24" t="s">
        <v>176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177</v>
      </c>
      <c r="C36" s="9">
        <v>2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L37" t="s">
        <v>271</v>
      </c>
    </row>
    <row r="38" spans="1:12" x14ac:dyDescent="0.25">
      <c r="D38" s="5" t="s">
        <v>20</v>
      </c>
      <c r="E38" s="2"/>
      <c r="F38" s="2"/>
      <c r="G38" s="1">
        <f>SUM(G31:G36)</f>
        <v>0</v>
      </c>
      <c r="H38" s="2"/>
      <c r="I38" s="2"/>
      <c r="L38" t="s">
        <v>272</v>
      </c>
    </row>
    <row r="39" spans="1:12" ht="31.5" customHeight="1" x14ac:dyDescent="0.25">
      <c r="D39" s="3" t="s">
        <v>21</v>
      </c>
      <c r="E39" s="99"/>
      <c r="F39" s="100"/>
      <c r="G39" s="100"/>
      <c r="H39" s="100"/>
      <c r="I39" s="101"/>
    </row>
    <row r="41" spans="1:12" x14ac:dyDescent="0.25">
      <c r="B41" s="51" t="s">
        <v>327</v>
      </c>
      <c r="C41" s="55" t="s">
        <v>328</v>
      </c>
      <c r="D41" s="6"/>
    </row>
    <row r="43" spans="1:12" x14ac:dyDescent="0.25">
      <c r="A43" s="87" t="s">
        <v>22</v>
      </c>
      <c r="B43" s="87"/>
      <c r="C43" s="87"/>
      <c r="D43" s="87"/>
      <c r="E43" s="87"/>
      <c r="F43" s="87"/>
      <c r="G43" s="87"/>
      <c r="H43" s="87"/>
      <c r="I43" s="87"/>
    </row>
    <row r="44" spans="1:12" x14ac:dyDescent="0.25">
      <c r="A44" s="87" t="s">
        <v>23</v>
      </c>
      <c r="B44" s="87"/>
      <c r="C44" s="87"/>
      <c r="D44" s="87"/>
      <c r="E44" s="87"/>
      <c r="F44" s="87"/>
      <c r="G44" s="87"/>
      <c r="H44" s="87"/>
      <c r="I44" s="87"/>
    </row>
    <row r="45" spans="1:12" ht="15.75" x14ac:dyDescent="0.25">
      <c r="A45" s="30"/>
      <c r="B45" s="30"/>
      <c r="C45" s="30"/>
      <c r="D45" s="30"/>
      <c r="E45" s="31" t="s">
        <v>262</v>
      </c>
      <c r="F45" s="33"/>
      <c r="G45" s="33"/>
      <c r="H45" s="32"/>
      <c r="I45" s="30"/>
    </row>
    <row r="46" spans="1:12" ht="15.75" x14ac:dyDescent="0.25">
      <c r="A46" s="35" t="s">
        <v>261</v>
      </c>
      <c r="B46" s="32"/>
      <c r="C46" s="32"/>
      <c r="D46" s="32"/>
      <c r="E46" s="31" t="s">
        <v>263</v>
      </c>
      <c r="F46" s="34"/>
      <c r="G46" s="34"/>
      <c r="H46" s="32"/>
      <c r="I46" s="32"/>
    </row>
    <row r="47" spans="1:12" x14ac:dyDescent="0.25">
      <c r="A47" s="104"/>
      <c r="B47" s="105"/>
      <c r="C47" s="106"/>
      <c r="D47" s="32"/>
      <c r="E47" s="99"/>
      <c r="F47" s="100"/>
      <c r="G47" s="100"/>
      <c r="H47" s="100"/>
      <c r="I47" s="101"/>
    </row>
    <row r="48" spans="1:12" x14ac:dyDescent="0.25">
      <c r="A48" s="32"/>
      <c r="B48" s="32"/>
      <c r="C48" s="32"/>
      <c r="D48" s="32"/>
      <c r="E48" s="31"/>
      <c r="F48" s="34"/>
      <c r="G48" s="34"/>
      <c r="H48" s="32"/>
      <c r="I48" s="32"/>
    </row>
    <row r="49" spans="1:9" ht="15.75" x14ac:dyDescent="0.25">
      <c r="A49" s="31" t="s">
        <v>264</v>
      </c>
      <c r="B49" s="32"/>
      <c r="C49" s="32"/>
      <c r="D49" s="31" t="s">
        <v>265</v>
      </c>
      <c r="E49" s="31"/>
      <c r="F49" s="34"/>
      <c r="G49" s="34"/>
      <c r="H49" s="32"/>
      <c r="I49" s="32"/>
    </row>
    <row r="50" spans="1:9" x14ac:dyDescent="0.25">
      <c r="A50" s="104" t="s">
        <v>24</v>
      </c>
      <c r="B50" s="106"/>
      <c r="C50" s="31"/>
      <c r="D50" s="32" t="s">
        <v>266</v>
      </c>
      <c r="E50" s="31"/>
      <c r="F50" s="34"/>
      <c r="G50" s="34"/>
      <c r="H50" s="32"/>
      <c r="I50" s="32"/>
    </row>
    <row r="51" spans="1:9" ht="33" customHeight="1" x14ac:dyDescent="0.25">
      <c r="A51" s="36" t="s">
        <v>267</v>
      </c>
      <c r="B51" s="32"/>
      <c r="C51" s="32"/>
      <c r="D51" s="99"/>
      <c r="E51" s="100"/>
      <c r="F51" s="100"/>
      <c r="G51" s="100"/>
      <c r="H51" s="100"/>
      <c r="I51" s="101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ht="15.75" x14ac:dyDescent="0.25">
      <c r="A53" s="31" t="s">
        <v>300</v>
      </c>
      <c r="B53" s="38"/>
      <c r="C53" s="38"/>
      <c r="D53" s="38"/>
      <c r="E53" s="38"/>
      <c r="F53" s="38"/>
      <c r="G53" s="38"/>
      <c r="H53" s="38"/>
      <c r="I53" s="38"/>
    </row>
    <row r="54" spans="1:9" x14ac:dyDescent="0.25">
      <c r="A54" s="38" t="s">
        <v>268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 t="s">
        <v>269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/>
      <c r="B56" s="38"/>
      <c r="C56" s="38"/>
      <c r="D56" s="31"/>
      <c r="E56" s="31"/>
      <c r="F56" s="34"/>
      <c r="G56" s="34"/>
      <c r="H56" s="32"/>
      <c r="I56" s="32"/>
    </row>
    <row r="57" spans="1:9" ht="15.75" x14ac:dyDescent="0.25">
      <c r="A57" s="38" t="s">
        <v>270</v>
      </c>
      <c r="B57" s="38"/>
      <c r="C57" s="38"/>
      <c r="D57" s="31" t="s">
        <v>296</v>
      </c>
      <c r="E57" s="31"/>
      <c r="F57" s="34"/>
      <c r="G57" s="34"/>
      <c r="H57" s="32"/>
      <c r="I57" s="32"/>
    </row>
    <row r="58" spans="1:9" ht="15" customHeight="1" x14ac:dyDescent="0.25">
      <c r="A58" s="104" t="s">
        <v>24</v>
      </c>
      <c r="B58" s="106"/>
      <c r="C58" s="38"/>
      <c r="D58" s="107" t="s">
        <v>274</v>
      </c>
      <c r="E58" s="107"/>
      <c r="F58" s="107"/>
      <c r="G58" s="107"/>
      <c r="H58" s="108" t="s">
        <v>275</v>
      </c>
      <c r="I58" s="108"/>
    </row>
    <row r="59" spans="1:9" x14ac:dyDescent="0.25">
      <c r="A59" s="38" t="s">
        <v>273</v>
      </c>
      <c r="B59" s="38"/>
      <c r="C59" s="38"/>
      <c r="D59" s="107"/>
      <c r="E59" s="107"/>
      <c r="F59" s="107"/>
      <c r="G59" s="107"/>
      <c r="H59" s="108"/>
      <c r="I59" s="108"/>
    </row>
    <row r="60" spans="1:9" x14ac:dyDescent="0.25">
      <c r="A60" s="38" t="s">
        <v>301</v>
      </c>
      <c r="B60" s="38"/>
      <c r="C60" s="38"/>
      <c r="D60" s="99"/>
      <c r="E60" s="100"/>
      <c r="F60" s="100"/>
      <c r="G60" s="100"/>
      <c r="H60" s="109"/>
      <c r="I60" s="109"/>
    </row>
    <row r="61" spans="1:9" x14ac:dyDescent="0.25">
      <c r="A61" s="38"/>
      <c r="B61" s="38"/>
      <c r="C61" s="38"/>
      <c r="D61" s="104"/>
      <c r="E61" s="105"/>
      <c r="F61" s="105"/>
      <c r="G61" s="106"/>
      <c r="H61" s="109"/>
      <c r="I61" s="109"/>
    </row>
    <row r="62" spans="1:9" x14ac:dyDescent="0.25">
      <c r="A62" s="38"/>
      <c r="B62" s="38"/>
      <c r="C62" s="38"/>
      <c r="D62" s="104"/>
      <c r="E62" s="105"/>
      <c r="F62" s="105"/>
      <c r="G62" s="106"/>
      <c r="H62" s="109"/>
      <c r="I62" s="109"/>
    </row>
    <row r="63" spans="1:9" x14ac:dyDescent="0.25">
      <c r="A63" s="38"/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276</v>
      </c>
      <c r="B64" s="38"/>
      <c r="C64" s="38"/>
      <c r="D64" s="38"/>
      <c r="E64" s="55" t="s">
        <v>24</v>
      </c>
      <c r="F64" s="38"/>
      <c r="G64" s="38"/>
      <c r="H64" s="38"/>
      <c r="I64" s="38"/>
    </row>
    <row r="65" spans="1:9" x14ac:dyDescent="0.25">
      <c r="A65" s="38" t="s">
        <v>277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 t="s">
        <v>278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279</v>
      </c>
      <c r="B68" s="38"/>
      <c r="C68" s="38"/>
      <c r="D68" s="38" t="s">
        <v>280</v>
      </c>
      <c r="F68" s="38"/>
      <c r="G68" s="38"/>
      <c r="H68" s="38"/>
      <c r="I68" s="38"/>
    </row>
    <row r="69" spans="1:9" x14ac:dyDescent="0.25"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303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281</v>
      </c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304</v>
      </c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305</v>
      </c>
      <c r="B73" s="38"/>
      <c r="C73" s="38"/>
      <c r="D73" s="38"/>
      <c r="E73" s="38"/>
      <c r="F73" s="38"/>
      <c r="G73" s="38"/>
      <c r="H73" s="38"/>
      <c r="I73" s="38"/>
    </row>
    <row r="74" spans="1:9" ht="15.75" x14ac:dyDescent="0.25">
      <c r="A74" s="38" t="s">
        <v>306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282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307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298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/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308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109"/>
      <c r="B82" s="109"/>
      <c r="C82" s="38"/>
      <c r="D82" s="37" t="s">
        <v>21</v>
      </c>
      <c r="E82" s="114"/>
      <c r="F82" s="115"/>
      <c r="G82" s="115"/>
      <c r="H82" s="115"/>
      <c r="I82" s="116"/>
    </row>
    <row r="83" spans="1:9" x14ac:dyDescent="0.25">
      <c r="A83" s="38" t="s">
        <v>284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117"/>
      <c r="B84" s="117"/>
      <c r="C84" s="38"/>
      <c r="D84" s="37" t="s">
        <v>285</v>
      </c>
      <c r="E84" s="118"/>
      <c r="F84" s="119"/>
      <c r="G84" s="119"/>
      <c r="H84" s="119"/>
      <c r="I84" s="120"/>
    </row>
    <row r="85" spans="1:9" x14ac:dyDescent="0.25">
      <c r="A85" s="38" t="s">
        <v>283</v>
      </c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309</v>
      </c>
      <c r="B86" s="38"/>
      <c r="C86" s="38"/>
      <c r="D86" s="121"/>
      <c r="E86" s="120"/>
      <c r="F86" s="38"/>
      <c r="G86" s="38"/>
      <c r="H86" s="38"/>
      <c r="I86" s="38"/>
    </row>
    <row r="87" spans="1:9" x14ac:dyDescent="0.25">
      <c r="A87" s="38"/>
      <c r="B87" s="38"/>
      <c r="C87" s="38"/>
      <c r="D87" s="38"/>
      <c r="E87" s="38"/>
      <c r="F87" s="38"/>
      <c r="G87" s="38"/>
      <c r="H87" s="38"/>
      <c r="I87" s="38"/>
    </row>
    <row r="88" spans="1:9" ht="15.75" x14ac:dyDescent="0.25">
      <c r="A88" s="38" t="s">
        <v>310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286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287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288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289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290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291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292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293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110"/>
      <c r="B97" s="111"/>
      <c r="C97" s="111"/>
      <c r="D97" s="111"/>
      <c r="E97" s="111"/>
      <c r="F97" s="111"/>
      <c r="G97" s="111"/>
      <c r="H97" s="111"/>
      <c r="I97" s="112"/>
    </row>
    <row r="98" spans="1:9" x14ac:dyDescent="0.25">
      <c r="A98" s="110"/>
      <c r="B98" s="111"/>
      <c r="C98" s="111"/>
      <c r="D98" s="111"/>
      <c r="E98" s="111"/>
      <c r="F98" s="111"/>
      <c r="G98" s="111"/>
      <c r="H98" s="111"/>
      <c r="I98" s="112"/>
    </row>
    <row r="99" spans="1:9" x14ac:dyDescent="0.25">
      <c r="A99" s="38"/>
      <c r="B99" s="38"/>
      <c r="C99" s="38"/>
      <c r="D99" s="38"/>
      <c r="E99" s="38"/>
      <c r="F99" s="38"/>
      <c r="G99" s="38"/>
      <c r="H99" s="38"/>
      <c r="I99" s="38"/>
    </row>
    <row r="100" spans="1:9" ht="39.75" customHeight="1" x14ac:dyDescent="0.25">
      <c r="A100" s="113" t="s">
        <v>294</v>
      </c>
      <c r="B100" s="113"/>
      <c r="C100" s="113"/>
      <c r="D100" s="113"/>
      <c r="E100" s="113"/>
      <c r="F100" s="113"/>
      <c r="G100" s="113"/>
      <c r="H100" s="113"/>
      <c r="I100" s="113"/>
    </row>
    <row r="101" spans="1:9" x14ac:dyDescent="0.25">
      <c r="A101" s="113" t="s">
        <v>295</v>
      </c>
      <c r="B101" s="113"/>
      <c r="C101" s="113"/>
      <c r="D101" s="113"/>
      <c r="E101" s="113"/>
      <c r="F101" s="113"/>
      <c r="G101" s="113"/>
      <c r="H101" s="113"/>
      <c r="I101" s="113"/>
    </row>
    <row r="102" spans="1:9" x14ac:dyDescent="0.25">
      <c r="A102" s="38"/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/>
      <c r="B103" s="38"/>
      <c r="C103" s="38"/>
      <c r="D103" s="38"/>
      <c r="E103" s="38"/>
      <c r="F103" s="58" t="str">
        <f>IF(OR(TRIM(D31)="",TRIM(D32)="",TRIM(D33)="",TRIM(D34)="",TRIM(D35)="",TRIM(D36)=""),
"Uwaga - błędnie wypełniony formularz. Sprawdź wszystkie pola 'Oferowana konfiguracja' w pkt. 1",
IF(OR(E31=0,E32=0,E33=0,E34=0,E35=0,E36=0),
"Uwaga - błędnie wypełniony formularz. Sprawdź wszystkie pola 'Cena netto' w pkt. 1",
""))</f>
        <v>Uwaga - błędnie wypełniony formularz. Sprawdź wszystkie pola 'Oferowana konfiguracja' w pkt. 1</v>
      </c>
      <c r="G103" s="38"/>
      <c r="H103" s="38"/>
      <c r="I103" s="38"/>
    </row>
    <row r="104" spans="1:9" x14ac:dyDescent="0.25">
      <c r="A104" s="38"/>
      <c r="B104" s="38"/>
      <c r="C104" s="38"/>
      <c r="D104" s="38"/>
      <c r="E104" s="38"/>
      <c r="F104" s="38"/>
      <c r="G104" s="41" t="s">
        <v>297</v>
      </c>
      <c r="H104" s="40"/>
      <c r="I104" s="38"/>
    </row>
    <row r="105" spans="1:9" x14ac:dyDescent="0.25">
      <c r="A105" s="38"/>
      <c r="B105" s="38"/>
      <c r="C105" s="38"/>
      <c r="D105" s="38"/>
      <c r="E105" s="38"/>
      <c r="F105" s="38"/>
      <c r="G105" s="39" t="s">
        <v>30</v>
      </c>
      <c r="H105" s="40"/>
      <c r="I105" s="38"/>
    </row>
    <row r="106" spans="1:9" x14ac:dyDescent="0.25">
      <c r="A106" s="22" t="s">
        <v>29</v>
      </c>
      <c r="B106" s="23"/>
      <c r="C106" s="23"/>
      <c r="D106" s="23"/>
      <c r="E106" s="23"/>
      <c r="F106" s="23"/>
      <c r="G106" s="23"/>
      <c r="H106" s="23"/>
      <c r="I106" s="23"/>
    </row>
  </sheetData>
  <sheetProtection algorithmName="SHA-512" hashValue="DF/fnbbXeSwBRFzpcQYoKDTtav2PcfpO70n7f11Ytnof/AQ6fLsoFvl/UqltmL1G5/hSScNe8nSeHp4gEpxXXg==" saltValue="//MYlHKqsHrSNDUczEVESg==" spinCount="100000" sheet="1" objects="1" scenarios="1"/>
  <mergeCells count="39"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  <mergeCell ref="D60:G60"/>
    <mergeCell ref="H60:I60"/>
    <mergeCell ref="D61:G61"/>
    <mergeCell ref="H61:I61"/>
    <mergeCell ref="D62:G62"/>
    <mergeCell ref="H62:I62"/>
    <mergeCell ref="A47:C47"/>
    <mergeCell ref="E47:I47"/>
    <mergeCell ref="A50:B50"/>
    <mergeCell ref="D51:I51"/>
    <mergeCell ref="A58:B58"/>
    <mergeCell ref="D58:G59"/>
    <mergeCell ref="H58:I59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F25:G25"/>
  </mergeCells>
  <dataValidations count="5">
    <dataValidation type="list" allowBlank="1" showInputMessage="1" showErrorMessage="1" sqref="C41">
      <formula1>$C$1:$C$3</formula1>
    </dataValidation>
    <dataValidation type="list" allowBlank="1" showInputMessage="1" showErrorMessage="1" sqref="H31:H36">
      <formula1>$L$2:$L$12</formula1>
    </dataValidation>
    <dataValidation type="list" allowBlank="1" showInputMessage="1" showErrorMessage="1" sqref="E64">
      <formula1>$L$14:$L$16</formula1>
    </dataValidation>
    <dataValidation type="list" allowBlank="1" showInputMessage="1" showErrorMessage="1" sqref="A50:B50">
      <formula1>$L$32:$L$34</formula1>
    </dataValidation>
    <dataValidation type="list" allowBlank="1" showInputMessage="1" showErrorMessage="1" sqref="A58:B58">
      <formula1>$L$37:$L$38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topLeftCell="A19" zoomScaleNormal="100" workbookViewId="0">
      <selection activeCell="B35" sqref="B35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178</v>
      </c>
      <c r="F13" s="71"/>
      <c r="G13" s="71"/>
      <c r="H13" s="71"/>
      <c r="I13" s="72"/>
    </row>
    <row r="14" spans="1:12" ht="21" customHeight="1" x14ac:dyDescent="0.25">
      <c r="A14" s="79" t="s">
        <v>248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179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180</v>
      </c>
      <c r="C31" s="9">
        <v>8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ht="30" x14ac:dyDescent="0.25">
      <c r="A32" s="12">
        <v>2</v>
      </c>
      <c r="B32" s="24" t="s">
        <v>181</v>
      </c>
      <c r="C32" s="9">
        <v>1</v>
      </c>
      <c r="D32" s="52"/>
      <c r="E32" s="53">
        <v>0</v>
      </c>
      <c r="F32" s="7">
        <f t="shared" ref="F32:F35" si="0">ROUND(C32*E32,2)</f>
        <v>0</v>
      </c>
      <c r="G32" s="7">
        <f t="shared" ref="G32:G35" si="1">ROUND(F32*1.23,2)</f>
        <v>0</v>
      </c>
      <c r="H32" s="54" t="s">
        <v>24</v>
      </c>
      <c r="I32" s="52"/>
      <c r="L32" t="s">
        <v>24</v>
      </c>
    </row>
    <row r="33" spans="1:12" ht="30" x14ac:dyDescent="0.25">
      <c r="A33" s="12">
        <v>3</v>
      </c>
      <c r="B33" s="24" t="s">
        <v>182</v>
      </c>
      <c r="C33" s="9">
        <v>21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150</v>
      </c>
      <c r="C34" s="9">
        <v>8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ht="30" x14ac:dyDescent="0.25">
      <c r="A35" s="12">
        <v>5</v>
      </c>
      <c r="B35" s="24" t="s">
        <v>183</v>
      </c>
      <c r="C35" s="9">
        <v>8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7" spans="1:12" x14ac:dyDescent="0.25">
      <c r="D37" s="5" t="s">
        <v>20</v>
      </c>
      <c r="E37" s="2"/>
      <c r="F37" s="2"/>
      <c r="G37" s="1">
        <f>SUM(G31:G35)</f>
        <v>0</v>
      </c>
      <c r="H37" s="2"/>
      <c r="I37" s="2"/>
      <c r="L37" t="s">
        <v>24</v>
      </c>
    </row>
    <row r="38" spans="1:12" ht="31.5" customHeight="1" x14ac:dyDescent="0.25">
      <c r="D38" s="3" t="s">
        <v>21</v>
      </c>
      <c r="E38" s="99"/>
      <c r="F38" s="100"/>
      <c r="G38" s="100"/>
      <c r="H38" s="100"/>
      <c r="I38" s="101"/>
      <c r="L38" t="s">
        <v>271</v>
      </c>
    </row>
    <row r="39" spans="1:12" x14ac:dyDescent="0.25">
      <c r="L39" t="s">
        <v>272</v>
      </c>
    </row>
    <row r="40" spans="1:12" x14ac:dyDescent="0.25">
      <c r="B40" s="51" t="s">
        <v>327</v>
      </c>
      <c r="C40" s="55" t="s">
        <v>328</v>
      </c>
      <c r="D40" s="6"/>
    </row>
    <row r="42" spans="1:12" x14ac:dyDescent="0.25">
      <c r="A42" s="87" t="s">
        <v>22</v>
      </c>
      <c r="B42" s="87"/>
      <c r="C42" s="87"/>
      <c r="D42" s="87"/>
      <c r="E42" s="87"/>
      <c r="F42" s="87"/>
      <c r="G42" s="87"/>
      <c r="H42" s="87"/>
      <c r="I42" s="87"/>
    </row>
    <row r="43" spans="1:12" x14ac:dyDescent="0.25">
      <c r="A43" s="87" t="s">
        <v>23</v>
      </c>
      <c r="B43" s="87"/>
      <c r="C43" s="87"/>
      <c r="D43" s="87"/>
      <c r="E43" s="87"/>
      <c r="F43" s="87"/>
      <c r="G43" s="87"/>
      <c r="H43" s="87"/>
      <c r="I43" s="87"/>
    </row>
    <row r="44" spans="1:12" ht="15.75" x14ac:dyDescent="0.25">
      <c r="A44" s="30"/>
      <c r="B44" s="30"/>
      <c r="C44" s="30"/>
      <c r="D44" s="30"/>
      <c r="E44" s="31" t="s">
        <v>262</v>
      </c>
      <c r="F44" s="33"/>
      <c r="G44" s="33"/>
      <c r="H44" s="32"/>
      <c r="I44" s="30"/>
    </row>
    <row r="45" spans="1:12" ht="15.75" x14ac:dyDescent="0.25">
      <c r="A45" s="35" t="s">
        <v>261</v>
      </c>
      <c r="B45" s="32"/>
      <c r="C45" s="32"/>
      <c r="D45" s="32"/>
      <c r="E45" s="31" t="s">
        <v>263</v>
      </c>
      <c r="F45" s="34"/>
      <c r="G45" s="34"/>
      <c r="H45" s="32"/>
      <c r="I45" s="32"/>
    </row>
    <row r="46" spans="1:12" x14ac:dyDescent="0.25">
      <c r="A46" s="104"/>
      <c r="B46" s="105"/>
      <c r="C46" s="106"/>
      <c r="D46" s="32"/>
      <c r="E46" s="99"/>
      <c r="F46" s="100"/>
      <c r="G46" s="100"/>
      <c r="H46" s="100"/>
      <c r="I46" s="101"/>
    </row>
    <row r="47" spans="1:12" x14ac:dyDescent="0.25">
      <c r="A47" s="32"/>
      <c r="B47" s="32"/>
      <c r="C47" s="32"/>
      <c r="D47" s="32"/>
      <c r="E47" s="31"/>
      <c r="F47" s="34"/>
      <c r="G47" s="34"/>
      <c r="H47" s="32"/>
      <c r="I47" s="32"/>
    </row>
    <row r="48" spans="1:12" ht="15.75" x14ac:dyDescent="0.25">
      <c r="A48" s="31" t="s">
        <v>264</v>
      </c>
      <c r="B48" s="32"/>
      <c r="C48" s="32"/>
      <c r="D48" s="31" t="s">
        <v>265</v>
      </c>
      <c r="E48" s="31"/>
      <c r="F48" s="34"/>
      <c r="G48" s="34"/>
      <c r="H48" s="32"/>
      <c r="I48" s="32"/>
    </row>
    <row r="49" spans="1:9" x14ac:dyDescent="0.25">
      <c r="A49" s="104" t="s">
        <v>24</v>
      </c>
      <c r="B49" s="106"/>
      <c r="C49" s="31"/>
      <c r="D49" s="32" t="s">
        <v>266</v>
      </c>
      <c r="E49" s="31"/>
      <c r="F49" s="34"/>
      <c r="G49" s="34"/>
      <c r="H49" s="32"/>
      <c r="I49" s="32"/>
    </row>
    <row r="50" spans="1:9" ht="33" customHeight="1" x14ac:dyDescent="0.25">
      <c r="A50" s="36" t="s">
        <v>267</v>
      </c>
      <c r="B50" s="32"/>
      <c r="C50" s="32"/>
      <c r="D50" s="99"/>
      <c r="E50" s="100"/>
      <c r="F50" s="100"/>
      <c r="G50" s="100"/>
      <c r="H50" s="100"/>
      <c r="I50" s="101"/>
    </row>
    <row r="51" spans="1:9" x14ac:dyDescent="0.25">
      <c r="A51" s="38"/>
      <c r="B51" s="38"/>
      <c r="C51" s="38"/>
      <c r="D51" s="38"/>
      <c r="E51" s="38"/>
      <c r="F51" s="38"/>
      <c r="G51" s="38"/>
      <c r="H51" s="38"/>
      <c r="I51" s="38"/>
    </row>
    <row r="52" spans="1:9" ht="15.75" x14ac:dyDescent="0.25">
      <c r="A52" s="31" t="s">
        <v>300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5">
      <c r="A53" s="50" t="s">
        <v>268</v>
      </c>
      <c r="B53" s="50"/>
      <c r="C53" s="50"/>
      <c r="D53" s="50"/>
      <c r="E53" s="50"/>
      <c r="F53" s="50"/>
      <c r="G53" s="50"/>
      <c r="H53" s="50"/>
      <c r="I53" s="50"/>
    </row>
    <row r="54" spans="1:9" x14ac:dyDescent="0.25">
      <c r="A54" s="50" t="s">
        <v>269</v>
      </c>
      <c r="B54" s="50"/>
      <c r="C54" s="50"/>
      <c r="D54" s="50"/>
      <c r="E54" s="50"/>
      <c r="F54" s="50"/>
      <c r="G54" s="50"/>
      <c r="H54" s="50"/>
      <c r="I54" s="50"/>
    </row>
    <row r="55" spans="1:9" x14ac:dyDescent="0.25">
      <c r="A55" s="50"/>
      <c r="B55" s="50"/>
      <c r="C55" s="50"/>
      <c r="D55" s="31"/>
      <c r="E55" s="31"/>
      <c r="F55" s="34"/>
      <c r="G55" s="34"/>
      <c r="H55" s="32"/>
      <c r="I55" s="32"/>
    </row>
    <row r="56" spans="1:9" ht="15.75" x14ac:dyDescent="0.25">
      <c r="A56" s="50" t="s">
        <v>270</v>
      </c>
      <c r="B56" s="50"/>
      <c r="C56" s="50"/>
      <c r="D56" s="31" t="s">
        <v>296</v>
      </c>
      <c r="E56" s="31"/>
      <c r="F56" s="34"/>
      <c r="G56" s="34"/>
      <c r="H56" s="32"/>
      <c r="I56" s="32"/>
    </row>
    <row r="57" spans="1:9" x14ac:dyDescent="0.25">
      <c r="A57" s="104" t="s">
        <v>24</v>
      </c>
      <c r="B57" s="106"/>
      <c r="C57" s="50"/>
      <c r="D57" s="107" t="s">
        <v>274</v>
      </c>
      <c r="E57" s="107"/>
      <c r="F57" s="107"/>
      <c r="G57" s="107"/>
      <c r="H57" s="108" t="s">
        <v>275</v>
      </c>
      <c r="I57" s="108"/>
    </row>
    <row r="58" spans="1:9" x14ac:dyDescent="0.25">
      <c r="A58" s="50" t="s">
        <v>273</v>
      </c>
      <c r="B58" s="50"/>
      <c r="C58" s="50"/>
      <c r="D58" s="107"/>
      <c r="E58" s="107"/>
      <c r="F58" s="107"/>
      <c r="G58" s="107"/>
      <c r="H58" s="108"/>
      <c r="I58" s="108"/>
    </row>
    <row r="59" spans="1:9" x14ac:dyDescent="0.25">
      <c r="A59" s="50" t="s">
        <v>301</v>
      </c>
      <c r="B59" s="50"/>
      <c r="C59" s="50"/>
      <c r="D59" s="99"/>
      <c r="E59" s="100"/>
      <c r="F59" s="100"/>
      <c r="G59" s="100"/>
      <c r="H59" s="109"/>
      <c r="I59" s="109"/>
    </row>
    <row r="60" spans="1:9" x14ac:dyDescent="0.25">
      <c r="A60" s="50"/>
      <c r="B60" s="50"/>
      <c r="C60" s="50"/>
      <c r="D60" s="104"/>
      <c r="E60" s="105"/>
      <c r="F60" s="105"/>
      <c r="G60" s="106"/>
      <c r="H60" s="109"/>
      <c r="I60" s="109"/>
    </row>
    <row r="61" spans="1:9" x14ac:dyDescent="0.25">
      <c r="A61" s="50"/>
      <c r="B61" s="50"/>
      <c r="C61" s="50"/>
      <c r="D61" s="104"/>
      <c r="E61" s="105"/>
      <c r="F61" s="105"/>
      <c r="G61" s="106"/>
      <c r="H61" s="109"/>
      <c r="I61" s="109"/>
    </row>
    <row r="62" spans="1:9" x14ac:dyDescent="0.25">
      <c r="A62" s="50"/>
      <c r="B62" s="50"/>
      <c r="C62" s="50"/>
      <c r="D62" s="50"/>
      <c r="E62" s="50"/>
      <c r="F62" s="50"/>
      <c r="G62" s="50"/>
      <c r="H62" s="50"/>
      <c r="I62" s="50"/>
    </row>
    <row r="63" spans="1:9" ht="15.75" x14ac:dyDescent="0.25">
      <c r="A63" s="50" t="s">
        <v>276</v>
      </c>
      <c r="B63" s="50"/>
      <c r="C63" s="50"/>
      <c r="D63" s="50"/>
      <c r="E63" s="55" t="s">
        <v>24</v>
      </c>
      <c r="F63" s="50"/>
      <c r="G63" s="50"/>
      <c r="H63" s="50"/>
      <c r="I63" s="50"/>
    </row>
    <row r="64" spans="1:9" x14ac:dyDescent="0.25">
      <c r="A64" s="50" t="s">
        <v>277</v>
      </c>
      <c r="B64" s="50"/>
      <c r="C64" s="50"/>
      <c r="D64" s="50"/>
      <c r="E64" s="50"/>
      <c r="F64" s="50"/>
      <c r="G64" s="50"/>
      <c r="H64" s="50"/>
      <c r="I64" s="50"/>
    </row>
    <row r="65" spans="1:9" x14ac:dyDescent="0.25">
      <c r="A65" s="50" t="s">
        <v>278</v>
      </c>
      <c r="B65" s="50"/>
      <c r="C65" s="50"/>
      <c r="D65" s="50"/>
      <c r="E65" s="50"/>
      <c r="F65" s="50"/>
      <c r="G65" s="50"/>
      <c r="H65" s="50"/>
      <c r="I65" s="50"/>
    </row>
    <row r="66" spans="1:9" x14ac:dyDescent="0.25">
      <c r="A66" s="50"/>
      <c r="B66" s="50"/>
      <c r="C66" s="50"/>
      <c r="D66" s="50"/>
      <c r="E66" s="50"/>
      <c r="F66" s="50"/>
      <c r="G66" s="50"/>
      <c r="H66" s="50"/>
      <c r="I66" s="50"/>
    </row>
    <row r="67" spans="1:9" ht="15.75" x14ac:dyDescent="0.25">
      <c r="A67" s="50" t="s">
        <v>279</v>
      </c>
      <c r="B67" s="50"/>
      <c r="C67" s="50"/>
      <c r="D67" s="50" t="s">
        <v>280</v>
      </c>
      <c r="F67" s="50"/>
      <c r="G67" s="50"/>
      <c r="H67" s="50"/>
      <c r="I67" s="50"/>
    </row>
    <row r="68" spans="1:9" x14ac:dyDescent="0.25">
      <c r="B68" s="50"/>
      <c r="C68" s="50"/>
      <c r="D68" s="50"/>
      <c r="E68" s="50"/>
      <c r="F68" s="50"/>
      <c r="G68" s="50"/>
      <c r="H68" s="50"/>
      <c r="I68" s="50"/>
    </row>
    <row r="69" spans="1:9" ht="15.75" x14ac:dyDescent="0.25">
      <c r="A69" s="50" t="s">
        <v>303</v>
      </c>
      <c r="B69" s="50"/>
      <c r="C69" s="50"/>
      <c r="D69" s="50"/>
      <c r="E69" s="50"/>
      <c r="F69" s="50"/>
      <c r="G69" s="50"/>
      <c r="H69" s="50"/>
      <c r="I69" s="50"/>
    </row>
    <row r="70" spans="1:9" x14ac:dyDescent="0.25">
      <c r="A70" s="50" t="s">
        <v>281</v>
      </c>
      <c r="B70" s="50"/>
      <c r="C70" s="50"/>
      <c r="D70" s="50"/>
      <c r="E70" s="50"/>
      <c r="F70" s="50"/>
      <c r="G70" s="50"/>
      <c r="H70" s="50"/>
      <c r="I70" s="50"/>
    </row>
    <row r="71" spans="1:9" ht="15.75" x14ac:dyDescent="0.25">
      <c r="A71" s="50" t="s">
        <v>304</v>
      </c>
      <c r="B71" s="50"/>
      <c r="C71" s="50"/>
      <c r="D71" s="50"/>
      <c r="E71" s="50"/>
      <c r="F71" s="50"/>
      <c r="G71" s="50"/>
      <c r="H71" s="50"/>
      <c r="I71" s="50"/>
    </row>
    <row r="72" spans="1:9" ht="15.75" x14ac:dyDescent="0.25">
      <c r="A72" s="50" t="s">
        <v>305</v>
      </c>
      <c r="B72" s="50"/>
      <c r="C72" s="50"/>
      <c r="D72" s="50"/>
      <c r="E72" s="50"/>
      <c r="F72" s="50"/>
      <c r="G72" s="50"/>
      <c r="H72" s="50"/>
      <c r="I72" s="50"/>
    </row>
    <row r="73" spans="1:9" ht="15.75" x14ac:dyDescent="0.25">
      <c r="A73" s="50" t="s">
        <v>306</v>
      </c>
      <c r="B73" s="50"/>
      <c r="C73" s="50"/>
      <c r="D73" s="50"/>
      <c r="E73" s="50"/>
      <c r="F73" s="50"/>
      <c r="G73" s="50"/>
      <c r="H73" s="50"/>
      <c r="I73" s="50"/>
    </row>
    <row r="74" spans="1:9" x14ac:dyDescent="0.25">
      <c r="A74" s="50" t="s">
        <v>282</v>
      </c>
      <c r="B74" s="50"/>
      <c r="C74" s="50"/>
      <c r="D74" s="50"/>
      <c r="E74" s="50"/>
      <c r="F74" s="50"/>
      <c r="G74" s="50"/>
      <c r="H74" s="50"/>
      <c r="I74" s="50"/>
    </row>
    <row r="75" spans="1:9" x14ac:dyDescent="0.25">
      <c r="A75" s="50"/>
      <c r="B75" s="50"/>
      <c r="C75" s="50"/>
      <c r="D75" s="50"/>
      <c r="E75" s="50"/>
      <c r="F75" s="50"/>
      <c r="G75" s="50"/>
      <c r="H75" s="50"/>
      <c r="I75" s="50"/>
    </row>
    <row r="76" spans="1:9" ht="15.75" x14ac:dyDescent="0.25">
      <c r="A76" s="50" t="s">
        <v>307</v>
      </c>
      <c r="B76" s="50"/>
      <c r="C76" s="50"/>
      <c r="D76" s="50"/>
      <c r="E76" s="50"/>
      <c r="F76" s="50"/>
      <c r="G76" s="50"/>
      <c r="H76" s="50"/>
      <c r="I76" s="50"/>
    </row>
    <row r="77" spans="1:9" x14ac:dyDescent="0.25">
      <c r="A77" s="50"/>
      <c r="B77" s="50"/>
      <c r="C77" s="50"/>
      <c r="D77" s="50"/>
      <c r="E77" s="50"/>
      <c r="F77" s="50"/>
      <c r="G77" s="50"/>
      <c r="H77" s="50"/>
      <c r="I77" s="50"/>
    </row>
    <row r="78" spans="1:9" x14ac:dyDescent="0.25">
      <c r="A78" s="50" t="s">
        <v>298</v>
      </c>
      <c r="B78" s="50"/>
      <c r="C78" s="50"/>
      <c r="D78" s="50"/>
      <c r="E78" s="50"/>
      <c r="F78" s="50"/>
      <c r="G78" s="50"/>
      <c r="H78" s="50"/>
      <c r="I78" s="50"/>
    </row>
    <row r="79" spans="1:9" x14ac:dyDescent="0.25">
      <c r="A79" s="50"/>
      <c r="B79" s="50"/>
      <c r="C79" s="50"/>
      <c r="D79" s="50"/>
      <c r="E79" s="50"/>
      <c r="F79" s="50"/>
      <c r="G79" s="50"/>
      <c r="H79" s="50"/>
      <c r="I79" s="50"/>
    </row>
    <row r="80" spans="1:9" ht="15.75" x14ac:dyDescent="0.25">
      <c r="A80" s="50" t="s">
        <v>308</v>
      </c>
      <c r="B80" s="50"/>
      <c r="C80" s="50"/>
      <c r="D80" s="50"/>
      <c r="E80" s="50"/>
      <c r="F80" s="50"/>
      <c r="G80" s="50"/>
      <c r="H80" s="50"/>
      <c r="I80" s="50"/>
    </row>
    <row r="81" spans="1:9" x14ac:dyDescent="0.25">
      <c r="A81" s="109"/>
      <c r="B81" s="109"/>
      <c r="C81" s="50"/>
      <c r="D81" s="37" t="s">
        <v>21</v>
      </c>
      <c r="E81" s="114"/>
      <c r="F81" s="115"/>
      <c r="G81" s="115"/>
      <c r="H81" s="115"/>
      <c r="I81" s="116"/>
    </row>
    <row r="82" spans="1:9" x14ac:dyDescent="0.25">
      <c r="A82" s="50" t="s">
        <v>284</v>
      </c>
      <c r="B82" s="50"/>
      <c r="C82" s="50"/>
      <c r="D82" s="50"/>
      <c r="E82" s="50"/>
      <c r="F82" s="50"/>
      <c r="G82" s="50"/>
      <c r="H82" s="50"/>
      <c r="I82" s="50"/>
    </row>
    <row r="83" spans="1:9" x14ac:dyDescent="0.25">
      <c r="A83" s="117"/>
      <c r="B83" s="117"/>
      <c r="C83" s="50"/>
      <c r="D83" s="37" t="s">
        <v>285</v>
      </c>
      <c r="E83" s="118"/>
      <c r="F83" s="119"/>
      <c r="G83" s="119"/>
      <c r="H83" s="119"/>
      <c r="I83" s="120"/>
    </row>
    <row r="84" spans="1:9" x14ac:dyDescent="0.25">
      <c r="A84" s="50" t="s">
        <v>283</v>
      </c>
      <c r="B84" s="50"/>
      <c r="C84" s="50"/>
      <c r="D84" s="50"/>
      <c r="E84" s="50"/>
      <c r="F84" s="50"/>
      <c r="G84" s="50"/>
      <c r="H84" s="50"/>
      <c r="I84" s="50"/>
    </row>
    <row r="85" spans="1:9" ht="15.75" x14ac:dyDescent="0.25">
      <c r="A85" s="50" t="s">
        <v>309</v>
      </c>
      <c r="B85" s="50"/>
      <c r="C85" s="50"/>
      <c r="D85" s="121"/>
      <c r="E85" s="120"/>
      <c r="F85" s="50"/>
      <c r="G85" s="50"/>
      <c r="H85" s="50"/>
      <c r="I85" s="50"/>
    </row>
    <row r="86" spans="1:9" x14ac:dyDescent="0.25">
      <c r="A86" s="50"/>
      <c r="B86" s="50"/>
      <c r="C86" s="50"/>
      <c r="D86" s="50"/>
      <c r="E86" s="50"/>
      <c r="F86" s="50"/>
      <c r="G86" s="50"/>
      <c r="H86" s="50"/>
      <c r="I86" s="50"/>
    </row>
    <row r="87" spans="1:9" ht="15.75" x14ac:dyDescent="0.25">
      <c r="A87" s="50" t="s">
        <v>310</v>
      </c>
      <c r="B87" s="50"/>
      <c r="C87" s="50"/>
      <c r="D87" s="50"/>
      <c r="E87" s="50"/>
      <c r="F87" s="50"/>
      <c r="G87" s="50"/>
      <c r="H87" s="50"/>
      <c r="I87" s="50"/>
    </row>
    <row r="88" spans="1:9" ht="39.75" customHeight="1" x14ac:dyDescent="0.25">
      <c r="A88" s="50" t="s">
        <v>286</v>
      </c>
      <c r="B88" s="50"/>
      <c r="C88" s="50"/>
      <c r="D88" s="50"/>
      <c r="E88" s="50"/>
      <c r="F88" s="50"/>
      <c r="G88" s="50"/>
      <c r="H88" s="50"/>
      <c r="I88" s="50"/>
    </row>
    <row r="89" spans="1:9" ht="15" customHeight="1" x14ac:dyDescent="0.25">
      <c r="A89" s="50" t="s">
        <v>287</v>
      </c>
      <c r="B89" s="50"/>
      <c r="C89" s="50"/>
      <c r="D89" s="50"/>
      <c r="E89" s="50"/>
      <c r="F89" s="50"/>
      <c r="G89" s="50"/>
      <c r="H89" s="50"/>
      <c r="I89" s="50"/>
    </row>
    <row r="90" spans="1:9" x14ac:dyDescent="0.25">
      <c r="A90" s="50" t="s">
        <v>288</v>
      </c>
      <c r="B90" s="50"/>
      <c r="C90" s="50"/>
      <c r="D90" s="50"/>
      <c r="E90" s="50"/>
      <c r="F90" s="50"/>
      <c r="G90" s="50"/>
      <c r="H90" s="50"/>
      <c r="I90" s="50"/>
    </row>
    <row r="91" spans="1:9" x14ac:dyDescent="0.25">
      <c r="A91" s="50" t="s">
        <v>289</v>
      </c>
      <c r="B91" s="50"/>
      <c r="C91" s="50"/>
      <c r="D91" s="50"/>
      <c r="E91" s="50"/>
      <c r="F91" s="50"/>
      <c r="G91" s="50"/>
      <c r="H91" s="50"/>
      <c r="I91" s="50"/>
    </row>
    <row r="92" spans="1:9" x14ac:dyDescent="0.25">
      <c r="A92" s="50" t="s">
        <v>290</v>
      </c>
      <c r="B92" s="50"/>
      <c r="C92" s="50"/>
      <c r="D92" s="50"/>
      <c r="E92" s="50"/>
      <c r="F92" s="50"/>
      <c r="G92" s="50"/>
      <c r="H92" s="50"/>
      <c r="I92" s="50"/>
    </row>
    <row r="93" spans="1:9" x14ac:dyDescent="0.25">
      <c r="A93" s="50" t="s">
        <v>291</v>
      </c>
      <c r="B93" s="50"/>
      <c r="C93" s="50"/>
      <c r="D93" s="50"/>
      <c r="E93" s="50"/>
      <c r="F93" s="50"/>
      <c r="G93" s="50"/>
      <c r="H93" s="50"/>
      <c r="I93" s="50"/>
    </row>
    <row r="94" spans="1:9" x14ac:dyDescent="0.25">
      <c r="A94" s="50" t="s">
        <v>292</v>
      </c>
      <c r="B94" s="50"/>
      <c r="C94" s="50"/>
      <c r="D94" s="50"/>
      <c r="E94" s="50"/>
      <c r="F94" s="50"/>
      <c r="G94" s="50"/>
      <c r="H94" s="50"/>
      <c r="I94" s="50"/>
    </row>
    <row r="95" spans="1:9" x14ac:dyDescent="0.25">
      <c r="A95" s="50" t="s">
        <v>293</v>
      </c>
      <c r="B95" s="50"/>
      <c r="C95" s="50"/>
      <c r="D95" s="50"/>
      <c r="E95" s="50"/>
      <c r="F95" s="50"/>
      <c r="G95" s="50"/>
      <c r="H95" s="50"/>
      <c r="I95" s="50"/>
    </row>
    <row r="96" spans="1:9" x14ac:dyDescent="0.25">
      <c r="A96" s="110"/>
      <c r="B96" s="111"/>
      <c r="C96" s="111"/>
      <c r="D96" s="111"/>
      <c r="E96" s="111"/>
      <c r="F96" s="111"/>
      <c r="G96" s="111"/>
      <c r="H96" s="111"/>
      <c r="I96" s="112"/>
    </row>
    <row r="97" spans="1:9" x14ac:dyDescent="0.25">
      <c r="A97" s="110"/>
      <c r="B97" s="111"/>
      <c r="C97" s="111"/>
      <c r="D97" s="111"/>
      <c r="E97" s="111"/>
      <c r="F97" s="111"/>
      <c r="G97" s="111"/>
      <c r="H97" s="111"/>
      <c r="I97" s="112"/>
    </row>
    <row r="98" spans="1:9" x14ac:dyDescent="0.25">
      <c r="A98" s="50"/>
      <c r="B98" s="50"/>
      <c r="C98" s="50"/>
      <c r="D98" s="50"/>
      <c r="E98" s="50"/>
      <c r="F98" s="50"/>
      <c r="G98" s="50"/>
      <c r="H98" s="50"/>
      <c r="I98" s="50"/>
    </row>
    <row r="99" spans="1:9" x14ac:dyDescent="0.25">
      <c r="A99" s="113" t="s">
        <v>294</v>
      </c>
      <c r="B99" s="113"/>
      <c r="C99" s="113"/>
      <c r="D99" s="113"/>
      <c r="E99" s="113"/>
      <c r="F99" s="113"/>
      <c r="G99" s="113"/>
      <c r="H99" s="113"/>
      <c r="I99" s="113"/>
    </row>
    <row r="100" spans="1:9" x14ac:dyDescent="0.25">
      <c r="A100" s="113" t="s">
        <v>295</v>
      </c>
      <c r="B100" s="113"/>
      <c r="C100" s="113"/>
      <c r="D100" s="113"/>
      <c r="E100" s="113"/>
      <c r="F100" s="113"/>
      <c r="G100" s="113"/>
      <c r="H100" s="113"/>
      <c r="I100" s="113"/>
    </row>
    <row r="101" spans="1:9" x14ac:dyDescent="0.25">
      <c r="A101" s="50"/>
      <c r="B101" s="50"/>
      <c r="C101" s="50"/>
      <c r="D101" s="50"/>
      <c r="E101" s="50"/>
      <c r="F101" s="50"/>
      <c r="G101" s="50"/>
      <c r="H101" s="50"/>
      <c r="I101" s="50"/>
    </row>
    <row r="102" spans="1:9" x14ac:dyDescent="0.25">
      <c r="A102" s="50"/>
      <c r="B102" s="50"/>
      <c r="C102" s="50"/>
      <c r="D102" s="50"/>
      <c r="E102" s="50"/>
      <c r="F102" s="58" t="str">
        <f>IF(OR(TRIM(D31)="",TRIM(D32)="",TRIM(D33)="",TRIM(D34)="",TRIM(D35)=""),
"Uwaga - błędnie wypełniony formularz. Sprawdź wszystkie pola 'Oferowana konfiguracja' w pkt. 1",
IF(OR(E31=0,E32=0,E33=0,E34=0,E35=0),
"Uwaga - błędnie wypełniony formularz. Sprawdź wszystkie pola 'Cena netto' w pkt. 1",
""))</f>
        <v>Uwaga - błędnie wypełniony formularz. Sprawdź wszystkie pola 'Oferowana konfiguracja' w pkt. 1</v>
      </c>
      <c r="G102" s="50"/>
      <c r="H102" s="50"/>
      <c r="I102" s="50"/>
    </row>
    <row r="103" spans="1:9" x14ac:dyDescent="0.25">
      <c r="A103" s="50"/>
      <c r="B103" s="50"/>
      <c r="C103" s="50"/>
      <c r="D103" s="50"/>
      <c r="E103" s="50"/>
      <c r="F103" s="50"/>
      <c r="G103" s="41" t="s">
        <v>297</v>
      </c>
      <c r="H103" s="40"/>
      <c r="I103" s="50"/>
    </row>
    <row r="104" spans="1:9" x14ac:dyDescent="0.25">
      <c r="A104" s="50"/>
      <c r="B104" s="50"/>
      <c r="C104" s="50"/>
      <c r="D104" s="50"/>
      <c r="E104" s="50"/>
      <c r="F104" s="50"/>
      <c r="G104" s="39" t="s">
        <v>30</v>
      </c>
      <c r="H104" s="40"/>
      <c r="I104" s="50"/>
    </row>
    <row r="105" spans="1:9" x14ac:dyDescent="0.25">
      <c r="A105" s="22" t="s">
        <v>29</v>
      </c>
      <c r="B105" s="23"/>
      <c r="C105" s="23"/>
      <c r="D105" s="23"/>
      <c r="E105" s="23"/>
      <c r="F105" s="23"/>
      <c r="G105" s="23"/>
      <c r="H105" s="23"/>
      <c r="I105" s="23"/>
    </row>
  </sheetData>
  <sheetProtection algorithmName="SHA-512" hashValue="44BO/mOqCOz483/yfIgk7jRiA3xT42vi75c0B/j+HMICI5TMYgwv5GCM95qR4t95MXOFbmL547CodPEBYxONjg==" saltValue="c+Zk9oO6FBUu4DmrjaSUuQ==" spinCount="100000" sheet="1" objects="1" scenarios="1"/>
  <mergeCells count="39">
    <mergeCell ref="A96:I96"/>
    <mergeCell ref="A97:I97"/>
    <mergeCell ref="A99:I99"/>
    <mergeCell ref="A100:I100"/>
    <mergeCell ref="A81:B81"/>
    <mergeCell ref="E81:I81"/>
    <mergeCell ref="A83:B83"/>
    <mergeCell ref="E83:I83"/>
    <mergeCell ref="D85:E85"/>
    <mergeCell ref="A46:C46"/>
    <mergeCell ref="E46:I46"/>
    <mergeCell ref="A49:B49"/>
    <mergeCell ref="D50:I50"/>
    <mergeCell ref="A57:B57"/>
    <mergeCell ref="D57:G58"/>
    <mergeCell ref="H57:I58"/>
    <mergeCell ref="D59:G59"/>
    <mergeCell ref="H59:I59"/>
    <mergeCell ref="D60:G60"/>
    <mergeCell ref="H60:I60"/>
    <mergeCell ref="D61:G61"/>
    <mergeCell ref="H61:I61"/>
    <mergeCell ref="A11:I11"/>
    <mergeCell ref="A13:D13"/>
    <mergeCell ref="E13:I18"/>
    <mergeCell ref="A14:D15"/>
    <mergeCell ref="A16:D16"/>
    <mergeCell ref="A17:D17"/>
    <mergeCell ref="A18:D18"/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F25:G25"/>
  </mergeCells>
  <dataValidations count="5">
    <dataValidation type="list" allowBlank="1" showInputMessage="1" showErrorMessage="1" sqref="H31:H35">
      <formula1>$L$2:$L$12</formula1>
    </dataValidation>
    <dataValidation type="list" allowBlank="1" showInputMessage="1" showErrorMessage="1" sqref="C40">
      <formula1>$C$1:$C$3</formula1>
    </dataValidation>
    <dataValidation type="list" allowBlank="1" showInputMessage="1" showErrorMessage="1" sqref="E63">
      <formula1>$L$14:$L$16</formula1>
    </dataValidation>
    <dataValidation type="list" allowBlank="1" showInputMessage="1" showErrorMessage="1" sqref="A49:B49">
      <formula1>$L$32:$L$34</formula1>
    </dataValidation>
    <dataValidation type="list" allowBlank="1" showInputMessage="1" showErrorMessage="1" sqref="A57:B57">
      <formula1>$L$37:$L$38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topLeftCell="A52" zoomScaleNormal="100" workbookViewId="0">
      <selection activeCell="B79" sqref="B79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.7109375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79</v>
      </c>
      <c r="F13" s="71"/>
      <c r="G13" s="71"/>
      <c r="H13" s="71"/>
      <c r="I13" s="72"/>
    </row>
    <row r="14" spans="1:12" ht="21" customHeight="1" x14ac:dyDescent="0.25">
      <c r="A14" s="79" t="s">
        <v>233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49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50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5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5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3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4</v>
      </c>
      <c r="C32" s="9">
        <v>1</v>
      </c>
      <c r="D32" s="52"/>
      <c r="E32" s="53">
        <v>0</v>
      </c>
      <c r="F32" s="7">
        <f t="shared" ref="F32:F43" si="0">ROUND(C32*E32,2)</f>
        <v>0</v>
      </c>
      <c r="G32" s="7">
        <f t="shared" ref="G32:G43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8" t="s">
        <v>51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8" t="s">
        <v>52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8" t="s">
        <v>53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54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54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55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x14ac:dyDescent="0.25">
      <c r="A39" s="12">
        <v>9</v>
      </c>
      <c r="B39" s="24" t="s">
        <v>6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272</v>
      </c>
    </row>
    <row r="40" spans="1:12" x14ac:dyDescent="0.25">
      <c r="A40" s="12">
        <v>10</v>
      </c>
      <c r="B40" s="24" t="s">
        <v>6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x14ac:dyDescent="0.25">
      <c r="A41" s="12">
        <v>11</v>
      </c>
      <c r="B41" s="24" t="s">
        <v>6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56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6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x14ac:dyDescent="0.25">
      <c r="A44" s="12">
        <v>14</v>
      </c>
      <c r="B44" s="24" t="s">
        <v>6</v>
      </c>
      <c r="C44" s="9">
        <v>1</v>
      </c>
      <c r="D44" s="52"/>
      <c r="E44" s="53">
        <v>0</v>
      </c>
      <c r="F44" s="7">
        <f t="shared" ref="F44:F79" si="2">ROUND(C44*E44,2)</f>
        <v>0</v>
      </c>
      <c r="G44" s="7">
        <f t="shared" ref="G44:G79" si="3">ROUND(F44*1.23,2)</f>
        <v>0</v>
      </c>
      <c r="H44" s="54" t="s">
        <v>24</v>
      </c>
      <c r="I44" s="52"/>
    </row>
    <row r="45" spans="1:12" x14ac:dyDescent="0.25">
      <c r="A45" s="12">
        <v>15</v>
      </c>
      <c r="B45" s="24" t="s">
        <v>6</v>
      </c>
      <c r="C45" s="9">
        <v>1</v>
      </c>
      <c r="D45" s="52"/>
      <c r="E45" s="53">
        <v>0</v>
      </c>
      <c r="F45" s="7">
        <f t="shared" si="2"/>
        <v>0</v>
      </c>
      <c r="G45" s="7">
        <f t="shared" si="3"/>
        <v>0</v>
      </c>
      <c r="H45" s="54" t="s">
        <v>24</v>
      </c>
      <c r="I45" s="52"/>
    </row>
    <row r="46" spans="1:12" x14ac:dyDescent="0.25">
      <c r="A46" s="12">
        <v>16</v>
      </c>
      <c r="B46" s="24" t="s">
        <v>6</v>
      </c>
      <c r="C46" s="9">
        <v>1</v>
      </c>
      <c r="D46" s="52"/>
      <c r="E46" s="53">
        <v>0</v>
      </c>
      <c r="F46" s="7">
        <f t="shared" si="2"/>
        <v>0</v>
      </c>
      <c r="G46" s="7">
        <f t="shared" si="3"/>
        <v>0</v>
      </c>
      <c r="H46" s="54" t="s">
        <v>24</v>
      </c>
      <c r="I46" s="52"/>
    </row>
    <row r="47" spans="1:12" x14ac:dyDescent="0.25">
      <c r="A47" s="12">
        <v>17</v>
      </c>
      <c r="B47" s="24" t="s">
        <v>9</v>
      </c>
      <c r="C47" s="9">
        <v>1</v>
      </c>
      <c r="D47" s="52"/>
      <c r="E47" s="53">
        <v>0</v>
      </c>
      <c r="F47" s="7">
        <f t="shared" si="2"/>
        <v>0</v>
      </c>
      <c r="G47" s="7">
        <f t="shared" si="3"/>
        <v>0</v>
      </c>
      <c r="H47" s="54" t="s">
        <v>24</v>
      </c>
      <c r="I47" s="52"/>
    </row>
    <row r="48" spans="1:12" ht="30" x14ac:dyDescent="0.25">
      <c r="A48" s="12">
        <v>18</v>
      </c>
      <c r="B48" s="24" t="s">
        <v>57</v>
      </c>
      <c r="C48" s="9">
        <v>1</v>
      </c>
      <c r="D48" s="52"/>
      <c r="E48" s="53">
        <v>0</v>
      </c>
      <c r="F48" s="7">
        <f t="shared" si="2"/>
        <v>0</v>
      </c>
      <c r="G48" s="7">
        <f t="shared" si="3"/>
        <v>0</v>
      </c>
      <c r="H48" s="54" t="s">
        <v>24</v>
      </c>
      <c r="I48" s="52"/>
    </row>
    <row r="49" spans="1:9" x14ac:dyDescent="0.25">
      <c r="A49" s="12">
        <v>19</v>
      </c>
      <c r="B49" s="24" t="s">
        <v>58</v>
      </c>
      <c r="C49" s="9">
        <v>1</v>
      </c>
      <c r="D49" s="52"/>
      <c r="E49" s="53">
        <v>0</v>
      </c>
      <c r="F49" s="7">
        <f t="shared" si="2"/>
        <v>0</v>
      </c>
      <c r="G49" s="7">
        <f t="shared" si="3"/>
        <v>0</v>
      </c>
      <c r="H49" s="54" t="s">
        <v>24</v>
      </c>
      <c r="I49" s="52"/>
    </row>
    <row r="50" spans="1:9" x14ac:dyDescent="0.25">
      <c r="A50" s="12">
        <v>20</v>
      </c>
      <c r="B50" s="24" t="s">
        <v>59</v>
      </c>
      <c r="C50" s="9">
        <v>1</v>
      </c>
      <c r="D50" s="52"/>
      <c r="E50" s="53">
        <v>0</v>
      </c>
      <c r="F50" s="7">
        <f t="shared" si="2"/>
        <v>0</v>
      </c>
      <c r="G50" s="7">
        <f t="shared" si="3"/>
        <v>0</v>
      </c>
      <c r="H50" s="54" t="s">
        <v>24</v>
      </c>
      <c r="I50" s="52"/>
    </row>
    <row r="51" spans="1:9" x14ac:dyDescent="0.25">
      <c r="A51" s="12">
        <v>21</v>
      </c>
      <c r="B51" s="24" t="s">
        <v>60</v>
      </c>
      <c r="C51" s="9">
        <v>1</v>
      </c>
      <c r="D51" s="52"/>
      <c r="E51" s="53">
        <v>0</v>
      </c>
      <c r="F51" s="7">
        <f t="shared" si="2"/>
        <v>0</v>
      </c>
      <c r="G51" s="7">
        <f t="shared" si="3"/>
        <v>0</v>
      </c>
      <c r="H51" s="54" t="s">
        <v>24</v>
      </c>
      <c r="I51" s="52"/>
    </row>
    <row r="52" spans="1:9" ht="30" x14ac:dyDescent="0.25">
      <c r="A52" s="12">
        <v>22</v>
      </c>
      <c r="B52" s="24" t="s">
        <v>61</v>
      </c>
      <c r="C52" s="9">
        <v>1</v>
      </c>
      <c r="D52" s="52"/>
      <c r="E52" s="53">
        <v>0</v>
      </c>
      <c r="F52" s="7">
        <f t="shared" si="2"/>
        <v>0</v>
      </c>
      <c r="G52" s="7">
        <f t="shared" si="3"/>
        <v>0</v>
      </c>
      <c r="H52" s="54" t="s">
        <v>24</v>
      </c>
      <c r="I52" s="52"/>
    </row>
    <row r="53" spans="1:9" x14ac:dyDescent="0.25">
      <c r="A53" s="12">
        <v>23</v>
      </c>
      <c r="B53" s="24" t="s">
        <v>62</v>
      </c>
      <c r="C53" s="9">
        <v>1</v>
      </c>
      <c r="D53" s="52"/>
      <c r="E53" s="53">
        <v>0</v>
      </c>
      <c r="F53" s="7">
        <f t="shared" si="2"/>
        <v>0</v>
      </c>
      <c r="G53" s="7">
        <f t="shared" si="3"/>
        <v>0</v>
      </c>
      <c r="H53" s="54" t="s">
        <v>24</v>
      </c>
      <c r="I53" s="52"/>
    </row>
    <row r="54" spans="1:9" x14ac:dyDescent="0.25">
      <c r="A54" s="12">
        <v>24</v>
      </c>
      <c r="B54" s="24" t="s">
        <v>63</v>
      </c>
      <c r="C54" s="9">
        <v>1</v>
      </c>
      <c r="D54" s="52"/>
      <c r="E54" s="53">
        <v>0</v>
      </c>
      <c r="F54" s="7">
        <f t="shared" si="2"/>
        <v>0</v>
      </c>
      <c r="G54" s="7">
        <f t="shared" si="3"/>
        <v>0</v>
      </c>
      <c r="H54" s="54" t="s">
        <v>24</v>
      </c>
      <c r="I54" s="52"/>
    </row>
    <row r="55" spans="1:9" x14ac:dyDescent="0.25">
      <c r="A55" s="12">
        <v>25</v>
      </c>
      <c r="B55" s="24" t="s">
        <v>64</v>
      </c>
      <c r="C55" s="9">
        <v>1</v>
      </c>
      <c r="D55" s="52"/>
      <c r="E55" s="53">
        <v>0</v>
      </c>
      <c r="F55" s="7">
        <f t="shared" si="2"/>
        <v>0</v>
      </c>
      <c r="G55" s="7">
        <f t="shared" si="3"/>
        <v>0</v>
      </c>
      <c r="H55" s="54" t="s">
        <v>24</v>
      </c>
      <c r="I55" s="52"/>
    </row>
    <row r="56" spans="1:9" x14ac:dyDescent="0.25">
      <c r="A56" s="12">
        <v>26</v>
      </c>
      <c r="B56" s="24" t="s">
        <v>64</v>
      </c>
      <c r="C56" s="9">
        <v>1</v>
      </c>
      <c r="D56" s="52"/>
      <c r="E56" s="53">
        <v>0</v>
      </c>
      <c r="F56" s="7">
        <f t="shared" si="2"/>
        <v>0</v>
      </c>
      <c r="G56" s="7">
        <f t="shared" si="3"/>
        <v>0</v>
      </c>
      <c r="H56" s="54" t="s">
        <v>24</v>
      </c>
      <c r="I56" s="52"/>
    </row>
    <row r="57" spans="1:9" x14ac:dyDescent="0.25">
      <c r="A57" s="12">
        <v>27</v>
      </c>
      <c r="B57" s="24" t="s">
        <v>65</v>
      </c>
      <c r="C57" s="9">
        <v>2</v>
      </c>
      <c r="D57" s="52"/>
      <c r="E57" s="53">
        <v>0</v>
      </c>
      <c r="F57" s="7">
        <f t="shared" si="2"/>
        <v>0</v>
      </c>
      <c r="G57" s="7">
        <f t="shared" si="3"/>
        <v>0</v>
      </c>
      <c r="H57" s="54" t="s">
        <v>24</v>
      </c>
      <c r="I57" s="52"/>
    </row>
    <row r="58" spans="1:9" ht="30" x14ac:dyDescent="0.25">
      <c r="A58" s="12">
        <v>28</v>
      </c>
      <c r="B58" s="24" t="s">
        <v>66</v>
      </c>
      <c r="C58" s="9">
        <v>1</v>
      </c>
      <c r="D58" s="52"/>
      <c r="E58" s="53">
        <v>0</v>
      </c>
      <c r="F58" s="7">
        <f t="shared" si="2"/>
        <v>0</v>
      </c>
      <c r="G58" s="7">
        <f t="shared" si="3"/>
        <v>0</v>
      </c>
      <c r="H58" s="54" t="s">
        <v>24</v>
      </c>
      <c r="I58" s="52"/>
    </row>
    <row r="59" spans="1:9" x14ac:dyDescent="0.25">
      <c r="A59" s="12">
        <v>29</v>
      </c>
      <c r="B59" s="24" t="s">
        <v>67</v>
      </c>
      <c r="C59" s="9">
        <v>1</v>
      </c>
      <c r="D59" s="52"/>
      <c r="E59" s="53">
        <v>0</v>
      </c>
      <c r="F59" s="7">
        <f t="shared" si="2"/>
        <v>0</v>
      </c>
      <c r="G59" s="7">
        <f t="shared" si="3"/>
        <v>0</v>
      </c>
      <c r="H59" s="54" t="s">
        <v>24</v>
      </c>
      <c r="I59" s="52"/>
    </row>
    <row r="60" spans="1:9" x14ac:dyDescent="0.25">
      <c r="A60" s="12">
        <v>30</v>
      </c>
      <c r="B60" s="24" t="s">
        <v>68</v>
      </c>
      <c r="C60" s="9">
        <v>1</v>
      </c>
      <c r="D60" s="52"/>
      <c r="E60" s="53">
        <v>0</v>
      </c>
      <c r="F60" s="7">
        <f t="shared" si="2"/>
        <v>0</v>
      </c>
      <c r="G60" s="7">
        <f t="shared" si="3"/>
        <v>0</v>
      </c>
      <c r="H60" s="54" t="s">
        <v>24</v>
      </c>
      <c r="I60" s="52"/>
    </row>
    <row r="61" spans="1:9" x14ac:dyDescent="0.25">
      <c r="A61" s="12">
        <v>31</v>
      </c>
      <c r="B61" s="24" t="s">
        <v>68</v>
      </c>
      <c r="C61" s="9">
        <v>1</v>
      </c>
      <c r="D61" s="52"/>
      <c r="E61" s="53">
        <v>0</v>
      </c>
      <c r="F61" s="7">
        <f t="shared" si="2"/>
        <v>0</v>
      </c>
      <c r="G61" s="7">
        <f t="shared" si="3"/>
        <v>0</v>
      </c>
      <c r="H61" s="54" t="s">
        <v>24</v>
      </c>
      <c r="I61" s="52"/>
    </row>
    <row r="62" spans="1:9" x14ac:dyDescent="0.25">
      <c r="A62" s="12">
        <v>32</v>
      </c>
      <c r="B62" s="24" t="s">
        <v>68</v>
      </c>
      <c r="C62" s="9">
        <v>1</v>
      </c>
      <c r="D62" s="52"/>
      <c r="E62" s="53">
        <v>0</v>
      </c>
      <c r="F62" s="7">
        <f t="shared" si="2"/>
        <v>0</v>
      </c>
      <c r="G62" s="7">
        <f t="shared" si="3"/>
        <v>0</v>
      </c>
      <c r="H62" s="54" t="s">
        <v>24</v>
      </c>
      <c r="I62" s="52"/>
    </row>
    <row r="63" spans="1:9" x14ac:dyDescent="0.25">
      <c r="A63" s="12">
        <v>33</v>
      </c>
      <c r="B63" s="24" t="s">
        <v>69</v>
      </c>
      <c r="C63" s="9">
        <v>2</v>
      </c>
      <c r="D63" s="52"/>
      <c r="E63" s="53">
        <v>0</v>
      </c>
      <c r="F63" s="7">
        <f t="shared" si="2"/>
        <v>0</v>
      </c>
      <c r="G63" s="7">
        <f t="shared" si="3"/>
        <v>0</v>
      </c>
      <c r="H63" s="54" t="s">
        <v>24</v>
      </c>
      <c r="I63" s="52"/>
    </row>
    <row r="64" spans="1:9" x14ac:dyDescent="0.25">
      <c r="A64" s="12">
        <v>34</v>
      </c>
      <c r="B64" s="24" t="s">
        <v>41</v>
      </c>
      <c r="C64" s="9">
        <v>2</v>
      </c>
      <c r="D64" s="52"/>
      <c r="E64" s="53">
        <v>0</v>
      </c>
      <c r="F64" s="7">
        <f t="shared" si="2"/>
        <v>0</v>
      </c>
      <c r="G64" s="7">
        <f t="shared" si="3"/>
        <v>0</v>
      </c>
      <c r="H64" s="54" t="s">
        <v>24</v>
      </c>
      <c r="I64" s="52"/>
    </row>
    <row r="65" spans="1:9" x14ac:dyDescent="0.25">
      <c r="A65" s="12">
        <v>35</v>
      </c>
      <c r="B65" s="24" t="s">
        <v>42</v>
      </c>
      <c r="C65" s="9">
        <v>4</v>
      </c>
      <c r="D65" s="52"/>
      <c r="E65" s="53">
        <v>0</v>
      </c>
      <c r="F65" s="7">
        <f t="shared" si="2"/>
        <v>0</v>
      </c>
      <c r="G65" s="7">
        <f t="shared" si="3"/>
        <v>0</v>
      </c>
      <c r="H65" s="54" t="s">
        <v>24</v>
      </c>
      <c r="I65" s="52"/>
    </row>
    <row r="66" spans="1:9" x14ac:dyDescent="0.25">
      <c r="A66" s="12">
        <v>36</v>
      </c>
      <c r="B66" s="24" t="s">
        <v>70</v>
      </c>
      <c r="C66" s="9">
        <v>2</v>
      </c>
      <c r="D66" s="52"/>
      <c r="E66" s="53">
        <v>0</v>
      </c>
      <c r="F66" s="7">
        <f t="shared" si="2"/>
        <v>0</v>
      </c>
      <c r="G66" s="7">
        <f t="shared" si="3"/>
        <v>0</v>
      </c>
      <c r="H66" s="54" t="s">
        <v>24</v>
      </c>
      <c r="I66" s="52"/>
    </row>
    <row r="67" spans="1:9" ht="30" x14ac:dyDescent="0.25">
      <c r="A67" s="12">
        <v>37</v>
      </c>
      <c r="B67" s="24" t="s">
        <v>44</v>
      </c>
      <c r="C67" s="9">
        <v>2</v>
      </c>
      <c r="D67" s="52"/>
      <c r="E67" s="53">
        <v>0</v>
      </c>
      <c r="F67" s="7">
        <f t="shared" si="2"/>
        <v>0</v>
      </c>
      <c r="G67" s="7">
        <f t="shared" si="3"/>
        <v>0</v>
      </c>
      <c r="H67" s="54" t="s">
        <v>24</v>
      </c>
      <c r="I67" s="52"/>
    </row>
    <row r="68" spans="1:9" ht="30" x14ac:dyDescent="0.25">
      <c r="A68" s="12">
        <v>38</v>
      </c>
      <c r="B68" s="24" t="s">
        <v>71</v>
      </c>
      <c r="C68" s="9">
        <v>2</v>
      </c>
      <c r="D68" s="52"/>
      <c r="E68" s="53">
        <v>0</v>
      </c>
      <c r="F68" s="7">
        <f t="shared" si="2"/>
        <v>0</v>
      </c>
      <c r="G68" s="7">
        <f t="shared" si="3"/>
        <v>0</v>
      </c>
      <c r="H68" s="54" t="s">
        <v>24</v>
      </c>
      <c r="I68" s="52"/>
    </row>
    <row r="69" spans="1:9" x14ac:dyDescent="0.25">
      <c r="A69" s="12">
        <v>39</v>
      </c>
      <c r="B69" s="24" t="s">
        <v>41</v>
      </c>
      <c r="C69" s="9">
        <v>1</v>
      </c>
      <c r="D69" s="52"/>
      <c r="E69" s="53">
        <v>0</v>
      </c>
      <c r="F69" s="7">
        <f t="shared" si="2"/>
        <v>0</v>
      </c>
      <c r="G69" s="7">
        <f t="shared" si="3"/>
        <v>0</v>
      </c>
      <c r="H69" s="54" t="s">
        <v>24</v>
      </c>
      <c r="I69" s="52"/>
    </row>
    <row r="70" spans="1:9" x14ac:dyDescent="0.25">
      <c r="A70" s="12">
        <v>40</v>
      </c>
      <c r="B70" s="24" t="s">
        <v>42</v>
      </c>
      <c r="C70" s="9">
        <v>1</v>
      </c>
      <c r="D70" s="52"/>
      <c r="E70" s="53">
        <v>0</v>
      </c>
      <c r="F70" s="7">
        <f t="shared" si="2"/>
        <v>0</v>
      </c>
      <c r="G70" s="7">
        <f t="shared" si="3"/>
        <v>0</v>
      </c>
      <c r="H70" s="54" t="s">
        <v>24</v>
      </c>
      <c r="I70" s="52"/>
    </row>
    <row r="71" spans="1:9" x14ac:dyDescent="0.25">
      <c r="A71" s="12">
        <v>41</v>
      </c>
      <c r="B71" s="24" t="s">
        <v>43</v>
      </c>
      <c r="C71" s="9">
        <v>1</v>
      </c>
      <c r="D71" s="52"/>
      <c r="E71" s="53">
        <v>0</v>
      </c>
      <c r="F71" s="7">
        <f t="shared" si="2"/>
        <v>0</v>
      </c>
      <c r="G71" s="7">
        <f t="shared" si="3"/>
        <v>0</v>
      </c>
      <c r="H71" s="54" t="s">
        <v>24</v>
      </c>
      <c r="I71" s="52"/>
    </row>
    <row r="72" spans="1:9" ht="30" x14ac:dyDescent="0.25">
      <c r="A72" s="12">
        <v>42</v>
      </c>
      <c r="B72" s="24" t="s">
        <v>72</v>
      </c>
      <c r="C72" s="9">
        <v>1</v>
      </c>
      <c r="D72" s="52"/>
      <c r="E72" s="53">
        <v>0</v>
      </c>
      <c r="F72" s="7">
        <f t="shared" si="2"/>
        <v>0</v>
      </c>
      <c r="G72" s="7">
        <f t="shared" si="3"/>
        <v>0</v>
      </c>
      <c r="H72" s="54" t="s">
        <v>24</v>
      </c>
      <c r="I72" s="52"/>
    </row>
    <row r="73" spans="1:9" ht="30" x14ac:dyDescent="0.25">
      <c r="A73" s="12">
        <v>43</v>
      </c>
      <c r="B73" s="24" t="s">
        <v>73</v>
      </c>
      <c r="C73" s="9">
        <v>1</v>
      </c>
      <c r="D73" s="52"/>
      <c r="E73" s="53">
        <v>0</v>
      </c>
      <c r="F73" s="7">
        <f t="shared" si="2"/>
        <v>0</v>
      </c>
      <c r="G73" s="7">
        <f t="shared" si="3"/>
        <v>0</v>
      </c>
      <c r="H73" s="54" t="s">
        <v>24</v>
      </c>
      <c r="I73" s="52"/>
    </row>
    <row r="74" spans="1:9" x14ac:dyDescent="0.25">
      <c r="A74" s="12">
        <v>44</v>
      </c>
      <c r="B74" s="24" t="s">
        <v>74</v>
      </c>
      <c r="C74" s="9">
        <v>1</v>
      </c>
      <c r="D74" s="52"/>
      <c r="E74" s="53">
        <v>0</v>
      </c>
      <c r="F74" s="7">
        <f t="shared" si="2"/>
        <v>0</v>
      </c>
      <c r="G74" s="7">
        <f t="shared" si="3"/>
        <v>0</v>
      </c>
      <c r="H74" s="54" t="s">
        <v>24</v>
      </c>
      <c r="I74" s="52"/>
    </row>
    <row r="75" spans="1:9" ht="30" x14ac:dyDescent="0.25">
      <c r="A75" s="12">
        <v>45</v>
      </c>
      <c r="B75" s="24" t="s">
        <v>75</v>
      </c>
      <c r="C75" s="9">
        <v>2</v>
      </c>
      <c r="D75" s="52"/>
      <c r="E75" s="53">
        <v>0</v>
      </c>
      <c r="F75" s="7">
        <f t="shared" si="2"/>
        <v>0</v>
      </c>
      <c r="G75" s="7">
        <f t="shared" si="3"/>
        <v>0</v>
      </c>
      <c r="H75" s="54" t="s">
        <v>24</v>
      </c>
      <c r="I75" s="52"/>
    </row>
    <row r="76" spans="1:9" ht="30" x14ac:dyDescent="0.25">
      <c r="A76" s="12">
        <v>46</v>
      </c>
      <c r="B76" s="24" t="s">
        <v>76</v>
      </c>
      <c r="C76" s="9">
        <v>2</v>
      </c>
      <c r="D76" s="52"/>
      <c r="E76" s="53">
        <v>0</v>
      </c>
      <c r="F76" s="7">
        <f t="shared" si="2"/>
        <v>0</v>
      </c>
      <c r="G76" s="7">
        <f t="shared" si="3"/>
        <v>0</v>
      </c>
      <c r="H76" s="54" t="s">
        <v>24</v>
      </c>
      <c r="I76" s="52"/>
    </row>
    <row r="77" spans="1:9" x14ac:dyDescent="0.25">
      <c r="A77" s="12">
        <v>47</v>
      </c>
      <c r="B77" s="24" t="s">
        <v>77</v>
      </c>
      <c r="C77" s="9">
        <v>1</v>
      </c>
      <c r="D77" s="52"/>
      <c r="E77" s="53">
        <v>0</v>
      </c>
      <c r="F77" s="7">
        <f t="shared" si="2"/>
        <v>0</v>
      </c>
      <c r="G77" s="7">
        <f t="shared" si="3"/>
        <v>0</v>
      </c>
      <c r="H77" s="54" t="s">
        <v>24</v>
      </c>
      <c r="I77" s="52"/>
    </row>
    <row r="78" spans="1:9" x14ac:dyDescent="0.25">
      <c r="A78" s="12">
        <v>48</v>
      </c>
      <c r="B78" s="24" t="s">
        <v>78</v>
      </c>
      <c r="C78" s="9">
        <v>2</v>
      </c>
      <c r="D78" s="52"/>
      <c r="E78" s="53">
        <v>0</v>
      </c>
      <c r="F78" s="7">
        <f t="shared" si="2"/>
        <v>0</v>
      </c>
      <c r="G78" s="7">
        <f t="shared" si="3"/>
        <v>0</v>
      </c>
      <c r="H78" s="54" t="s">
        <v>24</v>
      </c>
      <c r="I78" s="52"/>
    </row>
    <row r="79" spans="1:9" x14ac:dyDescent="0.25">
      <c r="A79" s="12">
        <v>49</v>
      </c>
      <c r="B79" s="24" t="s">
        <v>34</v>
      </c>
      <c r="C79" s="9">
        <v>24</v>
      </c>
      <c r="D79" s="52"/>
      <c r="E79" s="53">
        <v>0</v>
      </c>
      <c r="F79" s="7">
        <f t="shared" si="2"/>
        <v>0</v>
      </c>
      <c r="G79" s="7">
        <f t="shared" si="3"/>
        <v>0</v>
      </c>
      <c r="H79" s="54" t="s">
        <v>24</v>
      </c>
      <c r="I79" s="52"/>
    </row>
    <row r="81" spans="1:9" x14ac:dyDescent="0.25">
      <c r="D81" s="5" t="s">
        <v>20</v>
      </c>
      <c r="E81" s="2"/>
      <c r="F81" s="2"/>
      <c r="G81" s="1">
        <f>SUM(G31:G79)</f>
        <v>0</v>
      </c>
      <c r="H81" s="2"/>
      <c r="I81" s="2"/>
    </row>
    <row r="82" spans="1:9" ht="31.5" customHeight="1" x14ac:dyDescent="0.25">
      <c r="D82" s="3" t="s">
        <v>21</v>
      </c>
      <c r="E82" s="99"/>
      <c r="F82" s="100"/>
      <c r="G82" s="100"/>
      <c r="H82" s="100"/>
      <c r="I82" s="101"/>
    </row>
    <row r="84" spans="1:9" x14ac:dyDescent="0.25">
      <c r="B84" s="51" t="s">
        <v>327</v>
      </c>
      <c r="C84" s="55" t="s">
        <v>328</v>
      </c>
      <c r="D84" s="6"/>
    </row>
    <row r="86" spans="1:9" x14ac:dyDescent="0.25">
      <c r="A86" s="87" t="s">
        <v>22</v>
      </c>
      <c r="B86" s="87"/>
      <c r="C86" s="87"/>
      <c r="D86" s="87"/>
      <c r="E86" s="87"/>
      <c r="F86" s="87"/>
      <c r="G86" s="87"/>
      <c r="H86" s="87"/>
      <c r="I86" s="87"/>
    </row>
    <row r="87" spans="1:9" x14ac:dyDescent="0.25">
      <c r="A87" s="87" t="s">
        <v>23</v>
      </c>
      <c r="B87" s="87"/>
      <c r="C87" s="87"/>
      <c r="D87" s="87"/>
      <c r="E87" s="87"/>
      <c r="F87" s="87"/>
      <c r="G87" s="87"/>
      <c r="H87" s="87"/>
      <c r="I87" s="87"/>
    </row>
    <row r="88" spans="1:9" ht="15.75" x14ac:dyDescent="0.25">
      <c r="A88" s="30"/>
      <c r="B88" s="30"/>
      <c r="C88" s="30"/>
      <c r="D88" s="30"/>
      <c r="E88" s="31" t="s">
        <v>262</v>
      </c>
      <c r="F88" s="33"/>
      <c r="G88" s="33"/>
      <c r="H88" s="32"/>
      <c r="I88" s="30"/>
    </row>
    <row r="89" spans="1:9" ht="15.75" x14ac:dyDescent="0.25">
      <c r="A89" s="35" t="s">
        <v>261</v>
      </c>
      <c r="B89" s="32"/>
      <c r="C89" s="32"/>
      <c r="D89" s="32"/>
      <c r="E89" s="31" t="s">
        <v>263</v>
      </c>
      <c r="F89" s="34"/>
      <c r="G89" s="34"/>
      <c r="H89" s="32"/>
      <c r="I89" s="32"/>
    </row>
    <row r="90" spans="1:9" x14ac:dyDescent="0.25">
      <c r="A90" s="104"/>
      <c r="B90" s="105"/>
      <c r="C90" s="106"/>
      <c r="D90" s="32"/>
      <c r="E90" s="99"/>
      <c r="F90" s="100"/>
      <c r="G90" s="100"/>
      <c r="H90" s="100"/>
      <c r="I90" s="101"/>
    </row>
    <row r="91" spans="1:9" x14ac:dyDescent="0.25">
      <c r="A91" s="32"/>
      <c r="B91" s="32"/>
      <c r="C91" s="32"/>
      <c r="D91" s="32"/>
      <c r="E91" s="31"/>
      <c r="F91" s="34"/>
      <c r="G91" s="34"/>
      <c r="H91" s="32"/>
      <c r="I91" s="32"/>
    </row>
    <row r="92" spans="1:9" ht="15.75" x14ac:dyDescent="0.25">
      <c r="A92" s="31" t="s">
        <v>264</v>
      </c>
      <c r="B92" s="32"/>
      <c r="C92" s="32"/>
      <c r="D92" s="31" t="s">
        <v>265</v>
      </c>
      <c r="E92" s="31"/>
      <c r="F92" s="34"/>
      <c r="G92" s="34"/>
      <c r="H92" s="32"/>
      <c r="I92" s="32"/>
    </row>
    <row r="93" spans="1:9" x14ac:dyDescent="0.25">
      <c r="A93" s="104" t="s">
        <v>24</v>
      </c>
      <c r="B93" s="106"/>
      <c r="C93" s="31"/>
      <c r="D93" s="32" t="s">
        <v>266</v>
      </c>
      <c r="E93" s="31"/>
      <c r="F93" s="34"/>
      <c r="G93" s="34"/>
      <c r="H93" s="32"/>
      <c r="I93" s="32"/>
    </row>
    <row r="94" spans="1:9" ht="33" customHeight="1" x14ac:dyDescent="0.25">
      <c r="A94" s="36" t="s">
        <v>267</v>
      </c>
      <c r="B94" s="32"/>
      <c r="C94" s="32"/>
      <c r="D94" s="99"/>
      <c r="E94" s="100"/>
      <c r="F94" s="100"/>
      <c r="G94" s="100"/>
      <c r="H94" s="100"/>
      <c r="I94" s="101"/>
    </row>
    <row r="95" spans="1:9" x14ac:dyDescent="0.25">
      <c r="A95" s="38"/>
      <c r="B95" s="38"/>
      <c r="C95" s="38"/>
      <c r="D95" s="38"/>
      <c r="E95" s="38"/>
      <c r="F95" s="38"/>
      <c r="G95" s="38"/>
      <c r="H95" s="38"/>
      <c r="I95" s="38"/>
    </row>
    <row r="96" spans="1:9" ht="15.75" x14ac:dyDescent="0.25">
      <c r="A96" s="31" t="s">
        <v>300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268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269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/>
      <c r="B99" s="38"/>
      <c r="C99" s="38"/>
      <c r="D99" s="31"/>
      <c r="E99" s="31"/>
      <c r="F99" s="34"/>
      <c r="G99" s="34"/>
      <c r="H99" s="32"/>
      <c r="I99" s="32"/>
    </row>
    <row r="100" spans="1:9" ht="15.75" x14ac:dyDescent="0.25">
      <c r="A100" s="38" t="s">
        <v>270</v>
      </c>
      <c r="B100" s="38"/>
      <c r="C100" s="38"/>
      <c r="D100" s="31" t="s">
        <v>296</v>
      </c>
      <c r="E100" s="31"/>
      <c r="F100" s="34"/>
      <c r="G100" s="34"/>
      <c r="H100" s="32"/>
      <c r="I100" s="32"/>
    </row>
    <row r="101" spans="1:9" ht="15" customHeight="1" x14ac:dyDescent="0.25">
      <c r="A101" s="104" t="s">
        <v>24</v>
      </c>
      <c r="B101" s="106"/>
      <c r="C101" s="38"/>
      <c r="D101" s="107" t="s">
        <v>274</v>
      </c>
      <c r="E101" s="107"/>
      <c r="F101" s="107"/>
      <c r="G101" s="107"/>
      <c r="H101" s="108" t="s">
        <v>275</v>
      </c>
      <c r="I101" s="108"/>
    </row>
    <row r="102" spans="1:9" x14ac:dyDescent="0.25">
      <c r="A102" s="38" t="s">
        <v>273</v>
      </c>
      <c r="B102" s="38"/>
      <c r="C102" s="38"/>
      <c r="D102" s="107"/>
      <c r="E102" s="107"/>
      <c r="F102" s="107"/>
      <c r="G102" s="107"/>
      <c r="H102" s="108"/>
      <c r="I102" s="108"/>
    </row>
    <row r="103" spans="1:9" x14ac:dyDescent="0.25">
      <c r="A103" s="38" t="s">
        <v>301</v>
      </c>
      <c r="B103" s="38"/>
      <c r="C103" s="38"/>
      <c r="D103" s="99"/>
      <c r="E103" s="100"/>
      <c r="F103" s="100"/>
      <c r="G103" s="100"/>
      <c r="H103" s="109"/>
      <c r="I103" s="109"/>
    </row>
    <row r="104" spans="1:9" x14ac:dyDescent="0.25">
      <c r="A104" s="38"/>
      <c r="B104" s="38"/>
      <c r="C104" s="38"/>
      <c r="D104" s="104"/>
      <c r="E104" s="105"/>
      <c r="F104" s="105"/>
      <c r="G104" s="106"/>
      <c r="H104" s="109"/>
      <c r="I104" s="109"/>
    </row>
    <row r="105" spans="1:9" x14ac:dyDescent="0.25">
      <c r="A105" s="38"/>
      <c r="B105" s="38"/>
      <c r="C105" s="38"/>
      <c r="D105" s="104"/>
      <c r="E105" s="105"/>
      <c r="F105" s="105"/>
      <c r="G105" s="106"/>
      <c r="H105" s="109"/>
      <c r="I105" s="109"/>
    </row>
    <row r="106" spans="1:9" x14ac:dyDescent="0.25">
      <c r="A106" s="38"/>
      <c r="B106" s="38"/>
      <c r="C106" s="38"/>
      <c r="D106" s="38"/>
      <c r="E106" s="38"/>
      <c r="F106" s="38"/>
      <c r="G106" s="38"/>
      <c r="H106" s="38"/>
      <c r="I106" s="38"/>
    </row>
    <row r="107" spans="1:9" ht="15.75" x14ac:dyDescent="0.25">
      <c r="A107" s="38" t="s">
        <v>276</v>
      </c>
      <c r="B107" s="38"/>
      <c r="C107" s="38"/>
      <c r="D107" s="38"/>
      <c r="E107" s="55" t="s">
        <v>24</v>
      </c>
      <c r="F107" s="38"/>
      <c r="G107" s="38"/>
      <c r="H107" s="38"/>
      <c r="I107" s="38"/>
    </row>
    <row r="108" spans="1:9" x14ac:dyDescent="0.25">
      <c r="A108" s="38" t="s">
        <v>277</v>
      </c>
      <c r="B108" s="38"/>
      <c r="C108" s="38"/>
      <c r="D108" s="38"/>
      <c r="E108" s="38"/>
      <c r="F108" s="38"/>
      <c r="G108" s="38"/>
      <c r="H108" s="38"/>
      <c r="I108" s="38"/>
    </row>
    <row r="109" spans="1:9" x14ac:dyDescent="0.25">
      <c r="A109" s="38" t="s">
        <v>278</v>
      </c>
      <c r="B109" s="38"/>
      <c r="C109" s="38"/>
      <c r="D109" s="38"/>
      <c r="E109" s="38"/>
      <c r="F109" s="38"/>
      <c r="G109" s="38"/>
      <c r="H109" s="38"/>
      <c r="I109" s="38"/>
    </row>
    <row r="110" spans="1:9" x14ac:dyDescent="0.25">
      <c r="A110" s="38"/>
      <c r="B110" s="38"/>
      <c r="C110" s="38"/>
      <c r="D110" s="38"/>
      <c r="E110" s="38"/>
      <c r="F110" s="38"/>
      <c r="G110" s="38"/>
      <c r="H110" s="38"/>
      <c r="I110" s="38"/>
    </row>
    <row r="111" spans="1:9" ht="15.75" x14ac:dyDescent="0.25">
      <c r="A111" s="38" t="s">
        <v>279</v>
      </c>
      <c r="B111" s="38"/>
      <c r="C111" s="38"/>
      <c r="D111" s="38" t="s">
        <v>280</v>
      </c>
      <c r="F111" s="38"/>
      <c r="G111" s="38"/>
      <c r="H111" s="38"/>
      <c r="I111" s="38"/>
    </row>
    <row r="112" spans="1:9" x14ac:dyDescent="0.25">
      <c r="B112" s="38"/>
      <c r="C112" s="38"/>
      <c r="D112" s="38"/>
      <c r="E112" s="38"/>
      <c r="F112" s="38"/>
      <c r="G112" s="38"/>
      <c r="H112" s="38"/>
      <c r="I112" s="38"/>
    </row>
    <row r="113" spans="1:9" ht="15.75" x14ac:dyDescent="0.25">
      <c r="A113" s="38" t="s">
        <v>303</v>
      </c>
      <c r="B113" s="38"/>
      <c r="C113" s="38"/>
      <c r="D113" s="38"/>
      <c r="E113" s="38"/>
      <c r="F113" s="38"/>
      <c r="G113" s="38"/>
      <c r="H113" s="38"/>
      <c r="I113" s="38"/>
    </row>
    <row r="114" spans="1:9" x14ac:dyDescent="0.25">
      <c r="A114" s="38" t="s">
        <v>281</v>
      </c>
      <c r="B114" s="38"/>
      <c r="C114" s="38"/>
      <c r="D114" s="38"/>
      <c r="E114" s="38"/>
      <c r="F114" s="38"/>
      <c r="G114" s="38"/>
      <c r="H114" s="38"/>
      <c r="I114" s="38"/>
    </row>
    <row r="115" spans="1:9" ht="15.75" x14ac:dyDescent="0.25">
      <c r="A115" s="38" t="s">
        <v>304</v>
      </c>
      <c r="B115" s="38"/>
      <c r="C115" s="38"/>
      <c r="D115" s="38"/>
      <c r="E115" s="38"/>
      <c r="F115" s="38"/>
      <c r="G115" s="38"/>
      <c r="H115" s="38"/>
      <c r="I115" s="38"/>
    </row>
    <row r="116" spans="1:9" ht="15.75" x14ac:dyDescent="0.25">
      <c r="A116" s="38" t="s">
        <v>305</v>
      </c>
      <c r="B116" s="38"/>
      <c r="C116" s="38"/>
      <c r="D116" s="38"/>
      <c r="E116" s="38"/>
      <c r="F116" s="38"/>
      <c r="G116" s="38"/>
      <c r="H116" s="38"/>
      <c r="I116" s="38"/>
    </row>
    <row r="117" spans="1:9" ht="15.75" x14ac:dyDescent="0.25">
      <c r="A117" s="38" t="s">
        <v>306</v>
      </c>
      <c r="B117" s="38"/>
      <c r="C117" s="38"/>
      <c r="D117" s="38"/>
      <c r="E117" s="38"/>
      <c r="F117" s="38"/>
      <c r="G117" s="38"/>
      <c r="H117" s="38"/>
      <c r="I117" s="38"/>
    </row>
    <row r="118" spans="1:9" x14ac:dyDescent="0.25">
      <c r="A118" s="38" t="s">
        <v>282</v>
      </c>
      <c r="B118" s="38"/>
      <c r="C118" s="38"/>
      <c r="D118" s="38"/>
      <c r="E118" s="38"/>
      <c r="F118" s="38"/>
      <c r="G118" s="38"/>
      <c r="H118" s="38"/>
      <c r="I118" s="38"/>
    </row>
    <row r="119" spans="1:9" x14ac:dyDescent="0.25">
      <c r="A119" s="38"/>
      <c r="B119" s="38"/>
      <c r="C119" s="38"/>
      <c r="D119" s="38"/>
      <c r="E119" s="38"/>
      <c r="F119" s="38"/>
      <c r="G119" s="38"/>
      <c r="H119" s="38"/>
      <c r="I119" s="38"/>
    </row>
    <row r="120" spans="1:9" ht="15.75" x14ac:dyDescent="0.25">
      <c r="A120" s="38" t="s">
        <v>307</v>
      </c>
      <c r="B120" s="38"/>
      <c r="C120" s="38"/>
      <c r="D120" s="38"/>
      <c r="E120" s="38"/>
      <c r="F120" s="38"/>
      <c r="G120" s="38"/>
      <c r="H120" s="38"/>
      <c r="I120" s="38"/>
    </row>
    <row r="121" spans="1:9" x14ac:dyDescent="0.25">
      <c r="A121" s="38"/>
      <c r="B121" s="38"/>
      <c r="C121" s="38"/>
      <c r="D121" s="38"/>
      <c r="E121" s="38"/>
      <c r="F121" s="38"/>
      <c r="G121" s="38"/>
      <c r="H121" s="38"/>
      <c r="I121" s="38"/>
    </row>
    <row r="122" spans="1:9" x14ac:dyDescent="0.25">
      <c r="A122" s="38" t="s">
        <v>298</v>
      </c>
      <c r="B122" s="38"/>
      <c r="C122" s="38"/>
      <c r="D122" s="38"/>
      <c r="E122" s="38"/>
      <c r="F122" s="38"/>
      <c r="G122" s="38"/>
      <c r="H122" s="38"/>
      <c r="I122" s="38"/>
    </row>
    <row r="123" spans="1:9" x14ac:dyDescent="0.25">
      <c r="A123" s="38"/>
      <c r="B123" s="38"/>
      <c r="C123" s="38"/>
      <c r="D123" s="38"/>
      <c r="E123" s="38"/>
      <c r="F123" s="38"/>
      <c r="G123" s="38"/>
      <c r="H123" s="38"/>
      <c r="I123" s="38"/>
    </row>
    <row r="124" spans="1:9" ht="15.75" x14ac:dyDescent="0.25">
      <c r="A124" s="38" t="s">
        <v>308</v>
      </c>
      <c r="B124" s="38"/>
      <c r="C124" s="38"/>
      <c r="D124" s="38"/>
      <c r="E124" s="38"/>
      <c r="F124" s="38"/>
      <c r="G124" s="38"/>
      <c r="H124" s="38"/>
      <c r="I124" s="38"/>
    </row>
    <row r="125" spans="1:9" x14ac:dyDescent="0.25">
      <c r="A125" s="109"/>
      <c r="B125" s="109"/>
      <c r="C125" s="38"/>
      <c r="D125" s="37" t="s">
        <v>21</v>
      </c>
      <c r="E125" s="114"/>
      <c r="F125" s="115"/>
      <c r="G125" s="115"/>
      <c r="H125" s="115"/>
      <c r="I125" s="116"/>
    </row>
    <row r="126" spans="1:9" x14ac:dyDescent="0.25">
      <c r="A126" s="38" t="s">
        <v>284</v>
      </c>
      <c r="B126" s="38"/>
      <c r="C126" s="38"/>
      <c r="D126" s="38"/>
      <c r="E126" s="38"/>
      <c r="F126" s="38"/>
      <c r="G126" s="38"/>
      <c r="H126" s="38"/>
      <c r="I126" s="38"/>
    </row>
    <row r="127" spans="1:9" x14ac:dyDescent="0.25">
      <c r="A127" s="117"/>
      <c r="B127" s="117"/>
      <c r="C127" s="38"/>
      <c r="D127" s="37" t="s">
        <v>285</v>
      </c>
      <c r="E127" s="118"/>
      <c r="F127" s="119"/>
      <c r="G127" s="119"/>
      <c r="H127" s="119"/>
      <c r="I127" s="120"/>
    </row>
    <row r="128" spans="1:9" x14ac:dyDescent="0.25">
      <c r="A128" s="38" t="s">
        <v>283</v>
      </c>
      <c r="B128" s="38"/>
      <c r="C128" s="38"/>
      <c r="D128" s="38"/>
      <c r="E128" s="38"/>
      <c r="F128" s="38"/>
      <c r="G128" s="38"/>
      <c r="H128" s="38"/>
      <c r="I128" s="38"/>
    </row>
    <row r="129" spans="1:9" ht="15.75" x14ac:dyDescent="0.25">
      <c r="A129" s="38" t="s">
        <v>309</v>
      </c>
      <c r="B129" s="38"/>
      <c r="C129" s="38"/>
      <c r="D129" s="121"/>
      <c r="E129" s="120"/>
      <c r="F129" s="38"/>
      <c r="G129" s="38"/>
      <c r="H129" s="38"/>
      <c r="I129" s="38"/>
    </row>
    <row r="130" spans="1:9" x14ac:dyDescent="0.25">
      <c r="A130" s="38"/>
      <c r="B130" s="38"/>
      <c r="C130" s="38"/>
      <c r="D130" s="38"/>
      <c r="E130" s="38"/>
      <c r="F130" s="38"/>
      <c r="G130" s="38"/>
      <c r="H130" s="38"/>
      <c r="I130" s="38"/>
    </row>
    <row r="131" spans="1:9" ht="15.75" x14ac:dyDescent="0.25">
      <c r="A131" s="38" t="s">
        <v>310</v>
      </c>
      <c r="B131" s="38"/>
      <c r="C131" s="38"/>
      <c r="D131" s="38"/>
      <c r="E131" s="38"/>
      <c r="F131" s="38"/>
      <c r="G131" s="38"/>
      <c r="H131" s="38"/>
      <c r="I131" s="38"/>
    </row>
    <row r="132" spans="1:9" x14ac:dyDescent="0.25">
      <c r="A132" s="38" t="s">
        <v>286</v>
      </c>
      <c r="B132" s="38"/>
      <c r="C132" s="38"/>
      <c r="D132" s="38"/>
      <c r="E132" s="38"/>
      <c r="F132" s="38"/>
      <c r="G132" s="38"/>
      <c r="H132" s="38"/>
      <c r="I132" s="38"/>
    </row>
    <row r="133" spans="1:9" x14ac:dyDescent="0.25">
      <c r="A133" s="38" t="s">
        <v>287</v>
      </c>
      <c r="B133" s="38"/>
      <c r="C133" s="38"/>
      <c r="D133" s="38"/>
      <c r="E133" s="38"/>
      <c r="F133" s="38"/>
      <c r="G133" s="38"/>
      <c r="H133" s="38"/>
      <c r="I133" s="38"/>
    </row>
    <row r="134" spans="1:9" x14ac:dyDescent="0.25">
      <c r="A134" s="38" t="s">
        <v>288</v>
      </c>
      <c r="B134" s="38"/>
      <c r="C134" s="38"/>
      <c r="D134" s="38"/>
      <c r="E134" s="38"/>
      <c r="F134" s="38"/>
      <c r="G134" s="38"/>
      <c r="H134" s="38"/>
      <c r="I134" s="38"/>
    </row>
    <row r="135" spans="1:9" x14ac:dyDescent="0.25">
      <c r="A135" s="38" t="s">
        <v>289</v>
      </c>
      <c r="B135" s="38"/>
      <c r="C135" s="38"/>
      <c r="D135" s="38"/>
      <c r="E135" s="38"/>
      <c r="F135" s="38"/>
      <c r="G135" s="38"/>
      <c r="H135" s="38"/>
      <c r="I135" s="38"/>
    </row>
    <row r="136" spans="1:9" x14ac:dyDescent="0.25">
      <c r="A136" s="38" t="s">
        <v>290</v>
      </c>
      <c r="B136" s="38"/>
      <c r="C136" s="38"/>
      <c r="D136" s="38"/>
      <c r="E136" s="38"/>
      <c r="F136" s="38"/>
      <c r="G136" s="38"/>
      <c r="H136" s="38"/>
      <c r="I136" s="38"/>
    </row>
    <row r="137" spans="1:9" x14ac:dyDescent="0.25">
      <c r="A137" s="38" t="s">
        <v>291</v>
      </c>
      <c r="B137" s="38"/>
      <c r="C137" s="38"/>
      <c r="D137" s="38"/>
      <c r="E137" s="38"/>
      <c r="F137" s="38"/>
      <c r="G137" s="38"/>
      <c r="H137" s="38"/>
      <c r="I137" s="38"/>
    </row>
    <row r="138" spans="1:9" x14ac:dyDescent="0.25">
      <c r="A138" s="38" t="s">
        <v>292</v>
      </c>
      <c r="B138" s="38"/>
      <c r="C138" s="38"/>
      <c r="D138" s="38"/>
      <c r="E138" s="38"/>
      <c r="F138" s="38"/>
      <c r="G138" s="38"/>
      <c r="H138" s="38"/>
      <c r="I138" s="38"/>
    </row>
    <row r="139" spans="1:9" x14ac:dyDescent="0.25">
      <c r="A139" s="38" t="s">
        <v>293</v>
      </c>
      <c r="B139" s="38"/>
      <c r="C139" s="38"/>
      <c r="D139" s="38"/>
      <c r="E139" s="38"/>
      <c r="F139" s="38"/>
      <c r="G139" s="38"/>
      <c r="H139" s="38"/>
      <c r="I139" s="38"/>
    </row>
    <row r="140" spans="1:9" x14ac:dyDescent="0.25">
      <c r="A140" s="110"/>
      <c r="B140" s="111"/>
      <c r="C140" s="111"/>
      <c r="D140" s="111"/>
      <c r="E140" s="111"/>
      <c r="F140" s="111"/>
      <c r="G140" s="111"/>
      <c r="H140" s="111"/>
      <c r="I140" s="112"/>
    </row>
    <row r="141" spans="1:9" x14ac:dyDescent="0.25">
      <c r="A141" s="110"/>
      <c r="B141" s="111"/>
      <c r="C141" s="111"/>
      <c r="D141" s="111"/>
      <c r="E141" s="111"/>
      <c r="F141" s="111"/>
      <c r="G141" s="111"/>
      <c r="H141" s="111"/>
      <c r="I141" s="112"/>
    </row>
    <row r="142" spans="1:9" x14ac:dyDescent="0.25">
      <c r="A142" s="38"/>
      <c r="B142" s="38"/>
      <c r="C142" s="38"/>
      <c r="D142" s="38"/>
      <c r="E142" s="38"/>
      <c r="F142" s="38"/>
      <c r="G142" s="38"/>
      <c r="H142" s="38"/>
      <c r="I142" s="38"/>
    </row>
    <row r="143" spans="1:9" ht="39.75" customHeight="1" x14ac:dyDescent="0.25">
      <c r="A143" s="113" t="s">
        <v>294</v>
      </c>
      <c r="B143" s="113"/>
      <c r="C143" s="113"/>
      <c r="D143" s="113"/>
      <c r="E143" s="113"/>
      <c r="F143" s="113"/>
      <c r="G143" s="113"/>
      <c r="H143" s="113"/>
      <c r="I143" s="113"/>
    </row>
    <row r="144" spans="1:9" x14ac:dyDescent="0.25">
      <c r="A144" s="113" t="s">
        <v>295</v>
      </c>
      <c r="B144" s="113"/>
      <c r="C144" s="113"/>
      <c r="D144" s="113"/>
      <c r="E144" s="113"/>
      <c r="F144" s="113"/>
      <c r="G144" s="113"/>
      <c r="H144" s="113"/>
      <c r="I144" s="113"/>
    </row>
    <row r="145" spans="1:9" x14ac:dyDescent="0.25">
      <c r="A145" s="38"/>
      <c r="B145" s="38"/>
      <c r="C145" s="38"/>
      <c r="D145" s="38"/>
      <c r="E145" s="38"/>
      <c r="F145" s="38"/>
      <c r="G145" s="38"/>
      <c r="H145" s="38"/>
      <c r="I145" s="38"/>
    </row>
    <row r="146" spans="1:9" x14ac:dyDescent="0.25">
      <c r="A146" s="38"/>
      <c r="B146" s="38"/>
      <c r="C146" s="38"/>
      <c r="D146" s="38"/>
      <c r="E146" s="38"/>
      <c r="F146" s="58" t="str">
        <f>IF(OR(TRIM(D31)="",TRIM(D32)="",TRIM(D33)="",TRIM(D34)="",TRIM(D35)="",TRIM(D36)="",TRIM(D37)="",TRIM(D38)="",TRIM(D39)="",TRIM(D40)="",TRIM(D41)="",TRIM(D42)="",TRIM(D43)="",TRIM(D44)="",TRIM(D45)="",TRIM(D46)="",TRIM(D47)="",TRIM(D48)="",TRIM(D49)="",TRIM(D50)="",TRIM(D51)="",TRIM(D52)="",TRIM(D53)="",TRIM(D54)="",TRIM(D55)="",TRIM(D56)="",TRIM(D57)="",TRIM(D58)="",TRIM(D59)="",TRIM(D60)="",TRIM(D61)="",TRIM(D62)="",TRIM(D63)="",TRIM(D64)="",TRIM(D65)="",TRIM(D66)="",TRIM(D67)="",TRIM(D68)="",TRIM(D69)="",TRIM(D70)="",TRIM(D71)="",TRIM(D72)="",TRIM(D73)="",TRIM(D74)="",TRIM(D75)="",TRIM(D76)="",TRIM(D77)="",TRIM(D78)="",TRIM(D79)=""),
"Uwaga - błędnie wypełniony formularz. Sprawdź wszystkie pola 'Oferowana konfiguracja' w pkt. 1",
IF(OR(E31=0,E32=0,E33=0,E34=0,E35=0,E36=0,E37=0,E38=0,E39=0,E40=0,E41=0,E42=0,E43=0,E44=0,E45=0,E46=0,E47=0,E48=0,E49=0,E50=0,E51=0,E52=0,E53=0,E54=0,E55=0,E56=0,E57=0,E58=0,E59=0,E60=0,E61=0,E62=0,E63=0,E64=0,E65=0,E66=0,E67=0,E68=0,E69=0,E70=0,E71=0,E72=0,E73=0,E74=0,E75=0,E76=0,E77=0,E78=0,E79=0),
"Uwaga - błędnie wypełniony formularz. Sprawdź wszystkie pola 'Cena netto' w pkt. 1",
""))</f>
        <v>Uwaga - błędnie wypełniony formularz. Sprawdź wszystkie pola 'Oferowana konfiguracja' w pkt. 1</v>
      </c>
      <c r="G146" s="38"/>
      <c r="H146" s="38"/>
      <c r="I146" s="38"/>
    </row>
    <row r="147" spans="1:9" x14ac:dyDescent="0.25">
      <c r="A147" s="38"/>
      <c r="B147" s="38"/>
      <c r="C147" s="38"/>
      <c r="D147" s="38"/>
      <c r="E147" s="38"/>
      <c r="F147" s="38"/>
      <c r="G147" s="41" t="s">
        <v>297</v>
      </c>
      <c r="H147" s="40"/>
      <c r="I147" s="38"/>
    </row>
    <row r="148" spans="1:9" x14ac:dyDescent="0.25">
      <c r="A148" s="38"/>
      <c r="B148" s="38"/>
      <c r="C148" s="38"/>
      <c r="D148" s="38"/>
      <c r="E148" s="38"/>
      <c r="F148" s="38"/>
      <c r="G148" s="39" t="s">
        <v>30</v>
      </c>
      <c r="H148" s="40"/>
      <c r="I148" s="38"/>
    </row>
    <row r="149" spans="1:9" x14ac:dyDescent="0.25">
      <c r="A149" s="22" t="s">
        <v>29</v>
      </c>
      <c r="B149" s="23"/>
      <c r="C149" s="23"/>
      <c r="D149" s="23"/>
      <c r="E149" s="23"/>
      <c r="F149" s="23"/>
      <c r="G149" s="23"/>
      <c r="H149" s="23"/>
      <c r="I149" s="23"/>
    </row>
  </sheetData>
  <sheetProtection algorithmName="SHA-512" hashValue="vrDt8EQi6IA0yhnYblLbFAcV2RAdbaUEjvKoLWGOSdu57onGSYEZuyIXsxqHdiixhDffzQD9fNLmW+xRu0C0Ig==" saltValue="sZcgcomnw1+vnSyVm1T37g==" spinCount="100000" sheet="1" objects="1" scenarios="1"/>
  <mergeCells count="39">
    <mergeCell ref="A140:I140"/>
    <mergeCell ref="A141:I141"/>
    <mergeCell ref="A143:I143"/>
    <mergeCell ref="A144:I144"/>
    <mergeCell ref="A125:B125"/>
    <mergeCell ref="E125:I125"/>
    <mergeCell ref="A127:B127"/>
    <mergeCell ref="E127:I127"/>
    <mergeCell ref="D129:E129"/>
    <mergeCell ref="D103:G103"/>
    <mergeCell ref="H103:I103"/>
    <mergeCell ref="D104:G104"/>
    <mergeCell ref="H104:I104"/>
    <mergeCell ref="D105:G105"/>
    <mergeCell ref="H105:I105"/>
    <mergeCell ref="A90:C90"/>
    <mergeCell ref="E90:I90"/>
    <mergeCell ref="A93:B93"/>
    <mergeCell ref="D94:I94"/>
    <mergeCell ref="A101:B101"/>
    <mergeCell ref="D101:G102"/>
    <mergeCell ref="H101:I102"/>
    <mergeCell ref="A87:I87"/>
    <mergeCell ref="A20:I20"/>
    <mergeCell ref="B22:B24"/>
    <mergeCell ref="D22:I22"/>
    <mergeCell ref="D23:I23"/>
    <mergeCell ref="D24:I24"/>
    <mergeCell ref="A29:I29"/>
    <mergeCell ref="E82:I82"/>
    <mergeCell ref="A86:I86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disablePrompts="1" count="5">
    <dataValidation type="list" allowBlank="1" showInputMessage="1" showErrorMessage="1" sqref="H31:H79">
      <formula1>$L$2:$L$12</formula1>
    </dataValidation>
    <dataValidation type="list" allowBlank="1" showInputMessage="1" showErrorMessage="1" sqref="C84">
      <formula1>$C$1:$C$3</formula1>
    </dataValidation>
    <dataValidation type="list" allowBlank="1" showInputMessage="1" showErrorMessage="1" sqref="E107">
      <formula1>$L$14:$L$16</formula1>
    </dataValidation>
    <dataValidation type="list" allowBlank="1" showInputMessage="1" showErrorMessage="1" sqref="A93:B93">
      <formula1>$L$32:$L$34</formula1>
    </dataValidation>
    <dataValidation type="list" allowBlank="1" showInputMessage="1" showErrorMessage="1" sqref="A101:B101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showGridLines="0" topLeftCell="A28" zoomScaleNormal="100" workbookViewId="0">
      <selection activeCell="B31" sqref="B31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184</v>
      </c>
      <c r="F13" s="71"/>
      <c r="G13" s="71"/>
      <c r="H13" s="71"/>
      <c r="I13" s="72"/>
    </row>
    <row r="14" spans="1:12" ht="21" customHeight="1" x14ac:dyDescent="0.25">
      <c r="A14" s="79" t="s">
        <v>249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185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129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ht="45" x14ac:dyDescent="0.25">
      <c r="A31" s="12">
        <v>1</v>
      </c>
      <c r="B31" s="24" t="s">
        <v>186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ht="30" x14ac:dyDescent="0.25">
      <c r="A32" s="12">
        <v>2</v>
      </c>
      <c r="B32" s="24" t="s">
        <v>187</v>
      </c>
      <c r="C32" s="9">
        <v>1</v>
      </c>
      <c r="D32" s="52"/>
      <c r="E32" s="53">
        <v>0</v>
      </c>
      <c r="F32" s="7">
        <f t="shared" ref="F32:F47" si="0">ROUND(C32*E32,2)</f>
        <v>0</v>
      </c>
      <c r="G32" s="7">
        <f t="shared" ref="G32:G47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188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41</v>
      </c>
      <c r="C34" s="9">
        <v>2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24" t="s">
        <v>42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189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ht="30" x14ac:dyDescent="0.25">
      <c r="A37" s="12">
        <v>7</v>
      </c>
      <c r="B37" s="24" t="s">
        <v>71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ht="30" x14ac:dyDescent="0.25">
      <c r="A38" s="12">
        <v>8</v>
      </c>
      <c r="B38" s="24" t="s">
        <v>72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ht="30" x14ac:dyDescent="0.25">
      <c r="A39" s="12">
        <v>9</v>
      </c>
      <c r="B39" s="24" t="s">
        <v>190</v>
      </c>
      <c r="C39" s="9">
        <v>2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</row>
    <row r="40" spans="1:12" x14ac:dyDescent="0.25">
      <c r="A40" s="12">
        <v>10</v>
      </c>
      <c r="B40" s="24" t="s">
        <v>56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30" x14ac:dyDescent="0.25">
      <c r="A41" s="12">
        <v>11</v>
      </c>
      <c r="B41" s="24" t="s">
        <v>335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334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334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x14ac:dyDescent="0.25">
      <c r="A44" s="12">
        <v>14</v>
      </c>
      <c r="B44" s="24" t="s">
        <v>191</v>
      </c>
      <c r="C44" s="9">
        <v>1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5" spans="1:12" x14ac:dyDescent="0.25">
      <c r="A45" s="12">
        <v>15</v>
      </c>
      <c r="B45" s="24" t="s">
        <v>191</v>
      </c>
      <c r="C45" s="9">
        <v>1</v>
      </c>
      <c r="D45" s="52"/>
      <c r="E45" s="53">
        <v>0</v>
      </c>
      <c r="F45" s="7">
        <f t="shared" si="0"/>
        <v>0</v>
      </c>
      <c r="G45" s="7">
        <f t="shared" si="1"/>
        <v>0</v>
      </c>
      <c r="H45" s="54" t="s">
        <v>24</v>
      </c>
      <c r="I45" s="52"/>
    </row>
    <row r="46" spans="1:12" x14ac:dyDescent="0.25">
      <c r="A46" s="12">
        <v>16</v>
      </c>
      <c r="B46" s="24" t="s">
        <v>192</v>
      </c>
      <c r="C46" s="9">
        <v>1</v>
      </c>
      <c r="D46" s="52"/>
      <c r="E46" s="53">
        <v>0</v>
      </c>
      <c r="F46" s="7">
        <f t="shared" si="0"/>
        <v>0</v>
      </c>
      <c r="G46" s="7">
        <f t="shared" si="1"/>
        <v>0</v>
      </c>
      <c r="H46" s="54" t="s">
        <v>24</v>
      </c>
      <c r="I46" s="52"/>
    </row>
    <row r="47" spans="1:12" x14ac:dyDescent="0.25">
      <c r="A47" s="12">
        <v>17</v>
      </c>
      <c r="B47" s="24" t="s">
        <v>64</v>
      </c>
      <c r="C47" s="9">
        <v>1</v>
      </c>
      <c r="D47" s="52"/>
      <c r="E47" s="53">
        <v>0</v>
      </c>
      <c r="F47" s="7">
        <f t="shared" si="0"/>
        <v>0</v>
      </c>
      <c r="G47" s="7">
        <f t="shared" si="1"/>
        <v>0</v>
      </c>
      <c r="H47" s="54" t="s">
        <v>24</v>
      </c>
      <c r="I47" s="52"/>
    </row>
    <row r="48" spans="1:12" x14ac:dyDescent="0.25">
      <c r="A48" s="12">
        <v>18</v>
      </c>
      <c r="B48" s="24" t="s">
        <v>193</v>
      </c>
      <c r="C48" s="9">
        <v>1</v>
      </c>
      <c r="D48" s="52"/>
      <c r="E48" s="53">
        <v>0</v>
      </c>
      <c r="F48" s="7">
        <f t="shared" ref="F48:F53" si="2">ROUND(C48*E48,2)</f>
        <v>0</v>
      </c>
      <c r="G48" s="7">
        <f t="shared" ref="G48:G53" si="3">ROUND(F48*1.23,2)</f>
        <v>0</v>
      </c>
      <c r="H48" s="54" t="s">
        <v>24</v>
      </c>
      <c r="I48" s="52"/>
    </row>
    <row r="49" spans="1:9" x14ac:dyDescent="0.25">
      <c r="A49" s="12">
        <v>19</v>
      </c>
      <c r="B49" s="24" t="s">
        <v>194</v>
      </c>
      <c r="C49" s="9">
        <v>10</v>
      </c>
      <c r="D49" s="52"/>
      <c r="E49" s="53">
        <v>0</v>
      </c>
      <c r="F49" s="7">
        <f t="shared" si="2"/>
        <v>0</v>
      </c>
      <c r="G49" s="7">
        <f t="shared" si="3"/>
        <v>0</v>
      </c>
      <c r="H49" s="54" t="s">
        <v>24</v>
      </c>
      <c r="I49" s="52"/>
    </row>
    <row r="50" spans="1:9" x14ac:dyDescent="0.25">
      <c r="A50" s="12">
        <v>20</v>
      </c>
      <c r="B50" s="24" t="s">
        <v>195</v>
      </c>
      <c r="C50" s="9">
        <v>6</v>
      </c>
      <c r="D50" s="52"/>
      <c r="E50" s="53">
        <v>0</v>
      </c>
      <c r="F50" s="7">
        <f t="shared" si="2"/>
        <v>0</v>
      </c>
      <c r="G50" s="7">
        <f t="shared" si="3"/>
        <v>0</v>
      </c>
      <c r="H50" s="54" t="s">
        <v>24</v>
      </c>
      <c r="I50" s="52"/>
    </row>
    <row r="51" spans="1:9" x14ac:dyDescent="0.25">
      <c r="A51" s="12">
        <v>21</v>
      </c>
      <c r="B51" s="24" t="s">
        <v>68</v>
      </c>
      <c r="C51" s="9">
        <v>1</v>
      </c>
      <c r="D51" s="52"/>
      <c r="E51" s="53">
        <v>0</v>
      </c>
      <c r="F51" s="7">
        <f t="shared" si="2"/>
        <v>0</v>
      </c>
      <c r="G51" s="7">
        <f t="shared" si="3"/>
        <v>0</v>
      </c>
      <c r="H51" s="54" t="s">
        <v>24</v>
      </c>
      <c r="I51" s="52"/>
    </row>
    <row r="52" spans="1:9" x14ac:dyDescent="0.25">
      <c r="A52" s="12">
        <v>22</v>
      </c>
      <c r="B52" s="24" t="s">
        <v>148</v>
      </c>
      <c r="C52" s="9">
        <v>1</v>
      </c>
      <c r="D52" s="52"/>
      <c r="E52" s="53">
        <v>0</v>
      </c>
      <c r="F52" s="7">
        <f t="shared" si="2"/>
        <v>0</v>
      </c>
      <c r="G52" s="7">
        <f t="shared" si="3"/>
        <v>0</v>
      </c>
      <c r="H52" s="54" t="s">
        <v>24</v>
      </c>
      <c r="I52" s="52"/>
    </row>
    <row r="53" spans="1:9" x14ac:dyDescent="0.25">
      <c r="A53" s="12">
        <v>23</v>
      </c>
      <c r="B53" s="24" t="s">
        <v>149</v>
      </c>
      <c r="C53" s="9">
        <v>1</v>
      </c>
      <c r="D53" s="52"/>
      <c r="E53" s="53">
        <v>0</v>
      </c>
      <c r="F53" s="7">
        <f t="shared" si="2"/>
        <v>0</v>
      </c>
      <c r="G53" s="7">
        <f t="shared" si="3"/>
        <v>0</v>
      </c>
      <c r="H53" s="54" t="s">
        <v>24</v>
      </c>
      <c r="I53" s="52"/>
    </row>
    <row r="55" spans="1:9" x14ac:dyDescent="0.25">
      <c r="D55" s="5" t="s">
        <v>20</v>
      </c>
      <c r="E55" s="2"/>
      <c r="F55" s="2"/>
      <c r="G55" s="1">
        <f>SUM(G31:G53)</f>
        <v>0</v>
      </c>
      <c r="H55" s="2"/>
      <c r="I55" s="2"/>
    </row>
    <row r="56" spans="1:9" ht="31.5" customHeight="1" x14ac:dyDescent="0.25">
      <c r="D56" s="3" t="s">
        <v>21</v>
      </c>
      <c r="E56" s="99"/>
      <c r="F56" s="100"/>
      <c r="G56" s="100"/>
      <c r="H56" s="100"/>
      <c r="I56" s="101"/>
    </row>
    <row r="58" spans="1:9" x14ac:dyDescent="0.25">
      <c r="B58" s="51" t="s">
        <v>327</v>
      </c>
      <c r="C58" s="55" t="s">
        <v>328</v>
      </c>
      <c r="D58" s="6"/>
    </row>
    <row r="60" spans="1:9" x14ac:dyDescent="0.25">
      <c r="A60" s="87" t="s">
        <v>22</v>
      </c>
      <c r="B60" s="87"/>
      <c r="C60" s="87"/>
      <c r="D60" s="87"/>
      <c r="E60" s="87"/>
      <c r="F60" s="87"/>
      <c r="G60" s="87"/>
      <c r="H60" s="87"/>
      <c r="I60" s="87"/>
    </row>
    <row r="61" spans="1:9" x14ac:dyDescent="0.25">
      <c r="A61" s="87" t="s">
        <v>23</v>
      </c>
      <c r="B61" s="87"/>
      <c r="C61" s="87"/>
      <c r="D61" s="87"/>
      <c r="E61" s="87"/>
      <c r="F61" s="87"/>
      <c r="G61" s="87"/>
      <c r="H61" s="87"/>
      <c r="I61" s="87"/>
    </row>
    <row r="62" spans="1:9" ht="15.75" x14ac:dyDescent="0.25">
      <c r="A62" s="30"/>
      <c r="B62" s="30"/>
      <c r="C62" s="30"/>
      <c r="D62" s="30"/>
      <c r="E62" s="31" t="s">
        <v>262</v>
      </c>
      <c r="F62" s="33"/>
      <c r="G62" s="33"/>
      <c r="H62" s="32"/>
      <c r="I62" s="30"/>
    </row>
    <row r="63" spans="1:9" ht="15.75" x14ac:dyDescent="0.25">
      <c r="A63" s="35" t="s">
        <v>261</v>
      </c>
      <c r="B63" s="32"/>
      <c r="C63" s="32"/>
      <c r="D63" s="32"/>
      <c r="E63" s="31" t="s">
        <v>263</v>
      </c>
      <c r="F63" s="34"/>
      <c r="G63" s="34"/>
      <c r="H63" s="32"/>
      <c r="I63" s="32"/>
    </row>
    <row r="64" spans="1:9" x14ac:dyDescent="0.25">
      <c r="A64" s="104"/>
      <c r="B64" s="105"/>
      <c r="C64" s="106"/>
      <c r="D64" s="32"/>
      <c r="E64" s="99"/>
      <c r="F64" s="100"/>
      <c r="G64" s="100"/>
      <c r="H64" s="100"/>
      <c r="I64" s="101"/>
    </row>
    <row r="65" spans="1:9" x14ac:dyDescent="0.25">
      <c r="A65" s="32"/>
      <c r="B65" s="32"/>
      <c r="C65" s="32"/>
      <c r="D65" s="32"/>
      <c r="E65" s="31"/>
      <c r="F65" s="34"/>
      <c r="G65" s="34"/>
      <c r="H65" s="32"/>
      <c r="I65" s="32"/>
    </row>
    <row r="66" spans="1:9" ht="15.75" x14ac:dyDescent="0.25">
      <c r="A66" s="31" t="s">
        <v>264</v>
      </c>
      <c r="B66" s="32"/>
      <c r="C66" s="32"/>
      <c r="D66" s="31" t="s">
        <v>265</v>
      </c>
      <c r="E66" s="31"/>
      <c r="F66" s="34"/>
      <c r="G66" s="34"/>
      <c r="H66" s="32"/>
      <c r="I66" s="32"/>
    </row>
    <row r="67" spans="1:9" x14ac:dyDescent="0.25">
      <c r="A67" s="104" t="s">
        <v>24</v>
      </c>
      <c r="B67" s="106"/>
      <c r="C67" s="31"/>
      <c r="D67" s="32" t="s">
        <v>266</v>
      </c>
      <c r="E67" s="31"/>
      <c r="F67" s="34"/>
      <c r="G67" s="34"/>
      <c r="H67" s="32"/>
      <c r="I67" s="32"/>
    </row>
    <row r="68" spans="1:9" ht="33" customHeight="1" x14ac:dyDescent="0.25">
      <c r="A68" s="36" t="s">
        <v>267</v>
      </c>
      <c r="B68" s="32"/>
      <c r="C68" s="32"/>
      <c r="D68" s="99"/>
      <c r="E68" s="100"/>
      <c r="F68" s="100"/>
      <c r="G68" s="100"/>
      <c r="H68" s="100"/>
      <c r="I68" s="101"/>
    </row>
    <row r="69" spans="1:9" x14ac:dyDescent="0.25">
      <c r="A69" s="38"/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1" t="s">
        <v>300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268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 t="s">
        <v>269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5">
      <c r="A73" s="38"/>
      <c r="B73" s="38"/>
      <c r="C73" s="38"/>
      <c r="D73" s="31"/>
      <c r="E73" s="31"/>
      <c r="F73" s="34"/>
      <c r="G73" s="34"/>
      <c r="H73" s="32"/>
      <c r="I73" s="32"/>
    </row>
    <row r="74" spans="1:9" ht="15.75" x14ac:dyDescent="0.25">
      <c r="A74" s="38" t="s">
        <v>270</v>
      </c>
      <c r="B74" s="38"/>
      <c r="C74" s="38"/>
      <c r="D74" s="31" t="s">
        <v>296</v>
      </c>
      <c r="E74" s="31"/>
      <c r="F74" s="34"/>
      <c r="G74" s="34"/>
      <c r="H74" s="32"/>
      <c r="I74" s="32"/>
    </row>
    <row r="75" spans="1:9" ht="15" customHeight="1" x14ac:dyDescent="0.25">
      <c r="A75" s="104" t="s">
        <v>24</v>
      </c>
      <c r="B75" s="106"/>
      <c r="C75" s="38"/>
      <c r="D75" s="107" t="s">
        <v>274</v>
      </c>
      <c r="E75" s="107"/>
      <c r="F75" s="107"/>
      <c r="G75" s="107"/>
      <c r="H75" s="108" t="s">
        <v>275</v>
      </c>
      <c r="I75" s="108"/>
    </row>
    <row r="76" spans="1:9" x14ac:dyDescent="0.25">
      <c r="A76" s="38" t="s">
        <v>273</v>
      </c>
      <c r="B76" s="38"/>
      <c r="C76" s="38"/>
      <c r="D76" s="107"/>
      <c r="E76" s="107"/>
      <c r="F76" s="107"/>
      <c r="G76" s="107"/>
      <c r="H76" s="108"/>
      <c r="I76" s="108"/>
    </row>
    <row r="77" spans="1:9" x14ac:dyDescent="0.25">
      <c r="A77" s="38" t="s">
        <v>301</v>
      </c>
      <c r="B77" s="38"/>
      <c r="C77" s="38"/>
      <c r="D77" s="99"/>
      <c r="E77" s="100"/>
      <c r="F77" s="100"/>
      <c r="G77" s="100"/>
      <c r="H77" s="109"/>
      <c r="I77" s="109"/>
    </row>
    <row r="78" spans="1:9" x14ac:dyDescent="0.25">
      <c r="A78" s="38"/>
      <c r="B78" s="38"/>
      <c r="C78" s="38"/>
      <c r="D78" s="104"/>
      <c r="E78" s="105"/>
      <c r="F78" s="105"/>
      <c r="G78" s="106"/>
      <c r="H78" s="109"/>
      <c r="I78" s="109"/>
    </row>
    <row r="79" spans="1:9" x14ac:dyDescent="0.25">
      <c r="A79" s="38"/>
      <c r="B79" s="38"/>
      <c r="C79" s="38"/>
      <c r="D79" s="104"/>
      <c r="E79" s="105"/>
      <c r="F79" s="105"/>
      <c r="G79" s="106"/>
      <c r="H79" s="109"/>
      <c r="I79" s="109"/>
    </row>
    <row r="80" spans="1:9" x14ac:dyDescent="0.25">
      <c r="A80" s="38"/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276</v>
      </c>
      <c r="B81" s="38"/>
      <c r="C81" s="38"/>
      <c r="D81" s="38"/>
      <c r="E81" s="55" t="s">
        <v>24</v>
      </c>
      <c r="F81" s="38"/>
      <c r="G81" s="38"/>
      <c r="H81" s="38"/>
      <c r="I81" s="38"/>
    </row>
    <row r="82" spans="1:9" x14ac:dyDescent="0.25">
      <c r="A82" s="38" t="s">
        <v>277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278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/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279</v>
      </c>
      <c r="B85" s="38"/>
      <c r="C85" s="38"/>
      <c r="D85" s="38" t="s">
        <v>280</v>
      </c>
      <c r="F85" s="38"/>
      <c r="G85" s="38"/>
      <c r="H85" s="38"/>
      <c r="I85" s="38"/>
    </row>
    <row r="86" spans="1:9" x14ac:dyDescent="0.25">
      <c r="B86" s="38"/>
      <c r="C86" s="38"/>
      <c r="D86" s="38"/>
      <c r="E86" s="38"/>
      <c r="F86" s="38"/>
      <c r="G86" s="38"/>
      <c r="H86" s="38"/>
      <c r="I86" s="38"/>
    </row>
    <row r="87" spans="1:9" ht="15.75" x14ac:dyDescent="0.25">
      <c r="A87" s="38" t="s">
        <v>303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281</v>
      </c>
      <c r="B88" s="38"/>
      <c r="C88" s="38"/>
      <c r="D88" s="38"/>
      <c r="E88" s="38"/>
      <c r="F88" s="38"/>
      <c r="G88" s="38"/>
      <c r="H88" s="38"/>
      <c r="I88" s="38"/>
    </row>
    <row r="89" spans="1:9" ht="15.75" x14ac:dyDescent="0.25">
      <c r="A89" s="38" t="s">
        <v>304</v>
      </c>
      <c r="B89" s="38"/>
      <c r="C89" s="38"/>
      <c r="D89" s="38"/>
      <c r="E89" s="38"/>
      <c r="F89" s="38"/>
      <c r="G89" s="38"/>
      <c r="H89" s="38"/>
      <c r="I89" s="38"/>
    </row>
    <row r="90" spans="1:9" ht="15.75" x14ac:dyDescent="0.25">
      <c r="A90" s="38" t="s">
        <v>305</v>
      </c>
      <c r="B90" s="38"/>
      <c r="C90" s="38"/>
      <c r="D90" s="38"/>
      <c r="E90" s="38"/>
      <c r="F90" s="38"/>
      <c r="G90" s="38"/>
      <c r="H90" s="38"/>
      <c r="I90" s="38"/>
    </row>
    <row r="91" spans="1:9" ht="15.75" x14ac:dyDescent="0.25">
      <c r="A91" s="38" t="s">
        <v>306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282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/>
      <c r="B93" s="38"/>
      <c r="C93" s="38"/>
      <c r="D93" s="38"/>
      <c r="E93" s="38"/>
      <c r="F93" s="38"/>
      <c r="G93" s="38"/>
      <c r="H93" s="38"/>
      <c r="I93" s="38"/>
    </row>
    <row r="94" spans="1:9" ht="15.75" x14ac:dyDescent="0.25">
      <c r="A94" s="38" t="s">
        <v>307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/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298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/>
      <c r="B97" s="38"/>
      <c r="C97" s="38"/>
      <c r="D97" s="38"/>
      <c r="E97" s="38"/>
      <c r="F97" s="38"/>
      <c r="G97" s="38"/>
      <c r="H97" s="38"/>
      <c r="I97" s="38"/>
    </row>
    <row r="98" spans="1:9" ht="15.75" x14ac:dyDescent="0.25">
      <c r="A98" s="38" t="s">
        <v>308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109"/>
      <c r="B99" s="109"/>
      <c r="C99" s="38"/>
      <c r="D99" s="37" t="s">
        <v>21</v>
      </c>
      <c r="E99" s="114"/>
      <c r="F99" s="115"/>
      <c r="G99" s="115"/>
      <c r="H99" s="115"/>
      <c r="I99" s="116"/>
    </row>
    <row r="100" spans="1:9" x14ac:dyDescent="0.25">
      <c r="A100" s="38" t="s">
        <v>284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117"/>
      <c r="B101" s="117"/>
      <c r="C101" s="38"/>
      <c r="D101" s="37" t="s">
        <v>285</v>
      </c>
      <c r="E101" s="118"/>
      <c r="F101" s="119"/>
      <c r="G101" s="119"/>
      <c r="H101" s="119"/>
      <c r="I101" s="120"/>
    </row>
    <row r="102" spans="1:9" x14ac:dyDescent="0.25">
      <c r="A102" s="38" t="s">
        <v>283</v>
      </c>
      <c r="B102" s="38"/>
      <c r="C102" s="38"/>
      <c r="D102" s="38"/>
      <c r="E102" s="38"/>
      <c r="F102" s="38"/>
      <c r="G102" s="38"/>
      <c r="H102" s="38"/>
      <c r="I102" s="38"/>
    </row>
    <row r="103" spans="1:9" ht="15.75" x14ac:dyDescent="0.25">
      <c r="A103" s="38" t="s">
        <v>309</v>
      </c>
      <c r="B103" s="38"/>
      <c r="C103" s="38"/>
      <c r="D103" s="121"/>
      <c r="E103" s="120"/>
      <c r="F103" s="38"/>
      <c r="G103" s="38"/>
      <c r="H103" s="38"/>
      <c r="I103" s="38"/>
    </row>
    <row r="104" spans="1:9" x14ac:dyDescent="0.25">
      <c r="A104" s="38"/>
      <c r="B104" s="38"/>
      <c r="C104" s="38"/>
      <c r="D104" s="38"/>
      <c r="E104" s="38"/>
      <c r="F104" s="38"/>
      <c r="G104" s="38"/>
      <c r="H104" s="38"/>
      <c r="I104" s="38"/>
    </row>
    <row r="105" spans="1:9" ht="15.75" x14ac:dyDescent="0.25">
      <c r="A105" s="38" t="s">
        <v>310</v>
      </c>
      <c r="B105" s="38"/>
      <c r="C105" s="38"/>
      <c r="D105" s="38"/>
      <c r="E105" s="38"/>
      <c r="F105" s="38"/>
      <c r="G105" s="38"/>
      <c r="H105" s="38"/>
      <c r="I105" s="38"/>
    </row>
    <row r="106" spans="1:9" x14ac:dyDescent="0.25">
      <c r="A106" s="38" t="s">
        <v>286</v>
      </c>
      <c r="B106" s="38"/>
      <c r="C106" s="38"/>
      <c r="D106" s="38"/>
      <c r="E106" s="38"/>
      <c r="F106" s="38"/>
      <c r="G106" s="38"/>
      <c r="H106" s="38"/>
      <c r="I106" s="38"/>
    </row>
    <row r="107" spans="1:9" x14ac:dyDescent="0.25">
      <c r="A107" s="38" t="s">
        <v>287</v>
      </c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38" t="s">
        <v>288</v>
      </c>
      <c r="B108" s="38"/>
      <c r="C108" s="38"/>
      <c r="D108" s="38"/>
      <c r="E108" s="38"/>
      <c r="F108" s="38"/>
      <c r="G108" s="38"/>
      <c r="H108" s="38"/>
      <c r="I108" s="38"/>
    </row>
    <row r="109" spans="1:9" x14ac:dyDescent="0.25">
      <c r="A109" s="38" t="s">
        <v>289</v>
      </c>
      <c r="B109" s="38"/>
      <c r="C109" s="38"/>
      <c r="D109" s="38"/>
      <c r="E109" s="38"/>
      <c r="F109" s="38"/>
      <c r="G109" s="38"/>
      <c r="H109" s="38"/>
      <c r="I109" s="38"/>
    </row>
    <row r="110" spans="1:9" x14ac:dyDescent="0.25">
      <c r="A110" s="38" t="s">
        <v>290</v>
      </c>
      <c r="B110" s="38"/>
      <c r="C110" s="38"/>
      <c r="D110" s="38"/>
      <c r="E110" s="38"/>
      <c r="F110" s="38"/>
      <c r="G110" s="38"/>
      <c r="H110" s="38"/>
      <c r="I110" s="38"/>
    </row>
    <row r="111" spans="1:9" x14ac:dyDescent="0.25">
      <c r="A111" s="38" t="s">
        <v>291</v>
      </c>
      <c r="B111" s="38"/>
      <c r="C111" s="38"/>
      <c r="D111" s="38"/>
      <c r="E111" s="38"/>
      <c r="F111" s="38"/>
      <c r="G111" s="38"/>
      <c r="H111" s="38"/>
      <c r="I111" s="38"/>
    </row>
    <row r="112" spans="1:9" x14ac:dyDescent="0.25">
      <c r="A112" s="38" t="s">
        <v>292</v>
      </c>
      <c r="B112" s="38"/>
      <c r="C112" s="38"/>
      <c r="D112" s="38"/>
      <c r="E112" s="38"/>
      <c r="F112" s="38"/>
      <c r="G112" s="38"/>
      <c r="H112" s="38"/>
      <c r="I112" s="38"/>
    </row>
    <row r="113" spans="1:9" x14ac:dyDescent="0.25">
      <c r="A113" s="38" t="s">
        <v>293</v>
      </c>
      <c r="B113" s="38"/>
      <c r="C113" s="38"/>
      <c r="D113" s="38"/>
      <c r="E113" s="38"/>
      <c r="F113" s="38"/>
      <c r="G113" s="38"/>
      <c r="H113" s="38"/>
      <c r="I113" s="38"/>
    </row>
    <row r="114" spans="1:9" x14ac:dyDescent="0.25">
      <c r="A114" s="110"/>
      <c r="B114" s="111"/>
      <c r="C114" s="111"/>
      <c r="D114" s="111"/>
      <c r="E114" s="111"/>
      <c r="F114" s="111"/>
      <c r="G114" s="111"/>
      <c r="H114" s="111"/>
      <c r="I114" s="112"/>
    </row>
    <row r="115" spans="1:9" x14ac:dyDescent="0.25">
      <c r="A115" s="110"/>
      <c r="B115" s="111"/>
      <c r="C115" s="111"/>
      <c r="D115" s="111"/>
      <c r="E115" s="111"/>
      <c r="F115" s="111"/>
      <c r="G115" s="111"/>
      <c r="H115" s="111"/>
      <c r="I115" s="112"/>
    </row>
    <row r="116" spans="1:9" x14ac:dyDescent="0.25">
      <c r="A116" s="38"/>
      <c r="B116" s="38"/>
      <c r="C116" s="38"/>
      <c r="D116" s="38"/>
      <c r="E116" s="38"/>
      <c r="F116" s="38"/>
      <c r="G116" s="38"/>
      <c r="H116" s="38"/>
      <c r="I116" s="38"/>
    </row>
    <row r="117" spans="1:9" ht="39.75" customHeight="1" x14ac:dyDescent="0.25">
      <c r="A117" s="113" t="s">
        <v>294</v>
      </c>
      <c r="B117" s="113"/>
      <c r="C117" s="113"/>
      <c r="D117" s="113"/>
      <c r="E117" s="113"/>
      <c r="F117" s="113"/>
      <c r="G117" s="113"/>
      <c r="H117" s="113"/>
      <c r="I117" s="113"/>
    </row>
    <row r="118" spans="1:9" x14ac:dyDescent="0.25">
      <c r="A118" s="113" t="s">
        <v>295</v>
      </c>
      <c r="B118" s="113"/>
      <c r="C118" s="113"/>
      <c r="D118" s="113"/>
      <c r="E118" s="113"/>
      <c r="F118" s="113"/>
      <c r="G118" s="113"/>
      <c r="H118" s="113"/>
      <c r="I118" s="113"/>
    </row>
    <row r="119" spans="1:9" x14ac:dyDescent="0.25">
      <c r="A119" s="38"/>
      <c r="B119" s="38"/>
      <c r="C119" s="38"/>
      <c r="D119" s="38"/>
      <c r="E119" s="38"/>
      <c r="F119" s="38"/>
      <c r="G119" s="38"/>
      <c r="H119" s="38"/>
      <c r="I119" s="38"/>
    </row>
    <row r="120" spans="1:9" x14ac:dyDescent="0.25">
      <c r="A120" s="38"/>
      <c r="B120" s="38"/>
      <c r="C120" s="38"/>
      <c r="D120" s="38"/>
      <c r="E120" s="38"/>
      <c r="F120" s="58" t="str">
        <f>IF(OR(TRIM(D31)="",TRIM(D32)="",TRIM(D33)="",TRIM(D34)="",TRIM(D35)="",TRIM(D36)="",TRIM(D37)="",TRIM(D38)="",TRIM(D39)="",TRIM(D40)="",TRIM(D41)="",TRIM(D42)="",TRIM(D43)="",TRIM(D44)="",TRIM(D45)="",TRIM(D46)="",TRIM(D47)="",TRIM(D48)="",TRIM(D49)="",TRIM(D50)="",TRIM(D51)="",TRIM(D52)="",TRIM(D53)=""),
"Uwaga - błędnie wypełniony formularz. Sprawdź wszystkie pola 'Oferowana konfiguracja' w pkt. 1",
IF(OR(E31=0,E32=0,E33=0,E34=0,E35=0,E36=0,E37=0,E38=0,E39=0,E40=0,E41=0,E42=0,E43=0,E44=0,E45=0,E46=0,E47=0,E48=0,E49=0,E50=0,E51=0,E52=0,E53=0),
"Uwaga - błędnie wypełniony formularz. Sprawdź wszystkie pola 'Cena netto' w pkt. 1",
""))</f>
        <v>Uwaga - błędnie wypełniony formularz. Sprawdź wszystkie pola 'Oferowana konfiguracja' w pkt. 1</v>
      </c>
      <c r="G120" s="38"/>
      <c r="H120" s="38"/>
      <c r="I120" s="38"/>
    </row>
    <row r="121" spans="1:9" x14ac:dyDescent="0.25">
      <c r="A121" s="38"/>
      <c r="B121" s="38"/>
      <c r="C121" s="38"/>
      <c r="D121" s="38"/>
      <c r="E121" s="38"/>
      <c r="F121" s="38"/>
      <c r="G121" s="41" t="s">
        <v>297</v>
      </c>
      <c r="H121" s="40"/>
      <c r="I121" s="38"/>
    </row>
    <row r="122" spans="1:9" x14ac:dyDescent="0.25">
      <c r="A122" s="38"/>
      <c r="B122" s="38"/>
      <c r="C122" s="38"/>
      <c r="D122" s="38"/>
      <c r="E122" s="38"/>
      <c r="F122" s="38"/>
      <c r="G122" s="39" t="s">
        <v>30</v>
      </c>
      <c r="H122" s="40"/>
      <c r="I122" s="38"/>
    </row>
    <row r="123" spans="1:9" x14ac:dyDescent="0.25">
      <c r="A123" s="22" t="s">
        <v>29</v>
      </c>
      <c r="B123" s="23"/>
      <c r="C123" s="23"/>
      <c r="D123" s="23"/>
      <c r="E123" s="23"/>
      <c r="F123" s="23"/>
      <c r="G123" s="23"/>
      <c r="H123" s="23"/>
      <c r="I123" s="23"/>
    </row>
  </sheetData>
  <sheetProtection password="DAE5" sheet="1" objects="1" scenarios="1"/>
  <mergeCells count="39">
    <mergeCell ref="A114:I114"/>
    <mergeCell ref="A115:I115"/>
    <mergeCell ref="A117:I117"/>
    <mergeCell ref="A118:I118"/>
    <mergeCell ref="A99:B99"/>
    <mergeCell ref="E99:I99"/>
    <mergeCell ref="A101:B101"/>
    <mergeCell ref="E101:I101"/>
    <mergeCell ref="D103:E103"/>
    <mergeCell ref="D77:G77"/>
    <mergeCell ref="H77:I77"/>
    <mergeCell ref="D78:G78"/>
    <mergeCell ref="H78:I78"/>
    <mergeCell ref="D79:G79"/>
    <mergeCell ref="H79:I79"/>
    <mergeCell ref="A64:C64"/>
    <mergeCell ref="E64:I64"/>
    <mergeCell ref="A67:B67"/>
    <mergeCell ref="D68:I68"/>
    <mergeCell ref="A75:B75"/>
    <mergeCell ref="D75:G76"/>
    <mergeCell ref="H75:I76"/>
    <mergeCell ref="A11:I11"/>
    <mergeCell ref="A13:D13"/>
    <mergeCell ref="E13:I18"/>
    <mergeCell ref="A14:D15"/>
    <mergeCell ref="A16:D16"/>
    <mergeCell ref="A17:D17"/>
    <mergeCell ref="A18:D18"/>
    <mergeCell ref="A61:I61"/>
    <mergeCell ref="A20:I20"/>
    <mergeCell ref="B22:B24"/>
    <mergeCell ref="D22:I22"/>
    <mergeCell ref="D23:I23"/>
    <mergeCell ref="D24:I24"/>
    <mergeCell ref="A29:I29"/>
    <mergeCell ref="E56:I56"/>
    <mergeCell ref="A60:I60"/>
    <mergeCell ref="F25:G25"/>
  </mergeCells>
  <dataValidations count="5">
    <dataValidation type="list" allowBlank="1" showInputMessage="1" showErrorMessage="1" sqref="C58">
      <formula1>$C$1:$C$3</formula1>
    </dataValidation>
    <dataValidation type="list" allowBlank="1" showInputMessage="1" showErrorMessage="1" sqref="E81">
      <formula1>$L$14:$L$16</formula1>
    </dataValidation>
    <dataValidation type="list" allowBlank="1" showInputMessage="1" showErrorMessage="1" sqref="A67:B67">
      <formula1>$L$32:$L$34</formula1>
    </dataValidation>
    <dataValidation type="list" allowBlank="1" showInputMessage="1" showErrorMessage="1" sqref="A75:B75">
      <formula1>$L$37:$L$38</formula1>
    </dataValidation>
    <dataValidation type="list" allowBlank="1" showInputMessage="1" showErrorMessage="1" sqref="H31:H53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GridLines="0" topLeftCell="A25" zoomScaleNormal="100" workbookViewId="0">
      <selection activeCell="B47" sqref="B47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196</v>
      </c>
      <c r="F13" s="71"/>
      <c r="G13" s="71"/>
      <c r="H13" s="71"/>
      <c r="I13" s="72"/>
    </row>
    <row r="14" spans="1:12" ht="21" customHeight="1" x14ac:dyDescent="0.25">
      <c r="A14" s="79" t="s">
        <v>250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197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198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199</v>
      </c>
      <c r="C31" s="9">
        <v>2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ht="30" x14ac:dyDescent="0.25">
      <c r="A32" s="12">
        <v>2</v>
      </c>
      <c r="B32" s="24" t="s">
        <v>200</v>
      </c>
      <c r="C32" s="9">
        <v>2</v>
      </c>
      <c r="D32" s="52"/>
      <c r="E32" s="53">
        <v>0</v>
      </c>
      <c r="F32" s="7">
        <f t="shared" ref="F32:F47" si="0">ROUND(C32*E32,2)</f>
        <v>0</v>
      </c>
      <c r="G32" s="7">
        <f t="shared" ref="G32:G47" si="1">ROUND(F32*1.23,2)</f>
        <v>0</v>
      </c>
      <c r="H32" s="54" t="s">
        <v>24</v>
      </c>
      <c r="I32" s="52"/>
      <c r="L32" t="s">
        <v>24</v>
      </c>
    </row>
    <row r="33" spans="1:12" ht="30" x14ac:dyDescent="0.25">
      <c r="A33" s="12">
        <v>3</v>
      </c>
      <c r="B33" s="24" t="s">
        <v>201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202</v>
      </c>
      <c r="C34" s="9">
        <v>2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24" t="s">
        <v>203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204</v>
      </c>
      <c r="C36" s="9">
        <v>20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ht="30" x14ac:dyDescent="0.25">
      <c r="A37" s="12">
        <v>7</v>
      </c>
      <c r="B37" s="24" t="s">
        <v>205</v>
      </c>
      <c r="C37" s="9">
        <v>5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ht="30" x14ac:dyDescent="0.25">
      <c r="A38" s="12">
        <v>8</v>
      </c>
      <c r="B38" s="24" t="s">
        <v>206</v>
      </c>
      <c r="C38" s="9">
        <v>5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x14ac:dyDescent="0.25">
      <c r="A39" s="12">
        <v>9</v>
      </c>
      <c r="B39" s="24" t="s">
        <v>207</v>
      </c>
      <c r="C39" s="9">
        <v>20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272</v>
      </c>
    </row>
    <row r="40" spans="1:12" x14ac:dyDescent="0.25">
      <c r="A40" s="12">
        <v>10</v>
      </c>
      <c r="B40" s="24" t="s">
        <v>208</v>
      </c>
      <c r="C40" s="9">
        <v>2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30" x14ac:dyDescent="0.25">
      <c r="A41" s="12">
        <v>11</v>
      </c>
      <c r="B41" s="24" t="s">
        <v>209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210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77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ht="60" x14ac:dyDescent="0.25">
      <c r="A44" s="12">
        <v>14</v>
      </c>
      <c r="B44" s="24" t="s">
        <v>211</v>
      </c>
      <c r="C44" s="9">
        <v>1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5" spans="1:12" ht="30" x14ac:dyDescent="0.25">
      <c r="A45" s="12">
        <v>15</v>
      </c>
      <c r="B45" s="24" t="s">
        <v>212</v>
      </c>
      <c r="C45" s="9">
        <v>2</v>
      </c>
      <c r="D45" s="52"/>
      <c r="E45" s="53">
        <v>0</v>
      </c>
      <c r="F45" s="7">
        <f t="shared" si="0"/>
        <v>0</v>
      </c>
      <c r="G45" s="7">
        <f t="shared" si="1"/>
        <v>0</v>
      </c>
      <c r="H45" s="54" t="s">
        <v>24</v>
      </c>
      <c r="I45" s="52"/>
    </row>
    <row r="46" spans="1:12" ht="30" x14ac:dyDescent="0.25">
      <c r="A46" s="12">
        <v>16</v>
      </c>
      <c r="B46" s="24" t="s">
        <v>213</v>
      </c>
      <c r="C46" s="9">
        <v>1</v>
      </c>
      <c r="D46" s="52"/>
      <c r="E46" s="53">
        <v>0</v>
      </c>
      <c r="F46" s="7">
        <f t="shared" si="0"/>
        <v>0</v>
      </c>
      <c r="G46" s="7">
        <f t="shared" si="1"/>
        <v>0</v>
      </c>
      <c r="H46" s="54" t="s">
        <v>24</v>
      </c>
      <c r="I46" s="52"/>
    </row>
    <row r="47" spans="1:12" ht="30" x14ac:dyDescent="0.25">
      <c r="A47" s="12">
        <v>17</v>
      </c>
      <c r="B47" s="24" t="s">
        <v>214</v>
      </c>
      <c r="C47" s="9">
        <v>1</v>
      </c>
      <c r="D47" s="52"/>
      <c r="E47" s="53">
        <v>0</v>
      </c>
      <c r="F47" s="7">
        <f t="shared" si="0"/>
        <v>0</v>
      </c>
      <c r="G47" s="7">
        <f t="shared" si="1"/>
        <v>0</v>
      </c>
      <c r="H47" s="54" t="s">
        <v>24</v>
      </c>
      <c r="I47" s="52"/>
    </row>
    <row r="49" spans="1:9" x14ac:dyDescent="0.25">
      <c r="D49" s="5" t="s">
        <v>20</v>
      </c>
      <c r="E49" s="2"/>
      <c r="F49" s="2"/>
      <c r="G49" s="1">
        <f>SUM(G31:G47)</f>
        <v>0</v>
      </c>
      <c r="H49" s="2"/>
      <c r="I49" s="2"/>
    </row>
    <row r="50" spans="1:9" ht="31.5" customHeight="1" x14ac:dyDescent="0.25">
      <c r="D50" s="3" t="s">
        <v>21</v>
      </c>
      <c r="E50" s="99"/>
      <c r="F50" s="100"/>
      <c r="G50" s="100"/>
      <c r="H50" s="100"/>
      <c r="I50" s="101"/>
    </row>
    <row r="52" spans="1:9" x14ac:dyDescent="0.25">
      <c r="B52" s="51" t="s">
        <v>327</v>
      </c>
      <c r="C52" s="55" t="s">
        <v>328</v>
      </c>
      <c r="D52" s="6"/>
    </row>
    <row r="54" spans="1:9" x14ac:dyDescent="0.25">
      <c r="A54" s="87" t="s">
        <v>22</v>
      </c>
      <c r="B54" s="87"/>
      <c r="C54" s="87"/>
      <c r="D54" s="87"/>
      <c r="E54" s="87"/>
      <c r="F54" s="87"/>
      <c r="G54" s="87"/>
      <c r="H54" s="87"/>
      <c r="I54" s="87"/>
    </row>
    <row r="55" spans="1:9" x14ac:dyDescent="0.25">
      <c r="A55" s="87" t="s">
        <v>23</v>
      </c>
      <c r="B55" s="87"/>
      <c r="C55" s="87"/>
      <c r="D55" s="87"/>
      <c r="E55" s="87"/>
      <c r="F55" s="87"/>
      <c r="G55" s="87"/>
      <c r="H55" s="87"/>
      <c r="I55" s="87"/>
    </row>
    <row r="56" spans="1:9" ht="15.75" x14ac:dyDescent="0.25">
      <c r="A56" s="30"/>
      <c r="B56" s="30"/>
      <c r="C56" s="30"/>
      <c r="D56" s="30"/>
      <c r="E56" s="31" t="s">
        <v>262</v>
      </c>
      <c r="F56" s="33"/>
      <c r="G56" s="33"/>
      <c r="H56" s="32"/>
      <c r="I56" s="30"/>
    </row>
    <row r="57" spans="1:9" ht="15.75" x14ac:dyDescent="0.25">
      <c r="A57" s="35" t="s">
        <v>261</v>
      </c>
      <c r="B57" s="32"/>
      <c r="C57" s="32"/>
      <c r="D57" s="32"/>
      <c r="E57" s="31" t="s">
        <v>263</v>
      </c>
      <c r="F57" s="34"/>
      <c r="G57" s="34"/>
      <c r="H57" s="32"/>
      <c r="I57" s="32"/>
    </row>
    <row r="58" spans="1:9" x14ac:dyDescent="0.25">
      <c r="A58" s="104"/>
      <c r="B58" s="105"/>
      <c r="C58" s="106"/>
      <c r="D58" s="32"/>
      <c r="E58" s="99"/>
      <c r="F58" s="100"/>
      <c r="G58" s="100"/>
      <c r="H58" s="100"/>
      <c r="I58" s="101"/>
    </row>
    <row r="59" spans="1:9" x14ac:dyDescent="0.25">
      <c r="A59" s="32"/>
      <c r="B59" s="32"/>
      <c r="C59" s="32"/>
      <c r="D59" s="32"/>
      <c r="E59" s="31"/>
      <c r="F59" s="34"/>
      <c r="G59" s="34"/>
      <c r="H59" s="32"/>
      <c r="I59" s="32"/>
    </row>
    <row r="60" spans="1:9" ht="15.75" x14ac:dyDescent="0.25">
      <c r="A60" s="31" t="s">
        <v>264</v>
      </c>
      <c r="B60" s="32"/>
      <c r="C60" s="32"/>
      <c r="D60" s="31" t="s">
        <v>265</v>
      </c>
      <c r="E60" s="31"/>
      <c r="F60" s="34"/>
      <c r="G60" s="34"/>
      <c r="H60" s="32"/>
      <c r="I60" s="32"/>
    </row>
    <row r="61" spans="1:9" x14ac:dyDescent="0.25">
      <c r="A61" s="104" t="s">
        <v>24</v>
      </c>
      <c r="B61" s="106"/>
      <c r="C61" s="31"/>
      <c r="D61" s="32" t="s">
        <v>266</v>
      </c>
      <c r="E61" s="31"/>
      <c r="F61" s="34"/>
      <c r="G61" s="34"/>
      <c r="H61" s="32"/>
      <c r="I61" s="32"/>
    </row>
    <row r="62" spans="1:9" ht="33" customHeight="1" x14ac:dyDescent="0.25">
      <c r="A62" s="36" t="s">
        <v>267</v>
      </c>
      <c r="B62" s="32"/>
      <c r="C62" s="32"/>
      <c r="D62" s="99"/>
      <c r="E62" s="100"/>
      <c r="F62" s="100"/>
      <c r="G62" s="100"/>
      <c r="H62" s="100"/>
      <c r="I62" s="101"/>
    </row>
    <row r="63" spans="1:9" x14ac:dyDescent="0.25">
      <c r="A63" s="38"/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1" t="s">
        <v>300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 t="s">
        <v>268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 t="s">
        <v>269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1"/>
      <c r="E67" s="31"/>
      <c r="F67" s="34"/>
      <c r="G67" s="34"/>
      <c r="H67" s="32"/>
      <c r="I67" s="32"/>
    </row>
    <row r="68" spans="1:9" ht="15.75" x14ac:dyDescent="0.25">
      <c r="A68" s="38" t="s">
        <v>270</v>
      </c>
      <c r="B68" s="38"/>
      <c r="C68" s="38"/>
      <c r="D68" s="31" t="s">
        <v>296</v>
      </c>
      <c r="E68" s="31"/>
      <c r="F68" s="34"/>
      <c r="G68" s="34"/>
      <c r="H68" s="32"/>
      <c r="I68" s="32"/>
    </row>
    <row r="69" spans="1:9" ht="15" customHeight="1" x14ac:dyDescent="0.25">
      <c r="A69" s="104" t="s">
        <v>24</v>
      </c>
      <c r="B69" s="106"/>
      <c r="C69" s="38"/>
      <c r="D69" s="107" t="s">
        <v>274</v>
      </c>
      <c r="E69" s="107"/>
      <c r="F69" s="107"/>
      <c r="G69" s="107"/>
      <c r="H69" s="108" t="s">
        <v>275</v>
      </c>
      <c r="I69" s="108"/>
    </row>
    <row r="70" spans="1:9" x14ac:dyDescent="0.25">
      <c r="A70" s="38" t="s">
        <v>273</v>
      </c>
      <c r="B70" s="38"/>
      <c r="C70" s="38"/>
      <c r="D70" s="107"/>
      <c r="E70" s="107"/>
      <c r="F70" s="107"/>
      <c r="G70" s="107"/>
      <c r="H70" s="108"/>
      <c r="I70" s="108"/>
    </row>
    <row r="71" spans="1:9" x14ac:dyDescent="0.25">
      <c r="A71" s="38" t="s">
        <v>301</v>
      </c>
      <c r="B71" s="38"/>
      <c r="C71" s="38"/>
      <c r="D71" s="99"/>
      <c r="E71" s="100"/>
      <c r="F71" s="100"/>
      <c r="G71" s="100"/>
      <c r="H71" s="109"/>
      <c r="I71" s="109"/>
    </row>
    <row r="72" spans="1:9" x14ac:dyDescent="0.25">
      <c r="A72" s="38"/>
      <c r="B72" s="38"/>
      <c r="C72" s="38"/>
      <c r="D72" s="104"/>
      <c r="E72" s="105"/>
      <c r="F72" s="105"/>
      <c r="G72" s="106"/>
      <c r="H72" s="109"/>
      <c r="I72" s="109"/>
    </row>
    <row r="73" spans="1:9" x14ac:dyDescent="0.25">
      <c r="A73" s="38"/>
      <c r="B73" s="38"/>
      <c r="C73" s="38"/>
      <c r="D73" s="104"/>
      <c r="E73" s="105"/>
      <c r="F73" s="105"/>
      <c r="G73" s="106"/>
      <c r="H73" s="109"/>
      <c r="I73" s="109"/>
    </row>
    <row r="74" spans="1:9" x14ac:dyDescent="0.25">
      <c r="A74" s="38"/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276</v>
      </c>
      <c r="B75" s="38"/>
      <c r="C75" s="38"/>
      <c r="D75" s="38"/>
      <c r="E75" s="55" t="s">
        <v>24</v>
      </c>
      <c r="F75" s="38"/>
      <c r="G75" s="38"/>
      <c r="H75" s="38"/>
      <c r="I75" s="38"/>
    </row>
    <row r="76" spans="1:9" x14ac:dyDescent="0.25">
      <c r="A76" s="38" t="s">
        <v>277</v>
      </c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 t="s">
        <v>278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279</v>
      </c>
      <c r="B79" s="38"/>
      <c r="C79" s="38"/>
      <c r="D79" s="38" t="s">
        <v>280</v>
      </c>
      <c r="F79" s="38"/>
      <c r="G79" s="38"/>
      <c r="H79" s="38"/>
      <c r="I79" s="38"/>
    </row>
    <row r="80" spans="1:9" x14ac:dyDescent="0.25"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303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38" t="s">
        <v>281</v>
      </c>
      <c r="B82" s="38"/>
      <c r="C82" s="38"/>
      <c r="D82" s="38"/>
      <c r="E82" s="38"/>
      <c r="F82" s="38"/>
      <c r="G82" s="38"/>
      <c r="H82" s="38"/>
      <c r="I82" s="38"/>
    </row>
    <row r="83" spans="1:9" ht="15.75" x14ac:dyDescent="0.25">
      <c r="A83" s="38" t="s">
        <v>304</v>
      </c>
      <c r="B83" s="38"/>
      <c r="C83" s="38"/>
      <c r="D83" s="38"/>
      <c r="E83" s="38"/>
      <c r="F83" s="38"/>
      <c r="G83" s="38"/>
      <c r="H83" s="38"/>
      <c r="I83" s="38"/>
    </row>
    <row r="84" spans="1:9" ht="15.75" x14ac:dyDescent="0.25">
      <c r="A84" s="38" t="s">
        <v>305</v>
      </c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306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 t="s">
        <v>282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/>
      <c r="B87" s="38"/>
      <c r="C87" s="38"/>
      <c r="D87" s="38"/>
      <c r="E87" s="38"/>
      <c r="F87" s="38"/>
      <c r="G87" s="38"/>
      <c r="H87" s="38"/>
      <c r="I87" s="38"/>
    </row>
    <row r="88" spans="1:9" ht="15.75" x14ac:dyDescent="0.25">
      <c r="A88" s="38" t="s">
        <v>307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/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298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/>
      <c r="B91" s="38"/>
      <c r="C91" s="38"/>
      <c r="D91" s="38"/>
      <c r="E91" s="38"/>
      <c r="F91" s="38"/>
      <c r="G91" s="38"/>
      <c r="H91" s="38"/>
      <c r="I91" s="38"/>
    </row>
    <row r="92" spans="1:9" ht="15.75" x14ac:dyDescent="0.25">
      <c r="A92" s="38" t="s">
        <v>308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109"/>
      <c r="B93" s="109"/>
      <c r="C93" s="38"/>
      <c r="D93" s="37" t="s">
        <v>21</v>
      </c>
      <c r="E93" s="114"/>
      <c r="F93" s="115"/>
      <c r="G93" s="115"/>
      <c r="H93" s="115"/>
      <c r="I93" s="116"/>
    </row>
    <row r="94" spans="1:9" x14ac:dyDescent="0.25">
      <c r="A94" s="38" t="s">
        <v>284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117"/>
      <c r="B95" s="117"/>
      <c r="C95" s="38"/>
      <c r="D95" s="37" t="s">
        <v>285</v>
      </c>
      <c r="E95" s="118"/>
      <c r="F95" s="119"/>
      <c r="G95" s="119"/>
      <c r="H95" s="119"/>
      <c r="I95" s="120"/>
    </row>
    <row r="96" spans="1:9" x14ac:dyDescent="0.25">
      <c r="A96" s="38" t="s">
        <v>283</v>
      </c>
      <c r="B96" s="38"/>
      <c r="C96" s="38"/>
      <c r="D96" s="38"/>
      <c r="E96" s="38"/>
      <c r="F96" s="38"/>
      <c r="G96" s="38"/>
      <c r="H96" s="38"/>
      <c r="I96" s="38"/>
    </row>
    <row r="97" spans="1:9" ht="15.75" x14ac:dyDescent="0.25">
      <c r="A97" s="38" t="s">
        <v>309</v>
      </c>
      <c r="B97" s="38"/>
      <c r="C97" s="38"/>
      <c r="D97" s="121"/>
      <c r="E97" s="120"/>
      <c r="F97" s="38"/>
      <c r="G97" s="38"/>
      <c r="H97" s="38"/>
      <c r="I97" s="38"/>
    </row>
    <row r="98" spans="1:9" x14ac:dyDescent="0.25">
      <c r="A98" s="38"/>
      <c r="B98" s="38"/>
      <c r="C98" s="38"/>
      <c r="D98" s="38"/>
      <c r="E98" s="38"/>
      <c r="F98" s="38"/>
      <c r="G98" s="38"/>
      <c r="H98" s="38"/>
      <c r="I98" s="38"/>
    </row>
    <row r="99" spans="1:9" ht="15.75" x14ac:dyDescent="0.25">
      <c r="A99" s="38" t="s">
        <v>310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286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287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288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289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290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38" t="s">
        <v>291</v>
      </c>
      <c r="B105" s="38"/>
      <c r="C105" s="38"/>
      <c r="D105" s="38"/>
      <c r="E105" s="38"/>
      <c r="F105" s="38"/>
      <c r="G105" s="38"/>
      <c r="H105" s="38"/>
      <c r="I105" s="38"/>
    </row>
    <row r="106" spans="1:9" x14ac:dyDescent="0.25">
      <c r="A106" s="38" t="s">
        <v>292</v>
      </c>
      <c r="B106" s="38"/>
      <c r="C106" s="38"/>
      <c r="D106" s="38"/>
      <c r="E106" s="38"/>
      <c r="F106" s="38"/>
      <c r="G106" s="38"/>
      <c r="H106" s="38"/>
      <c r="I106" s="38"/>
    </row>
    <row r="107" spans="1:9" x14ac:dyDescent="0.25">
      <c r="A107" s="38" t="s">
        <v>293</v>
      </c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110"/>
      <c r="B108" s="111"/>
      <c r="C108" s="111"/>
      <c r="D108" s="111"/>
      <c r="E108" s="111"/>
      <c r="F108" s="111"/>
      <c r="G108" s="111"/>
      <c r="H108" s="111"/>
      <c r="I108" s="112"/>
    </row>
    <row r="109" spans="1:9" x14ac:dyDescent="0.25">
      <c r="A109" s="110"/>
      <c r="B109" s="111"/>
      <c r="C109" s="111"/>
      <c r="D109" s="111"/>
      <c r="E109" s="111"/>
      <c r="F109" s="111"/>
      <c r="G109" s="111"/>
      <c r="H109" s="111"/>
      <c r="I109" s="112"/>
    </row>
    <row r="110" spans="1:9" x14ac:dyDescent="0.25">
      <c r="A110" s="38"/>
      <c r="B110" s="38"/>
      <c r="C110" s="38"/>
      <c r="D110" s="38"/>
      <c r="E110" s="38"/>
      <c r="F110" s="38"/>
      <c r="G110" s="38"/>
      <c r="H110" s="38"/>
      <c r="I110" s="38"/>
    </row>
    <row r="111" spans="1:9" ht="39.75" customHeight="1" x14ac:dyDescent="0.25">
      <c r="A111" s="113" t="s">
        <v>294</v>
      </c>
      <c r="B111" s="113"/>
      <c r="C111" s="113"/>
      <c r="D111" s="113"/>
      <c r="E111" s="113"/>
      <c r="F111" s="113"/>
      <c r="G111" s="113"/>
      <c r="H111" s="113"/>
      <c r="I111" s="113"/>
    </row>
    <row r="112" spans="1:9" x14ac:dyDescent="0.25">
      <c r="A112" s="113" t="s">
        <v>295</v>
      </c>
      <c r="B112" s="113"/>
      <c r="C112" s="113"/>
      <c r="D112" s="113"/>
      <c r="E112" s="113"/>
      <c r="F112" s="113"/>
      <c r="G112" s="113"/>
      <c r="H112" s="113"/>
      <c r="I112" s="113"/>
    </row>
    <row r="113" spans="1:9" x14ac:dyDescent="0.25">
      <c r="A113" s="38"/>
      <c r="B113" s="38"/>
      <c r="C113" s="38"/>
      <c r="D113" s="38"/>
      <c r="E113" s="38"/>
      <c r="F113" s="38"/>
      <c r="G113" s="38"/>
      <c r="H113" s="38"/>
      <c r="I113" s="38"/>
    </row>
    <row r="114" spans="1:9" x14ac:dyDescent="0.25">
      <c r="A114" s="38"/>
      <c r="B114" s="38"/>
      <c r="C114" s="38"/>
      <c r="D114" s="38"/>
      <c r="E114" s="38"/>
      <c r="F114" s="58" t="str">
        <f>IF(OR(TRIM(D31)="",TRIM(D32)="",TRIM(D33)="",TRIM(D34)="",TRIM(D35)="",TRIM(D36)="",TRIM(D37)="",TRIM(D38)="",TRIM(D39)="",TRIM(D40)="",TRIM(D41)="",TRIM(D42)="",TRIM(D43)="",TRIM(D44)="",TRIM(D45)="",TRIM(D46)="",TRIM(D47)=""),
"Uwaga - błędnie wypełniony formularz. Sprawdź wszystkie pola 'Oferowana konfiguracja' w pkt. 1",
IF(OR(E31=0,E32=0,E33=0,E34=0,E35=0,E36=0,E37=0,E38=0,E39=0,E40=0,E41=0,E42=0,E43=0,E44=0,E45=0,E46=0,E47=0),
"Uwaga - błędnie wypełniony formularz. Sprawdź wszystkie pola 'Cena netto' w pkt. 1",
""))</f>
        <v>Uwaga - błędnie wypełniony formularz. Sprawdź wszystkie pola 'Oferowana konfiguracja' w pkt. 1</v>
      </c>
      <c r="G114" s="38"/>
      <c r="H114" s="38"/>
      <c r="I114" s="38"/>
    </row>
    <row r="115" spans="1:9" x14ac:dyDescent="0.25">
      <c r="A115" s="38"/>
      <c r="B115" s="38"/>
      <c r="C115" s="38"/>
      <c r="D115" s="38"/>
      <c r="E115" s="38"/>
      <c r="F115" s="38"/>
      <c r="G115" s="41" t="s">
        <v>297</v>
      </c>
      <c r="H115" s="40"/>
      <c r="I115" s="38"/>
    </row>
    <row r="116" spans="1:9" x14ac:dyDescent="0.25">
      <c r="A116" s="38"/>
      <c r="B116" s="38"/>
      <c r="C116" s="38"/>
      <c r="D116" s="38"/>
      <c r="E116" s="38"/>
      <c r="F116" s="38"/>
      <c r="G116" s="39" t="s">
        <v>30</v>
      </c>
      <c r="H116" s="40"/>
      <c r="I116" s="38"/>
    </row>
    <row r="117" spans="1:9" x14ac:dyDescent="0.25">
      <c r="A117" s="22" t="s">
        <v>29</v>
      </c>
      <c r="B117" s="23"/>
      <c r="C117" s="23"/>
      <c r="D117" s="23"/>
      <c r="E117" s="23"/>
      <c r="F117" s="23"/>
      <c r="G117" s="23"/>
      <c r="H117" s="23"/>
      <c r="I117" s="23"/>
    </row>
  </sheetData>
  <sheetProtection algorithmName="SHA-512" hashValue="LL7SXklfeG1gyoJYuRny6rN0lS2/BYjpEChyBsEiynsDBc3pUMvUQqTSYYc6EEmJfkAu6KC0lk4jmpy5q1oTLw==" saltValue="veflSZcr2l0Y9mUkA2oBvg==" spinCount="100000" sheet="1" objects="1" scenarios="1"/>
  <mergeCells count="39">
    <mergeCell ref="A108:I108"/>
    <mergeCell ref="A109:I109"/>
    <mergeCell ref="A111:I111"/>
    <mergeCell ref="A112:I112"/>
    <mergeCell ref="A93:B93"/>
    <mergeCell ref="E93:I93"/>
    <mergeCell ref="A95:B95"/>
    <mergeCell ref="E95:I95"/>
    <mergeCell ref="D97:E97"/>
    <mergeCell ref="D71:G71"/>
    <mergeCell ref="H71:I71"/>
    <mergeCell ref="D72:G72"/>
    <mergeCell ref="H72:I72"/>
    <mergeCell ref="D73:G73"/>
    <mergeCell ref="H73:I73"/>
    <mergeCell ref="A58:C58"/>
    <mergeCell ref="E58:I58"/>
    <mergeCell ref="A61:B61"/>
    <mergeCell ref="D62:I62"/>
    <mergeCell ref="A69:B69"/>
    <mergeCell ref="D69:G70"/>
    <mergeCell ref="H69:I70"/>
    <mergeCell ref="A11:I11"/>
    <mergeCell ref="A13:D13"/>
    <mergeCell ref="E13:I18"/>
    <mergeCell ref="A14:D15"/>
    <mergeCell ref="A16:D16"/>
    <mergeCell ref="A17:D17"/>
    <mergeCell ref="A18:D18"/>
    <mergeCell ref="A55:I55"/>
    <mergeCell ref="A20:I20"/>
    <mergeCell ref="B22:B24"/>
    <mergeCell ref="D22:I22"/>
    <mergeCell ref="D23:I23"/>
    <mergeCell ref="D24:I24"/>
    <mergeCell ref="A29:I29"/>
    <mergeCell ref="E50:I50"/>
    <mergeCell ref="A54:I54"/>
    <mergeCell ref="F25:G25"/>
  </mergeCells>
  <dataValidations count="5">
    <dataValidation type="list" allowBlank="1" showInputMessage="1" showErrorMessage="1" sqref="C52">
      <formula1>$C$1:$C$3</formula1>
    </dataValidation>
    <dataValidation type="list" allowBlank="1" showInputMessage="1" showErrorMessage="1" sqref="E75">
      <formula1>$L$14:$L$16</formula1>
    </dataValidation>
    <dataValidation type="list" allowBlank="1" showInputMessage="1" showErrorMessage="1" sqref="A61:B61">
      <formula1>$L$32:$L$34</formula1>
    </dataValidation>
    <dataValidation type="list" allowBlank="1" showInputMessage="1" showErrorMessage="1" sqref="A69:B69">
      <formula1>$L$37:$L$39</formula1>
    </dataValidation>
    <dataValidation type="list" allowBlank="1" showInputMessage="1" showErrorMessage="1" sqref="H31:H47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topLeftCell="A25" zoomScaleNormal="100" workbookViewId="0">
      <selection activeCell="B44" sqref="B44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215</v>
      </c>
      <c r="F13" s="71"/>
      <c r="G13" s="71"/>
      <c r="H13" s="71"/>
      <c r="I13" s="72"/>
    </row>
    <row r="14" spans="1:12" ht="21" customHeight="1" x14ac:dyDescent="0.25">
      <c r="A14" s="79" t="s">
        <v>251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216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ht="30" x14ac:dyDescent="0.25">
      <c r="A31" s="12">
        <v>1</v>
      </c>
      <c r="B31" s="24" t="s">
        <v>217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338</v>
      </c>
      <c r="C32" s="9">
        <v>2</v>
      </c>
      <c r="D32" s="52"/>
      <c r="E32" s="53">
        <v>0</v>
      </c>
      <c r="F32" s="7">
        <f t="shared" ref="F32:F44" si="0">ROUND(C32*E32,2)</f>
        <v>0</v>
      </c>
      <c r="G32" s="7">
        <f t="shared" ref="G32:G44" si="1">ROUND(F32*1.23,2)</f>
        <v>0</v>
      </c>
      <c r="H32" s="54" t="s">
        <v>24</v>
      </c>
      <c r="I32" s="52"/>
      <c r="L32" t="s">
        <v>24</v>
      </c>
    </row>
    <row r="33" spans="1:12" ht="30" x14ac:dyDescent="0.25">
      <c r="A33" s="12">
        <v>3</v>
      </c>
      <c r="B33" s="24" t="s">
        <v>218</v>
      </c>
      <c r="C33" s="9">
        <v>2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95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</row>
    <row r="35" spans="1:12" x14ac:dyDescent="0.25">
      <c r="A35" s="12">
        <v>5</v>
      </c>
      <c r="B35" s="24" t="s">
        <v>219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219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  <c r="L36" t="s">
        <v>24</v>
      </c>
    </row>
    <row r="37" spans="1:12" x14ac:dyDescent="0.25">
      <c r="A37" s="12">
        <v>7</v>
      </c>
      <c r="B37" s="24" t="s">
        <v>219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271</v>
      </c>
    </row>
    <row r="38" spans="1:12" x14ac:dyDescent="0.25">
      <c r="A38" s="12">
        <v>8</v>
      </c>
      <c r="B38" s="24" t="s">
        <v>220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272</v>
      </c>
    </row>
    <row r="39" spans="1:12" ht="30" x14ac:dyDescent="0.25">
      <c r="A39" s="12">
        <v>9</v>
      </c>
      <c r="B39" s="24" t="s">
        <v>221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</row>
    <row r="40" spans="1:12" ht="30" x14ac:dyDescent="0.25">
      <c r="A40" s="12">
        <v>10</v>
      </c>
      <c r="B40" s="24" t="s">
        <v>222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x14ac:dyDescent="0.25">
      <c r="A41" s="12">
        <v>11</v>
      </c>
      <c r="B41" s="24" t="s">
        <v>223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88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89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ht="30" x14ac:dyDescent="0.25">
      <c r="A44" s="12">
        <v>14</v>
      </c>
      <c r="B44" s="24" t="s">
        <v>224</v>
      </c>
      <c r="C44" s="9">
        <v>1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6" spans="1:12" x14ac:dyDescent="0.25">
      <c r="D46" s="5" t="s">
        <v>20</v>
      </c>
      <c r="E46" s="2"/>
      <c r="F46" s="2"/>
      <c r="G46" s="1">
        <f>SUM(G31:G44)</f>
        <v>0</v>
      </c>
      <c r="H46" s="2"/>
      <c r="I46" s="2"/>
    </row>
    <row r="47" spans="1:12" ht="31.5" customHeight="1" x14ac:dyDescent="0.25">
      <c r="D47" s="3" t="s">
        <v>21</v>
      </c>
      <c r="E47" s="99"/>
      <c r="F47" s="100"/>
      <c r="G47" s="100"/>
      <c r="H47" s="100"/>
      <c r="I47" s="101"/>
    </row>
    <row r="49" spans="1:9" x14ac:dyDescent="0.25">
      <c r="B49" s="51" t="s">
        <v>327</v>
      </c>
      <c r="C49" s="55" t="s">
        <v>328</v>
      </c>
      <c r="D49" s="6"/>
    </row>
    <row r="51" spans="1:9" x14ac:dyDescent="0.25">
      <c r="A51" s="87" t="s">
        <v>22</v>
      </c>
      <c r="B51" s="87"/>
      <c r="C51" s="87"/>
      <c r="D51" s="87"/>
      <c r="E51" s="87"/>
      <c r="F51" s="87"/>
      <c r="G51" s="87"/>
      <c r="H51" s="87"/>
      <c r="I51" s="87"/>
    </row>
    <row r="52" spans="1:9" x14ac:dyDescent="0.25">
      <c r="A52" s="87" t="s">
        <v>23</v>
      </c>
      <c r="B52" s="87"/>
      <c r="C52" s="87"/>
      <c r="D52" s="87"/>
      <c r="E52" s="87"/>
      <c r="F52" s="87"/>
      <c r="G52" s="87"/>
      <c r="H52" s="87"/>
      <c r="I52" s="87"/>
    </row>
    <row r="53" spans="1:9" ht="15.75" x14ac:dyDescent="0.25">
      <c r="A53" s="30"/>
      <c r="B53" s="30"/>
      <c r="C53" s="30"/>
      <c r="D53" s="30"/>
      <c r="E53" s="31" t="s">
        <v>262</v>
      </c>
      <c r="F53" s="33"/>
      <c r="G53" s="33"/>
      <c r="H53" s="32"/>
      <c r="I53" s="30"/>
    </row>
    <row r="54" spans="1:9" ht="15.75" x14ac:dyDescent="0.25">
      <c r="A54" s="35" t="s">
        <v>261</v>
      </c>
      <c r="B54" s="32"/>
      <c r="C54" s="32"/>
      <c r="D54" s="32"/>
      <c r="E54" s="31" t="s">
        <v>263</v>
      </c>
      <c r="F54" s="34"/>
      <c r="G54" s="34"/>
      <c r="H54" s="32"/>
      <c r="I54" s="32"/>
    </row>
    <row r="55" spans="1:9" x14ac:dyDescent="0.25">
      <c r="A55" s="104"/>
      <c r="B55" s="105"/>
      <c r="C55" s="106"/>
      <c r="D55" s="32"/>
      <c r="E55" s="99"/>
      <c r="F55" s="100"/>
      <c r="G55" s="100"/>
      <c r="H55" s="100"/>
      <c r="I55" s="101"/>
    </row>
    <row r="56" spans="1:9" x14ac:dyDescent="0.25">
      <c r="A56" s="32"/>
      <c r="B56" s="32"/>
      <c r="C56" s="32"/>
      <c r="D56" s="32"/>
      <c r="E56" s="31"/>
      <c r="F56" s="34"/>
      <c r="G56" s="34"/>
      <c r="H56" s="32"/>
      <c r="I56" s="32"/>
    </row>
    <row r="57" spans="1:9" ht="15.75" x14ac:dyDescent="0.25">
      <c r="A57" s="31" t="s">
        <v>264</v>
      </c>
      <c r="B57" s="32"/>
      <c r="C57" s="32"/>
      <c r="D57" s="31" t="s">
        <v>265</v>
      </c>
      <c r="E57" s="31"/>
      <c r="F57" s="34"/>
      <c r="G57" s="34"/>
      <c r="H57" s="32"/>
      <c r="I57" s="32"/>
    </row>
    <row r="58" spans="1:9" x14ac:dyDescent="0.25">
      <c r="A58" s="104" t="s">
        <v>24</v>
      </c>
      <c r="B58" s="106"/>
      <c r="C58" s="31"/>
      <c r="D58" s="32" t="s">
        <v>266</v>
      </c>
      <c r="E58" s="31"/>
      <c r="F58" s="34"/>
      <c r="G58" s="34"/>
      <c r="H58" s="32"/>
      <c r="I58" s="32"/>
    </row>
    <row r="59" spans="1:9" ht="33" customHeight="1" x14ac:dyDescent="0.25">
      <c r="A59" s="36" t="s">
        <v>267</v>
      </c>
      <c r="B59" s="32"/>
      <c r="C59" s="32"/>
      <c r="D59" s="99"/>
      <c r="E59" s="100"/>
      <c r="F59" s="100"/>
      <c r="G59" s="100"/>
      <c r="H59" s="100"/>
      <c r="I59" s="101"/>
    </row>
    <row r="60" spans="1:9" x14ac:dyDescent="0.25">
      <c r="A60" s="38"/>
      <c r="B60" s="38"/>
      <c r="C60" s="38"/>
      <c r="D60" s="38"/>
      <c r="E60" s="38"/>
      <c r="F60" s="38"/>
      <c r="G60" s="38"/>
      <c r="H60" s="38"/>
      <c r="I60" s="38"/>
    </row>
    <row r="61" spans="1:9" ht="15.75" x14ac:dyDescent="0.25">
      <c r="A61" s="31" t="s">
        <v>300</v>
      </c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8" t="s">
        <v>268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 t="s">
        <v>269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/>
      <c r="B64" s="38"/>
      <c r="C64" s="38"/>
      <c r="D64" s="31"/>
      <c r="E64" s="31"/>
      <c r="F64" s="34"/>
      <c r="G64" s="34"/>
      <c r="H64" s="32"/>
      <c r="I64" s="32"/>
    </row>
    <row r="65" spans="1:9" ht="15.75" x14ac:dyDescent="0.25">
      <c r="A65" s="38" t="s">
        <v>270</v>
      </c>
      <c r="B65" s="38"/>
      <c r="C65" s="38"/>
      <c r="D65" s="31" t="s">
        <v>296</v>
      </c>
      <c r="E65" s="31"/>
      <c r="F65" s="34"/>
      <c r="G65" s="34"/>
      <c r="H65" s="32"/>
      <c r="I65" s="32"/>
    </row>
    <row r="66" spans="1:9" ht="15" customHeight="1" x14ac:dyDescent="0.25">
      <c r="A66" s="104" t="s">
        <v>24</v>
      </c>
      <c r="B66" s="106"/>
      <c r="C66" s="38"/>
      <c r="D66" s="107" t="s">
        <v>274</v>
      </c>
      <c r="E66" s="107"/>
      <c r="F66" s="107"/>
      <c r="G66" s="107"/>
      <c r="H66" s="108" t="s">
        <v>275</v>
      </c>
      <c r="I66" s="108"/>
    </row>
    <row r="67" spans="1:9" x14ac:dyDescent="0.25">
      <c r="A67" s="38" t="s">
        <v>273</v>
      </c>
      <c r="B67" s="38"/>
      <c r="C67" s="38"/>
      <c r="D67" s="107"/>
      <c r="E67" s="107"/>
      <c r="F67" s="107"/>
      <c r="G67" s="107"/>
      <c r="H67" s="108"/>
      <c r="I67" s="108"/>
    </row>
    <row r="68" spans="1:9" x14ac:dyDescent="0.25">
      <c r="A68" s="38" t="s">
        <v>301</v>
      </c>
      <c r="B68" s="38"/>
      <c r="C68" s="38"/>
      <c r="D68" s="99"/>
      <c r="E68" s="100"/>
      <c r="F68" s="100"/>
      <c r="G68" s="100"/>
      <c r="H68" s="109"/>
      <c r="I68" s="109"/>
    </row>
    <row r="69" spans="1:9" x14ac:dyDescent="0.25">
      <c r="A69" s="38"/>
      <c r="B69" s="38"/>
      <c r="C69" s="38"/>
      <c r="D69" s="104"/>
      <c r="E69" s="105"/>
      <c r="F69" s="105"/>
      <c r="G69" s="106"/>
      <c r="H69" s="109"/>
      <c r="I69" s="109"/>
    </row>
    <row r="70" spans="1:9" x14ac:dyDescent="0.25">
      <c r="A70" s="38"/>
      <c r="B70" s="38"/>
      <c r="C70" s="38"/>
      <c r="D70" s="104"/>
      <c r="E70" s="105"/>
      <c r="F70" s="105"/>
      <c r="G70" s="106"/>
      <c r="H70" s="109"/>
      <c r="I70" s="109"/>
    </row>
    <row r="71" spans="1:9" x14ac:dyDescent="0.25">
      <c r="A71" s="38"/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276</v>
      </c>
      <c r="B72" s="38"/>
      <c r="C72" s="38"/>
      <c r="D72" s="38"/>
      <c r="E72" s="55" t="s">
        <v>24</v>
      </c>
      <c r="F72" s="38"/>
      <c r="G72" s="38"/>
      <c r="H72" s="38"/>
      <c r="I72" s="38"/>
    </row>
    <row r="73" spans="1:9" x14ac:dyDescent="0.25">
      <c r="A73" s="38" t="s">
        <v>277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 t="s">
        <v>278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/>
      <c r="B75" s="38"/>
      <c r="C75" s="38"/>
      <c r="D75" s="38"/>
      <c r="E75" s="38"/>
      <c r="F75" s="38"/>
      <c r="G75" s="38"/>
      <c r="H75" s="38"/>
      <c r="I75" s="38"/>
    </row>
    <row r="76" spans="1:9" ht="15.75" x14ac:dyDescent="0.25">
      <c r="A76" s="38" t="s">
        <v>279</v>
      </c>
      <c r="B76" s="38"/>
      <c r="C76" s="38"/>
      <c r="D76" s="38" t="s">
        <v>280</v>
      </c>
      <c r="F76" s="38"/>
      <c r="G76" s="38"/>
      <c r="H76" s="38"/>
      <c r="I76" s="38"/>
    </row>
    <row r="77" spans="1:9" x14ac:dyDescent="0.25"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303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281</v>
      </c>
      <c r="B79" s="38"/>
      <c r="C79" s="38"/>
      <c r="D79" s="38"/>
      <c r="E79" s="38"/>
      <c r="F79" s="38"/>
      <c r="G79" s="38"/>
      <c r="H79" s="38"/>
      <c r="I79" s="38"/>
    </row>
    <row r="80" spans="1:9" ht="15.75" x14ac:dyDescent="0.25">
      <c r="A80" s="38" t="s">
        <v>304</v>
      </c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305</v>
      </c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306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282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/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307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/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298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ht="15.75" x14ac:dyDescent="0.25">
      <c r="A89" s="38" t="s">
        <v>308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109"/>
      <c r="B90" s="109"/>
      <c r="C90" s="38"/>
      <c r="D90" s="37" t="s">
        <v>21</v>
      </c>
      <c r="E90" s="114"/>
      <c r="F90" s="115"/>
      <c r="G90" s="115"/>
      <c r="H90" s="115"/>
      <c r="I90" s="116"/>
    </row>
    <row r="91" spans="1:9" x14ac:dyDescent="0.25">
      <c r="A91" s="38" t="s">
        <v>284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117"/>
      <c r="B92" s="117"/>
      <c r="C92" s="38"/>
      <c r="D92" s="37" t="s">
        <v>285</v>
      </c>
      <c r="E92" s="118"/>
      <c r="F92" s="119"/>
      <c r="G92" s="119"/>
      <c r="H92" s="119"/>
      <c r="I92" s="120"/>
    </row>
    <row r="93" spans="1:9" x14ac:dyDescent="0.25">
      <c r="A93" s="38" t="s">
        <v>283</v>
      </c>
      <c r="B93" s="38"/>
      <c r="C93" s="38"/>
      <c r="D93" s="38"/>
      <c r="E93" s="38"/>
      <c r="F93" s="38"/>
      <c r="G93" s="38"/>
      <c r="H93" s="38"/>
      <c r="I93" s="38"/>
    </row>
    <row r="94" spans="1:9" ht="15.75" x14ac:dyDescent="0.25">
      <c r="A94" s="38" t="s">
        <v>309</v>
      </c>
      <c r="B94" s="38"/>
      <c r="C94" s="38"/>
      <c r="D94" s="121"/>
      <c r="E94" s="120"/>
      <c r="F94" s="38"/>
      <c r="G94" s="38"/>
      <c r="H94" s="38"/>
      <c r="I94" s="38"/>
    </row>
    <row r="95" spans="1:9" x14ac:dyDescent="0.25">
      <c r="A95" s="38"/>
      <c r="B95" s="38"/>
      <c r="C95" s="38"/>
      <c r="D95" s="38"/>
      <c r="E95" s="38"/>
      <c r="F95" s="38"/>
      <c r="G95" s="38"/>
      <c r="H95" s="38"/>
      <c r="I95" s="38"/>
    </row>
    <row r="96" spans="1:9" ht="15.75" x14ac:dyDescent="0.25">
      <c r="A96" s="38" t="s">
        <v>310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286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287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288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289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290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291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292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293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110"/>
      <c r="B105" s="111"/>
      <c r="C105" s="111"/>
      <c r="D105" s="111"/>
      <c r="E105" s="111"/>
      <c r="F105" s="111"/>
      <c r="G105" s="111"/>
      <c r="H105" s="111"/>
      <c r="I105" s="112"/>
    </row>
    <row r="106" spans="1:9" x14ac:dyDescent="0.25">
      <c r="A106" s="110"/>
      <c r="B106" s="111"/>
      <c r="C106" s="111"/>
      <c r="D106" s="111"/>
      <c r="E106" s="111"/>
      <c r="F106" s="111"/>
      <c r="G106" s="111"/>
      <c r="H106" s="111"/>
      <c r="I106" s="112"/>
    </row>
    <row r="107" spans="1:9" x14ac:dyDescent="0.25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ht="39.75" customHeight="1" x14ac:dyDescent="0.25">
      <c r="A108" s="113" t="s">
        <v>294</v>
      </c>
      <c r="B108" s="113"/>
      <c r="C108" s="113"/>
      <c r="D108" s="113"/>
      <c r="E108" s="113"/>
      <c r="F108" s="113"/>
      <c r="G108" s="113"/>
      <c r="H108" s="113"/>
      <c r="I108" s="113"/>
    </row>
    <row r="109" spans="1:9" x14ac:dyDescent="0.25">
      <c r="A109" s="113" t="s">
        <v>295</v>
      </c>
      <c r="B109" s="113"/>
      <c r="C109" s="113"/>
      <c r="D109" s="113"/>
      <c r="E109" s="113"/>
      <c r="F109" s="113"/>
      <c r="G109" s="113"/>
      <c r="H109" s="113"/>
      <c r="I109" s="113"/>
    </row>
    <row r="110" spans="1:9" x14ac:dyDescent="0.25">
      <c r="A110" s="38"/>
      <c r="B110" s="38"/>
      <c r="C110" s="38"/>
      <c r="D110" s="38"/>
      <c r="E110" s="38"/>
      <c r="F110" s="38"/>
      <c r="G110" s="38"/>
      <c r="H110" s="38"/>
      <c r="I110" s="38"/>
    </row>
    <row r="111" spans="1:9" x14ac:dyDescent="0.25">
      <c r="A111" s="38"/>
      <c r="B111" s="38"/>
      <c r="C111" s="38"/>
      <c r="D111" s="38"/>
      <c r="E111" s="38"/>
      <c r="F111" s="58" t="str">
        <f>IF(OR(TRIM(D31)="",TRIM(D32)="",TRIM(D33)="",TRIM(D34)="",TRIM(D35)="",TRIM(D36)="",TRIM(D37)="",TRIM(D38)="",TRIM(D39)="",TRIM(D40)="",TRIM(D41)="",TRIM(D42)="",TRIM(D43)="",TRIM(D44)=""),
"Uwaga - błędnie wypełniony formularz. Sprawdź wszystkie pola 'Oferowana konfiguracja' w pkt. 1",
IF(OR(E31=0,E32=0,E33=0,E34=0,E35=0,E36=0,E37=0,E38=0,E39=0,E40=0,E41=0,E42=0,E43=0,E44=0),
"Uwaga - błędnie wypełniony formularz. Sprawdź wszystkie pola 'Cena netto' w pkt. 1",
""))</f>
        <v>Uwaga - błędnie wypełniony formularz. Sprawdź wszystkie pola 'Oferowana konfiguracja' w pkt. 1</v>
      </c>
      <c r="G111" s="38"/>
      <c r="H111" s="38"/>
      <c r="I111" s="38"/>
    </row>
    <row r="112" spans="1:9" x14ac:dyDescent="0.25">
      <c r="A112" s="38"/>
      <c r="B112" s="38"/>
      <c r="C112" s="38"/>
      <c r="D112" s="38"/>
      <c r="E112" s="38"/>
      <c r="F112" s="38"/>
      <c r="G112" s="41" t="s">
        <v>297</v>
      </c>
      <c r="H112" s="40"/>
      <c r="I112" s="38"/>
    </row>
    <row r="113" spans="1:9" x14ac:dyDescent="0.25">
      <c r="A113" s="38"/>
      <c r="B113" s="38"/>
      <c r="C113" s="38"/>
      <c r="D113" s="38"/>
      <c r="E113" s="38"/>
      <c r="F113" s="38"/>
      <c r="G113" s="39" t="s">
        <v>30</v>
      </c>
      <c r="H113" s="40"/>
      <c r="I113" s="38"/>
    </row>
    <row r="114" spans="1:9" x14ac:dyDescent="0.25">
      <c r="A114" s="22" t="s">
        <v>29</v>
      </c>
      <c r="B114" s="23"/>
      <c r="C114" s="23"/>
      <c r="D114" s="23"/>
      <c r="E114" s="23"/>
      <c r="F114" s="23"/>
      <c r="G114" s="23"/>
      <c r="H114" s="23"/>
      <c r="I114" s="23"/>
    </row>
  </sheetData>
  <sheetProtection algorithmName="SHA-512" hashValue="QOFajilxfLL6BOu+7v5R1ok5nL1COBKAbuDi/7iXPYQgfI/eZ/P/JyJv/wNkTNPxthsj9Dei1/KW/IIqG626JQ==" saltValue="L3JDIMIplhhpDs64VQh0CQ==" spinCount="100000" sheet="1" objects="1" scenarios="1"/>
  <mergeCells count="39">
    <mergeCell ref="A105:I105"/>
    <mergeCell ref="A106:I106"/>
    <mergeCell ref="A108:I108"/>
    <mergeCell ref="A109:I109"/>
    <mergeCell ref="A90:B90"/>
    <mergeCell ref="E90:I90"/>
    <mergeCell ref="A92:B92"/>
    <mergeCell ref="E92:I92"/>
    <mergeCell ref="D94:E94"/>
    <mergeCell ref="D68:G68"/>
    <mergeCell ref="H68:I68"/>
    <mergeCell ref="D69:G69"/>
    <mergeCell ref="H69:I69"/>
    <mergeCell ref="D70:G70"/>
    <mergeCell ref="H70:I70"/>
    <mergeCell ref="A55:C55"/>
    <mergeCell ref="E55:I55"/>
    <mergeCell ref="A58:B58"/>
    <mergeCell ref="D59:I59"/>
    <mergeCell ref="A66:B66"/>
    <mergeCell ref="D66:G67"/>
    <mergeCell ref="H66:I67"/>
    <mergeCell ref="A11:I11"/>
    <mergeCell ref="A13:D13"/>
    <mergeCell ref="E13:I18"/>
    <mergeCell ref="A14:D15"/>
    <mergeCell ref="A16:D16"/>
    <mergeCell ref="A17:D17"/>
    <mergeCell ref="A18:D18"/>
    <mergeCell ref="A52:I52"/>
    <mergeCell ref="A20:I20"/>
    <mergeCell ref="B22:B24"/>
    <mergeCell ref="D22:I22"/>
    <mergeCell ref="D23:I23"/>
    <mergeCell ref="D24:I24"/>
    <mergeCell ref="A29:I29"/>
    <mergeCell ref="E47:I47"/>
    <mergeCell ref="A51:I51"/>
    <mergeCell ref="F25:G25"/>
  </mergeCells>
  <dataValidations count="5">
    <dataValidation type="list" allowBlank="1" showInputMessage="1" showErrorMessage="1" sqref="C49">
      <formula1>$C$1:$C$3</formula1>
    </dataValidation>
    <dataValidation type="list" allowBlank="1" showInputMessage="1" showErrorMessage="1" sqref="E72">
      <formula1>$L$14:$L$16</formula1>
    </dataValidation>
    <dataValidation type="list" allowBlank="1" showInputMessage="1" showErrorMessage="1" sqref="A58:B58">
      <formula1>$L$32:$L$33</formula1>
    </dataValidation>
    <dataValidation type="list" allowBlank="1" showInputMessage="1" showErrorMessage="1" sqref="A66:B66">
      <formula1>$L$36:$L$38</formula1>
    </dataValidation>
    <dataValidation type="list" allowBlank="1" showInputMessage="1" showErrorMessage="1" sqref="H31:H44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topLeftCell="A13" zoomScaleNormal="100" workbookViewId="0">
      <selection activeCell="B35" sqref="B35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225</v>
      </c>
      <c r="F13" s="71"/>
      <c r="G13" s="71"/>
      <c r="H13" s="71"/>
      <c r="I13" s="72"/>
    </row>
    <row r="14" spans="1:12" ht="21" customHeight="1" x14ac:dyDescent="0.25">
      <c r="A14" s="79" t="s">
        <v>252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229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331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331</v>
      </c>
      <c r="C32" s="9">
        <v>1</v>
      </c>
      <c r="D32" s="52"/>
      <c r="E32" s="53">
        <v>0</v>
      </c>
      <c r="F32" s="7">
        <f t="shared" ref="F32:F35" si="0">ROUND(C32*E32,2)</f>
        <v>0</v>
      </c>
      <c r="G32" s="7">
        <f t="shared" ref="G32:G35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331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338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</row>
    <row r="35" spans="1:12" ht="30" x14ac:dyDescent="0.25">
      <c r="A35" s="12">
        <v>5</v>
      </c>
      <c r="B35" s="24" t="s">
        <v>348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L36" t="s">
        <v>24</v>
      </c>
    </row>
    <row r="37" spans="1:12" x14ac:dyDescent="0.25">
      <c r="D37" s="5" t="s">
        <v>20</v>
      </c>
      <c r="E37" s="2"/>
      <c r="F37" s="2"/>
      <c r="G37" s="1">
        <f>SUM(G31:G35)</f>
        <v>0</v>
      </c>
      <c r="H37" s="2"/>
      <c r="I37" s="2"/>
      <c r="L37" t="s">
        <v>271</v>
      </c>
    </row>
    <row r="38" spans="1:12" ht="31.5" customHeight="1" x14ac:dyDescent="0.25">
      <c r="D38" s="3" t="s">
        <v>21</v>
      </c>
      <c r="E38" s="99"/>
      <c r="F38" s="100"/>
      <c r="G38" s="100"/>
      <c r="H38" s="100"/>
      <c r="I38" s="101"/>
      <c r="L38" t="s">
        <v>272</v>
      </c>
    </row>
    <row r="40" spans="1:12" x14ac:dyDescent="0.25">
      <c r="B40" s="51" t="s">
        <v>327</v>
      </c>
      <c r="C40" s="55" t="s">
        <v>328</v>
      </c>
      <c r="D40" s="6"/>
    </row>
    <row r="42" spans="1:12" x14ac:dyDescent="0.25">
      <c r="A42" s="87" t="s">
        <v>22</v>
      </c>
      <c r="B42" s="87"/>
      <c r="C42" s="87"/>
      <c r="D42" s="87"/>
      <c r="E42" s="87"/>
      <c r="F42" s="87"/>
      <c r="G42" s="87"/>
      <c r="H42" s="87"/>
      <c r="I42" s="87"/>
    </row>
    <row r="43" spans="1:12" x14ac:dyDescent="0.25">
      <c r="A43" s="87" t="s">
        <v>23</v>
      </c>
      <c r="B43" s="87"/>
      <c r="C43" s="87"/>
      <c r="D43" s="87"/>
      <c r="E43" s="87"/>
      <c r="F43" s="87"/>
      <c r="G43" s="87"/>
      <c r="H43" s="87"/>
      <c r="I43" s="87"/>
    </row>
    <row r="44" spans="1:12" ht="15.75" x14ac:dyDescent="0.25">
      <c r="A44" s="30"/>
      <c r="B44" s="30"/>
      <c r="C44" s="30"/>
      <c r="D44" s="30"/>
      <c r="E44" s="31" t="s">
        <v>262</v>
      </c>
      <c r="F44" s="33"/>
      <c r="G44" s="33"/>
      <c r="H44" s="32"/>
      <c r="I44" s="30"/>
    </row>
    <row r="45" spans="1:12" ht="15.75" x14ac:dyDescent="0.25">
      <c r="A45" s="35" t="s">
        <v>261</v>
      </c>
      <c r="B45" s="32"/>
      <c r="C45" s="32"/>
      <c r="D45" s="32"/>
      <c r="E45" s="31" t="s">
        <v>263</v>
      </c>
      <c r="F45" s="34"/>
      <c r="G45" s="34"/>
      <c r="H45" s="32"/>
      <c r="I45" s="32"/>
    </row>
    <row r="46" spans="1:12" x14ac:dyDescent="0.25">
      <c r="A46" s="104"/>
      <c r="B46" s="105"/>
      <c r="C46" s="106"/>
      <c r="D46" s="32"/>
      <c r="E46" s="99"/>
      <c r="F46" s="100"/>
      <c r="G46" s="100"/>
      <c r="H46" s="100"/>
      <c r="I46" s="101"/>
    </row>
    <row r="47" spans="1:12" x14ac:dyDescent="0.25">
      <c r="A47" s="32"/>
      <c r="B47" s="32"/>
      <c r="C47" s="32"/>
      <c r="D47" s="32"/>
      <c r="E47" s="31"/>
      <c r="F47" s="34"/>
      <c r="G47" s="34"/>
      <c r="H47" s="32"/>
      <c r="I47" s="32"/>
    </row>
    <row r="48" spans="1:12" ht="15.75" x14ac:dyDescent="0.25">
      <c r="A48" s="31" t="s">
        <v>264</v>
      </c>
      <c r="B48" s="32"/>
      <c r="C48" s="32"/>
      <c r="D48" s="31" t="s">
        <v>265</v>
      </c>
      <c r="E48" s="31"/>
      <c r="F48" s="34"/>
      <c r="G48" s="34"/>
      <c r="H48" s="32"/>
      <c r="I48" s="32"/>
    </row>
    <row r="49" spans="1:9" x14ac:dyDescent="0.25">
      <c r="A49" s="104" t="s">
        <v>24</v>
      </c>
      <c r="B49" s="106"/>
      <c r="C49" s="31"/>
      <c r="D49" s="32" t="s">
        <v>266</v>
      </c>
      <c r="E49" s="31"/>
      <c r="F49" s="34"/>
      <c r="G49" s="34"/>
      <c r="H49" s="32"/>
      <c r="I49" s="32"/>
    </row>
    <row r="50" spans="1:9" ht="33" customHeight="1" x14ac:dyDescent="0.25">
      <c r="A50" s="36" t="s">
        <v>267</v>
      </c>
      <c r="B50" s="32"/>
      <c r="C50" s="32"/>
      <c r="D50" s="99"/>
      <c r="E50" s="100"/>
      <c r="F50" s="100"/>
      <c r="G50" s="100"/>
      <c r="H50" s="100"/>
      <c r="I50" s="101"/>
    </row>
    <row r="51" spans="1:9" x14ac:dyDescent="0.25">
      <c r="A51" s="38"/>
      <c r="B51" s="38"/>
      <c r="C51" s="38"/>
      <c r="D51" s="38"/>
      <c r="E51" s="38"/>
      <c r="F51" s="38"/>
      <c r="G51" s="38"/>
      <c r="H51" s="38"/>
      <c r="I51" s="38"/>
    </row>
    <row r="52" spans="1:9" ht="15.75" x14ac:dyDescent="0.25">
      <c r="A52" s="31" t="s">
        <v>300</v>
      </c>
      <c r="B52" s="38"/>
      <c r="C52" s="38"/>
      <c r="D52" s="38"/>
      <c r="E52" s="38"/>
      <c r="F52" s="38"/>
      <c r="G52" s="38"/>
      <c r="H52" s="38"/>
      <c r="I52" s="38"/>
    </row>
    <row r="53" spans="1:9" x14ac:dyDescent="0.25">
      <c r="A53" s="38" t="s">
        <v>268</v>
      </c>
      <c r="B53" s="38"/>
      <c r="C53" s="38"/>
      <c r="D53" s="38"/>
      <c r="E53" s="38"/>
      <c r="F53" s="38"/>
      <c r="G53" s="38"/>
      <c r="H53" s="38"/>
      <c r="I53" s="38"/>
    </row>
    <row r="54" spans="1:9" x14ac:dyDescent="0.25">
      <c r="A54" s="38" t="s">
        <v>269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/>
      <c r="B55" s="38"/>
      <c r="C55" s="38"/>
      <c r="D55" s="31"/>
      <c r="E55" s="31"/>
      <c r="F55" s="34"/>
      <c r="G55" s="34"/>
      <c r="H55" s="32"/>
      <c r="I55" s="32"/>
    </row>
    <row r="56" spans="1:9" ht="15.75" x14ac:dyDescent="0.25">
      <c r="A56" s="38" t="s">
        <v>270</v>
      </c>
      <c r="B56" s="38"/>
      <c r="C56" s="38"/>
      <c r="D56" s="31" t="s">
        <v>296</v>
      </c>
      <c r="E56" s="31"/>
      <c r="F56" s="34"/>
      <c r="G56" s="34"/>
      <c r="H56" s="32"/>
      <c r="I56" s="32"/>
    </row>
    <row r="57" spans="1:9" ht="15" customHeight="1" x14ac:dyDescent="0.25">
      <c r="A57" s="104" t="s">
        <v>24</v>
      </c>
      <c r="B57" s="106"/>
      <c r="C57" s="38"/>
      <c r="D57" s="107" t="s">
        <v>274</v>
      </c>
      <c r="E57" s="107"/>
      <c r="F57" s="107"/>
      <c r="G57" s="107"/>
      <c r="H57" s="108" t="s">
        <v>275</v>
      </c>
      <c r="I57" s="108"/>
    </row>
    <row r="58" spans="1:9" x14ac:dyDescent="0.25">
      <c r="A58" s="38" t="s">
        <v>273</v>
      </c>
      <c r="B58" s="38"/>
      <c r="C58" s="38"/>
      <c r="D58" s="107"/>
      <c r="E58" s="107"/>
      <c r="F58" s="107"/>
      <c r="G58" s="107"/>
      <c r="H58" s="108"/>
      <c r="I58" s="108"/>
    </row>
    <row r="59" spans="1:9" x14ac:dyDescent="0.25">
      <c r="A59" s="38" t="s">
        <v>301</v>
      </c>
      <c r="B59" s="38"/>
      <c r="C59" s="38"/>
      <c r="D59" s="99"/>
      <c r="E59" s="100"/>
      <c r="F59" s="100"/>
      <c r="G59" s="100"/>
      <c r="H59" s="109"/>
      <c r="I59" s="109"/>
    </row>
    <row r="60" spans="1:9" x14ac:dyDescent="0.25">
      <c r="A60" s="38"/>
      <c r="B60" s="38"/>
      <c r="C60" s="38"/>
      <c r="D60" s="104"/>
      <c r="E60" s="105"/>
      <c r="F60" s="105"/>
      <c r="G60" s="106"/>
      <c r="H60" s="109"/>
      <c r="I60" s="109"/>
    </row>
    <row r="61" spans="1:9" x14ac:dyDescent="0.25">
      <c r="A61" s="38"/>
      <c r="B61" s="38"/>
      <c r="C61" s="38"/>
      <c r="D61" s="104"/>
      <c r="E61" s="105"/>
      <c r="F61" s="105"/>
      <c r="G61" s="106"/>
      <c r="H61" s="109"/>
      <c r="I61" s="109"/>
    </row>
    <row r="62" spans="1:9" x14ac:dyDescent="0.25">
      <c r="A62" s="38"/>
      <c r="B62" s="38"/>
      <c r="C62" s="38"/>
      <c r="D62" s="38"/>
      <c r="E62" s="38"/>
      <c r="F62" s="38"/>
      <c r="G62" s="38"/>
      <c r="H62" s="38"/>
      <c r="I62" s="38"/>
    </row>
    <row r="63" spans="1:9" ht="15.75" x14ac:dyDescent="0.25">
      <c r="A63" s="38" t="s">
        <v>276</v>
      </c>
      <c r="B63" s="38"/>
      <c r="C63" s="38"/>
      <c r="D63" s="38"/>
      <c r="E63" s="55" t="s">
        <v>24</v>
      </c>
      <c r="F63" s="38"/>
      <c r="G63" s="38"/>
      <c r="H63" s="38"/>
      <c r="I63" s="38"/>
    </row>
    <row r="64" spans="1:9" x14ac:dyDescent="0.25">
      <c r="A64" s="38" t="s">
        <v>277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 t="s">
        <v>278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/>
      <c r="B66" s="38"/>
      <c r="C66" s="38"/>
      <c r="D66" s="38"/>
      <c r="E66" s="38"/>
      <c r="F66" s="38"/>
      <c r="G66" s="38"/>
      <c r="H66" s="38"/>
      <c r="I66" s="38"/>
    </row>
    <row r="67" spans="1:9" ht="15.75" x14ac:dyDescent="0.25">
      <c r="A67" s="38" t="s">
        <v>279</v>
      </c>
      <c r="B67" s="38"/>
      <c r="C67" s="38"/>
      <c r="D67" s="38" t="s">
        <v>280</v>
      </c>
      <c r="F67" s="38"/>
      <c r="G67" s="38"/>
      <c r="H67" s="38"/>
      <c r="I67" s="38"/>
    </row>
    <row r="68" spans="1:9" x14ac:dyDescent="0.25"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303</v>
      </c>
      <c r="B69" s="38"/>
      <c r="C69" s="38"/>
      <c r="D69" s="38"/>
      <c r="E69" s="38"/>
      <c r="F69" s="38"/>
      <c r="G69" s="38"/>
      <c r="H69" s="38"/>
      <c r="I69" s="38"/>
    </row>
    <row r="70" spans="1:9" x14ac:dyDescent="0.25">
      <c r="A70" s="38" t="s">
        <v>281</v>
      </c>
      <c r="B70" s="38"/>
      <c r="C70" s="38"/>
      <c r="D70" s="38"/>
      <c r="E70" s="38"/>
      <c r="F70" s="38"/>
      <c r="G70" s="38"/>
      <c r="H70" s="38"/>
      <c r="I70" s="38"/>
    </row>
    <row r="71" spans="1:9" ht="15.75" x14ac:dyDescent="0.25">
      <c r="A71" s="38" t="s">
        <v>304</v>
      </c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305</v>
      </c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306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 t="s">
        <v>282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/>
      <c r="B75" s="38"/>
      <c r="C75" s="38"/>
      <c r="D75" s="38"/>
      <c r="E75" s="38"/>
      <c r="F75" s="38"/>
      <c r="G75" s="38"/>
      <c r="H75" s="38"/>
      <c r="I75" s="38"/>
    </row>
    <row r="76" spans="1:9" ht="15.75" x14ac:dyDescent="0.25">
      <c r="A76" s="38" t="s">
        <v>307</v>
      </c>
      <c r="B76" s="38"/>
      <c r="C76" s="38"/>
      <c r="D76" s="38"/>
      <c r="E76" s="38"/>
      <c r="F76" s="38"/>
      <c r="G76" s="38"/>
      <c r="H76" s="38"/>
      <c r="I76" s="38"/>
    </row>
    <row r="77" spans="1:9" x14ac:dyDescent="0.25">
      <c r="A77" s="38"/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 t="s">
        <v>298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/>
      <c r="B79" s="38"/>
      <c r="C79" s="38"/>
      <c r="D79" s="38"/>
      <c r="E79" s="38"/>
      <c r="F79" s="38"/>
      <c r="G79" s="38"/>
      <c r="H79" s="38"/>
      <c r="I79" s="38"/>
    </row>
    <row r="80" spans="1:9" ht="15.75" x14ac:dyDescent="0.25">
      <c r="A80" s="38" t="s">
        <v>308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109"/>
      <c r="B81" s="109"/>
      <c r="C81" s="38"/>
      <c r="D81" s="37" t="s">
        <v>21</v>
      </c>
      <c r="E81" s="114"/>
      <c r="F81" s="115"/>
      <c r="G81" s="115"/>
      <c r="H81" s="115"/>
      <c r="I81" s="116"/>
    </row>
    <row r="82" spans="1:9" x14ac:dyDescent="0.25">
      <c r="A82" s="38" t="s">
        <v>284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117"/>
      <c r="B83" s="117"/>
      <c r="C83" s="38"/>
      <c r="D83" s="37" t="s">
        <v>285</v>
      </c>
      <c r="E83" s="118"/>
      <c r="F83" s="119"/>
      <c r="G83" s="119"/>
      <c r="H83" s="119"/>
      <c r="I83" s="120"/>
    </row>
    <row r="84" spans="1:9" x14ac:dyDescent="0.25">
      <c r="A84" s="38" t="s">
        <v>283</v>
      </c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309</v>
      </c>
      <c r="B85" s="38"/>
      <c r="C85" s="38"/>
      <c r="D85" s="121"/>
      <c r="E85" s="120"/>
      <c r="F85" s="38"/>
      <c r="G85" s="38"/>
      <c r="H85" s="38"/>
      <c r="I85" s="38"/>
    </row>
    <row r="86" spans="1:9" x14ac:dyDescent="0.25">
      <c r="A86" s="38"/>
      <c r="B86" s="38"/>
      <c r="C86" s="38"/>
      <c r="D86" s="38"/>
      <c r="E86" s="38"/>
      <c r="F86" s="38"/>
      <c r="G86" s="38"/>
      <c r="H86" s="38"/>
      <c r="I86" s="38"/>
    </row>
    <row r="87" spans="1:9" ht="15.75" x14ac:dyDescent="0.25">
      <c r="A87" s="38" t="s">
        <v>310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286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287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288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289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290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291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292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293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110"/>
      <c r="B96" s="111"/>
      <c r="C96" s="111"/>
      <c r="D96" s="111"/>
      <c r="E96" s="111"/>
      <c r="F96" s="111"/>
      <c r="G96" s="111"/>
      <c r="H96" s="111"/>
      <c r="I96" s="112"/>
    </row>
    <row r="97" spans="1:9" x14ac:dyDescent="0.25">
      <c r="A97" s="110"/>
      <c r="B97" s="111"/>
      <c r="C97" s="111"/>
      <c r="D97" s="111"/>
      <c r="E97" s="111"/>
      <c r="F97" s="111"/>
      <c r="G97" s="111"/>
      <c r="H97" s="111"/>
      <c r="I97" s="112"/>
    </row>
    <row r="98" spans="1:9" x14ac:dyDescent="0.25">
      <c r="A98" s="38"/>
      <c r="B98" s="38"/>
      <c r="C98" s="38"/>
      <c r="D98" s="38"/>
      <c r="E98" s="38"/>
      <c r="F98" s="38"/>
      <c r="G98" s="38"/>
      <c r="H98" s="38"/>
      <c r="I98" s="38"/>
    </row>
    <row r="99" spans="1:9" ht="39.75" customHeight="1" x14ac:dyDescent="0.25">
      <c r="A99" s="113" t="s">
        <v>294</v>
      </c>
      <c r="B99" s="113"/>
      <c r="C99" s="113"/>
      <c r="D99" s="113"/>
      <c r="E99" s="113"/>
      <c r="F99" s="113"/>
      <c r="G99" s="113"/>
      <c r="H99" s="113"/>
      <c r="I99" s="113"/>
    </row>
    <row r="100" spans="1:9" x14ac:dyDescent="0.25">
      <c r="A100" s="113" t="s">
        <v>295</v>
      </c>
      <c r="B100" s="113"/>
      <c r="C100" s="113"/>
      <c r="D100" s="113"/>
      <c r="E100" s="113"/>
      <c r="F100" s="113"/>
      <c r="G100" s="113"/>
      <c r="H100" s="113"/>
      <c r="I100" s="113"/>
    </row>
    <row r="101" spans="1:9" x14ac:dyDescent="0.25">
      <c r="A101" s="38"/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/>
      <c r="B102" s="38"/>
      <c r="C102" s="38"/>
      <c r="D102" s="38"/>
      <c r="E102" s="38"/>
      <c r="F102" s="58" t="str">
        <f>IF(OR(TRIM(D31)="",TRIM(D32)="",TRIM(D33)="",TRIM(D34)="",TRIM(D35)=""),
"Uwaga - błędnie wypełniony formularz. Sprawdź wszystkie pola 'Oferowana konfiguracja' w pkt. 1",
IF(OR(E31=0,E32=0,E33=0,E34=0,E35=0),
"Uwaga - błędnie wypełniony formularz. Sprawdź wszystkie pola 'Cena netto' w pkt. 1",
""))</f>
        <v>Uwaga - błędnie wypełniony formularz. Sprawdź wszystkie pola 'Oferowana konfiguracja' w pkt. 1</v>
      </c>
      <c r="G102" s="38"/>
      <c r="H102" s="38"/>
      <c r="I102" s="38"/>
    </row>
    <row r="103" spans="1:9" x14ac:dyDescent="0.25">
      <c r="A103" s="38"/>
      <c r="B103" s="38"/>
      <c r="C103" s="38"/>
      <c r="D103" s="38"/>
      <c r="E103" s="38"/>
      <c r="F103" s="38"/>
      <c r="G103" s="41" t="s">
        <v>297</v>
      </c>
      <c r="H103" s="40"/>
      <c r="I103" s="38"/>
    </row>
    <row r="104" spans="1:9" x14ac:dyDescent="0.25">
      <c r="A104" s="38"/>
      <c r="B104" s="38"/>
      <c r="C104" s="38"/>
      <c r="D104" s="38"/>
      <c r="E104" s="38"/>
      <c r="F104" s="38"/>
      <c r="G104" s="39" t="s">
        <v>30</v>
      </c>
      <c r="H104" s="40"/>
      <c r="I104" s="38"/>
    </row>
    <row r="105" spans="1:9" x14ac:dyDescent="0.25">
      <c r="A105" s="22" t="s">
        <v>29</v>
      </c>
      <c r="B105" s="23"/>
      <c r="C105" s="23"/>
      <c r="D105" s="23"/>
      <c r="E105" s="23"/>
      <c r="F105" s="23"/>
      <c r="G105" s="23"/>
      <c r="H105" s="23"/>
      <c r="I105" s="23"/>
    </row>
  </sheetData>
  <sheetProtection algorithmName="SHA-512" hashValue="l5+uCSAcuXosn/lzQ34zwzhQOLMEQ3wrWZvRUOftoVsQuir2QacuEDlVEP2EMOgZ47jWIm6m/PVTyYhYkNj+0w==" saltValue="sxMJ1I6H7D43rxcCpDBMoA==" spinCount="100000" sheet="1" objects="1" scenarios="1"/>
  <mergeCells count="39">
    <mergeCell ref="A96:I96"/>
    <mergeCell ref="A97:I97"/>
    <mergeCell ref="A99:I99"/>
    <mergeCell ref="A100:I100"/>
    <mergeCell ref="A81:B81"/>
    <mergeCell ref="E81:I81"/>
    <mergeCell ref="A83:B83"/>
    <mergeCell ref="E83:I83"/>
    <mergeCell ref="D85:E85"/>
    <mergeCell ref="D59:G59"/>
    <mergeCell ref="H59:I59"/>
    <mergeCell ref="D60:G60"/>
    <mergeCell ref="H60:I60"/>
    <mergeCell ref="D61:G61"/>
    <mergeCell ref="H61:I61"/>
    <mergeCell ref="A46:C46"/>
    <mergeCell ref="E46:I46"/>
    <mergeCell ref="A49:B49"/>
    <mergeCell ref="D50:I50"/>
    <mergeCell ref="A57:B57"/>
    <mergeCell ref="D57:G58"/>
    <mergeCell ref="H57:I58"/>
    <mergeCell ref="A11:I11"/>
    <mergeCell ref="A13:D13"/>
    <mergeCell ref="E13:I18"/>
    <mergeCell ref="A14:D15"/>
    <mergeCell ref="A16:D16"/>
    <mergeCell ref="A17:D17"/>
    <mergeCell ref="A18:D18"/>
    <mergeCell ref="A43:I43"/>
    <mergeCell ref="A20:I20"/>
    <mergeCell ref="B22:B24"/>
    <mergeCell ref="D22:I22"/>
    <mergeCell ref="D23:I23"/>
    <mergeCell ref="D24:I24"/>
    <mergeCell ref="A29:I29"/>
    <mergeCell ref="E38:I38"/>
    <mergeCell ref="A42:I42"/>
    <mergeCell ref="F25:G25"/>
  </mergeCells>
  <dataValidations count="5">
    <dataValidation type="list" allowBlank="1" showInputMessage="1" showErrorMessage="1" sqref="C40">
      <formula1>$C$1:$C$3</formula1>
    </dataValidation>
    <dataValidation type="list" allowBlank="1" showInputMessage="1" showErrorMessage="1" sqref="E63">
      <formula1>$L$14:$L$16</formula1>
    </dataValidation>
    <dataValidation type="list" allowBlank="1" showInputMessage="1" showErrorMessage="1" sqref="A49:B49">
      <formula1>$L$32:$L$33</formula1>
    </dataValidation>
    <dataValidation type="list" allowBlank="1" showInputMessage="1" showErrorMessage="1" sqref="A57:B57">
      <formula1>$L$36:$L$38</formula1>
    </dataValidation>
    <dataValidation type="list" allowBlank="1" showInputMessage="1" showErrorMessage="1" sqref="H31:H35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01"/>
  <sheetViews>
    <sheetView showGridLines="0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324</v>
      </c>
      <c r="F13" s="71"/>
      <c r="G13" s="71"/>
      <c r="H13" s="71"/>
      <c r="I13" s="72"/>
    </row>
    <row r="14" spans="1:12" ht="21" customHeight="1" x14ac:dyDescent="0.25">
      <c r="A14" s="79" t="s">
        <v>247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174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</row>
    <row r="22" spans="1:12" ht="30" customHeight="1" x14ac:dyDescent="0.25">
      <c r="A22" s="49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49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49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9"/>
      <c r="B25" s="47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349</v>
      </c>
      <c r="C31" s="9">
        <v>1</v>
      </c>
      <c r="D31" s="52"/>
      <c r="E31" s="53">
        <v>0</v>
      </c>
      <c r="F31" s="7">
        <f t="shared" ref="F31" si="0">ROUND(C31*E31,2)</f>
        <v>0</v>
      </c>
      <c r="G31" s="7">
        <f t="shared" ref="G31" si="1">ROUND(F31*1.23,2)</f>
        <v>0</v>
      </c>
      <c r="H31" s="54" t="s">
        <v>24</v>
      </c>
      <c r="I31" s="52"/>
    </row>
    <row r="32" spans="1:12" x14ac:dyDescent="0.25">
      <c r="L32" t="s">
        <v>24</v>
      </c>
    </row>
    <row r="33" spans="1:12" x14ac:dyDescent="0.25">
      <c r="D33" s="5" t="s">
        <v>20</v>
      </c>
      <c r="E33" s="2"/>
      <c r="F33" s="2"/>
      <c r="G33" s="1">
        <f>SUM(G31:G31)</f>
        <v>0</v>
      </c>
      <c r="H33" s="2"/>
      <c r="I33" s="2"/>
      <c r="L33" t="s">
        <v>258</v>
      </c>
    </row>
    <row r="34" spans="1:12" ht="31.5" customHeight="1" x14ac:dyDescent="0.25">
      <c r="D34" s="3" t="s">
        <v>21</v>
      </c>
      <c r="E34" s="99"/>
      <c r="F34" s="100"/>
      <c r="G34" s="100"/>
      <c r="H34" s="100"/>
      <c r="I34" s="101"/>
      <c r="L34" t="s">
        <v>259</v>
      </c>
    </row>
    <row r="36" spans="1:12" x14ac:dyDescent="0.25">
      <c r="B36" s="51" t="s">
        <v>327</v>
      </c>
      <c r="C36" s="55" t="s">
        <v>328</v>
      </c>
      <c r="D36" s="6"/>
    </row>
    <row r="37" spans="1:12" x14ac:dyDescent="0.25">
      <c r="L37" t="s">
        <v>24</v>
      </c>
    </row>
    <row r="38" spans="1:12" x14ac:dyDescent="0.25">
      <c r="A38" s="87" t="s">
        <v>22</v>
      </c>
      <c r="B38" s="87"/>
      <c r="C38" s="87"/>
      <c r="D38" s="87"/>
      <c r="E38" s="87"/>
      <c r="F38" s="87"/>
      <c r="G38" s="87"/>
      <c r="H38" s="87"/>
      <c r="I38" s="87"/>
      <c r="L38" t="s">
        <v>271</v>
      </c>
    </row>
    <row r="39" spans="1:12" x14ac:dyDescent="0.25">
      <c r="A39" s="87" t="s">
        <v>23</v>
      </c>
      <c r="B39" s="87"/>
      <c r="C39" s="87"/>
      <c r="D39" s="87"/>
      <c r="E39" s="87"/>
      <c r="F39" s="87"/>
      <c r="G39" s="87"/>
      <c r="H39" s="87"/>
      <c r="I39" s="87"/>
      <c r="L39" t="s">
        <v>272</v>
      </c>
    </row>
    <row r="40" spans="1:12" ht="15.75" x14ac:dyDescent="0.25">
      <c r="A40" s="30"/>
      <c r="B40" s="30"/>
      <c r="C40" s="30"/>
      <c r="D40" s="30"/>
      <c r="E40" s="31" t="s">
        <v>262</v>
      </c>
      <c r="F40" s="33"/>
      <c r="G40" s="33"/>
      <c r="H40" s="32"/>
      <c r="I40" s="30"/>
    </row>
    <row r="41" spans="1:12" ht="15.75" x14ac:dyDescent="0.25">
      <c r="A41" s="35" t="s">
        <v>261</v>
      </c>
      <c r="B41" s="32"/>
      <c r="C41" s="32"/>
      <c r="D41" s="32"/>
      <c r="E41" s="31" t="s">
        <v>263</v>
      </c>
      <c r="F41" s="34"/>
      <c r="G41" s="34"/>
      <c r="H41" s="32"/>
      <c r="I41" s="32"/>
    </row>
    <row r="42" spans="1:12" x14ac:dyDescent="0.25">
      <c r="A42" s="104"/>
      <c r="B42" s="105"/>
      <c r="C42" s="106"/>
      <c r="D42" s="32"/>
      <c r="E42" s="99"/>
      <c r="F42" s="100"/>
      <c r="G42" s="100"/>
      <c r="H42" s="100"/>
      <c r="I42" s="101"/>
    </row>
    <row r="43" spans="1:12" x14ac:dyDescent="0.25">
      <c r="A43" s="32"/>
      <c r="B43" s="32"/>
      <c r="C43" s="32"/>
      <c r="D43" s="32"/>
      <c r="E43" s="31"/>
      <c r="F43" s="34"/>
      <c r="G43" s="34"/>
      <c r="H43" s="32"/>
      <c r="I43" s="32"/>
    </row>
    <row r="44" spans="1:12" ht="15.75" x14ac:dyDescent="0.25">
      <c r="A44" s="31" t="s">
        <v>264</v>
      </c>
      <c r="B44" s="32"/>
      <c r="C44" s="32"/>
      <c r="D44" s="31" t="s">
        <v>265</v>
      </c>
      <c r="E44" s="31"/>
      <c r="F44" s="34"/>
      <c r="G44" s="34"/>
      <c r="H44" s="32"/>
      <c r="I44" s="32"/>
    </row>
    <row r="45" spans="1:12" x14ac:dyDescent="0.25">
      <c r="A45" s="104" t="s">
        <v>24</v>
      </c>
      <c r="B45" s="106"/>
      <c r="C45" s="31"/>
      <c r="D45" s="32" t="s">
        <v>266</v>
      </c>
      <c r="E45" s="31"/>
      <c r="F45" s="34"/>
      <c r="G45" s="34"/>
      <c r="H45" s="32"/>
      <c r="I45" s="32"/>
    </row>
    <row r="46" spans="1:12" ht="33" customHeight="1" x14ac:dyDescent="0.25">
      <c r="A46" s="36" t="s">
        <v>267</v>
      </c>
      <c r="B46" s="32"/>
      <c r="C46" s="32"/>
      <c r="D46" s="99"/>
      <c r="E46" s="100"/>
      <c r="F46" s="100"/>
      <c r="G46" s="100"/>
      <c r="H46" s="100"/>
      <c r="I46" s="101"/>
    </row>
    <row r="47" spans="1:12" x14ac:dyDescent="0.25">
      <c r="A47" s="48"/>
      <c r="B47" s="48"/>
      <c r="C47" s="48"/>
      <c r="D47" s="48"/>
      <c r="E47" s="48"/>
      <c r="F47" s="48"/>
      <c r="G47" s="48"/>
      <c r="H47" s="48"/>
      <c r="I47" s="48"/>
    </row>
    <row r="48" spans="1:12" ht="15.75" x14ac:dyDescent="0.25">
      <c r="A48" s="31" t="s">
        <v>300</v>
      </c>
      <c r="B48" s="48"/>
      <c r="C48" s="48"/>
      <c r="D48" s="48"/>
      <c r="E48" s="48"/>
      <c r="F48" s="48"/>
      <c r="G48" s="48"/>
      <c r="H48" s="48"/>
      <c r="I48" s="48"/>
    </row>
    <row r="49" spans="1:9" x14ac:dyDescent="0.25">
      <c r="A49" s="48" t="s">
        <v>268</v>
      </c>
      <c r="B49" s="48"/>
      <c r="C49" s="48"/>
      <c r="D49" s="48"/>
      <c r="E49" s="48"/>
      <c r="F49" s="48"/>
      <c r="G49" s="48"/>
      <c r="H49" s="48"/>
      <c r="I49" s="48"/>
    </row>
    <row r="50" spans="1:9" x14ac:dyDescent="0.25">
      <c r="A50" s="48" t="s">
        <v>269</v>
      </c>
      <c r="B50" s="48"/>
      <c r="C50" s="48"/>
      <c r="D50" s="48"/>
      <c r="E50" s="48"/>
      <c r="F50" s="48"/>
      <c r="G50" s="48"/>
      <c r="H50" s="48"/>
      <c r="I50" s="48"/>
    </row>
    <row r="51" spans="1:9" x14ac:dyDescent="0.25">
      <c r="A51" s="48"/>
      <c r="B51" s="48"/>
      <c r="C51" s="48"/>
      <c r="D51" s="31"/>
      <c r="E51" s="31"/>
      <c r="F51" s="34"/>
      <c r="G51" s="34"/>
      <c r="H51" s="32"/>
      <c r="I51" s="32"/>
    </row>
    <row r="52" spans="1:9" ht="15.75" x14ac:dyDescent="0.25">
      <c r="A52" s="48" t="s">
        <v>270</v>
      </c>
      <c r="B52" s="48"/>
      <c r="C52" s="48"/>
      <c r="D52" s="31" t="s">
        <v>296</v>
      </c>
      <c r="E52" s="31"/>
      <c r="F52" s="34"/>
      <c r="G52" s="34"/>
      <c r="H52" s="32"/>
      <c r="I52" s="32"/>
    </row>
    <row r="53" spans="1:9" ht="15" customHeight="1" x14ac:dyDescent="0.25">
      <c r="A53" s="104" t="s">
        <v>24</v>
      </c>
      <c r="B53" s="106"/>
      <c r="C53" s="48"/>
      <c r="D53" s="107" t="s">
        <v>274</v>
      </c>
      <c r="E53" s="107"/>
      <c r="F53" s="107"/>
      <c r="G53" s="107"/>
      <c r="H53" s="108" t="s">
        <v>275</v>
      </c>
      <c r="I53" s="108"/>
    </row>
    <row r="54" spans="1:9" x14ac:dyDescent="0.25">
      <c r="A54" s="48" t="s">
        <v>273</v>
      </c>
      <c r="B54" s="48"/>
      <c r="C54" s="48"/>
      <c r="D54" s="107"/>
      <c r="E54" s="107"/>
      <c r="F54" s="107"/>
      <c r="G54" s="107"/>
      <c r="H54" s="108"/>
      <c r="I54" s="108"/>
    </row>
    <row r="55" spans="1:9" x14ac:dyDescent="0.25">
      <c r="A55" s="48" t="s">
        <v>301</v>
      </c>
      <c r="B55" s="48"/>
      <c r="C55" s="48"/>
      <c r="D55" s="99"/>
      <c r="E55" s="100"/>
      <c r="F55" s="100"/>
      <c r="G55" s="100"/>
      <c r="H55" s="109"/>
      <c r="I55" s="109"/>
    </row>
    <row r="56" spans="1:9" x14ac:dyDescent="0.25">
      <c r="A56" s="48"/>
      <c r="B56" s="48"/>
      <c r="C56" s="48"/>
      <c r="D56" s="104"/>
      <c r="E56" s="105"/>
      <c r="F56" s="105"/>
      <c r="G56" s="106"/>
      <c r="H56" s="109"/>
      <c r="I56" s="109"/>
    </row>
    <row r="57" spans="1:9" x14ac:dyDescent="0.25">
      <c r="A57" s="48"/>
      <c r="B57" s="48"/>
      <c r="C57" s="48"/>
      <c r="D57" s="104"/>
      <c r="E57" s="105"/>
      <c r="F57" s="105"/>
      <c r="G57" s="106"/>
      <c r="H57" s="109"/>
      <c r="I57" s="109"/>
    </row>
    <row r="58" spans="1:9" x14ac:dyDescent="0.25">
      <c r="A58" s="48"/>
      <c r="B58" s="48"/>
      <c r="C58" s="48"/>
      <c r="D58" s="48"/>
      <c r="E58" s="48"/>
      <c r="F58" s="48"/>
      <c r="G58" s="48"/>
      <c r="H58" s="48"/>
      <c r="I58" s="48"/>
    </row>
    <row r="59" spans="1:9" ht="15.75" x14ac:dyDescent="0.25">
      <c r="A59" s="48" t="s">
        <v>276</v>
      </c>
      <c r="B59" s="48"/>
      <c r="C59" s="48"/>
      <c r="D59" s="48"/>
      <c r="E59" s="55" t="s">
        <v>24</v>
      </c>
      <c r="F59" s="48"/>
      <c r="G59" s="48"/>
      <c r="H59" s="48"/>
      <c r="I59" s="48"/>
    </row>
    <row r="60" spans="1:9" x14ac:dyDescent="0.25">
      <c r="A60" s="48" t="s">
        <v>277</v>
      </c>
      <c r="B60" s="48"/>
      <c r="C60" s="48"/>
      <c r="D60" s="48"/>
      <c r="E60" s="48"/>
      <c r="F60" s="48"/>
      <c r="G60" s="48"/>
      <c r="H60" s="48"/>
      <c r="I60" s="48"/>
    </row>
    <row r="61" spans="1:9" x14ac:dyDescent="0.25">
      <c r="A61" s="48" t="s">
        <v>278</v>
      </c>
      <c r="B61" s="48"/>
      <c r="C61" s="48"/>
      <c r="D61" s="48"/>
      <c r="E61" s="48"/>
      <c r="F61" s="48"/>
      <c r="G61" s="48"/>
      <c r="H61" s="48"/>
      <c r="I61" s="48"/>
    </row>
    <row r="62" spans="1:9" x14ac:dyDescent="0.25">
      <c r="A62" s="48"/>
      <c r="B62" s="48"/>
      <c r="C62" s="48"/>
      <c r="D62" s="48"/>
      <c r="E62" s="48"/>
      <c r="F62" s="48"/>
      <c r="G62" s="48"/>
      <c r="H62" s="48"/>
      <c r="I62" s="48"/>
    </row>
    <row r="63" spans="1:9" ht="15.75" x14ac:dyDescent="0.25">
      <c r="A63" s="48" t="s">
        <v>279</v>
      </c>
      <c r="B63" s="48"/>
      <c r="C63" s="48"/>
      <c r="D63" s="48" t="s">
        <v>280</v>
      </c>
      <c r="F63" s="48"/>
      <c r="G63" s="48"/>
      <c r="H63" s="48"/>
      <c r="I63" s="48"/>
    </row>
    <row r="64" spans="1:9" x14ac:dyDescent="0.25">
      <c r="B64" s="48"/>
      <c r="C64" s="48"/>
      <c r="D64" s="48"/>
      <c r="E64" s="48"/>
      <c r="F64" s="48"/>
      <c r="G64" s="48"/>
      <c r="H64" s="48"/>
      <c r="I64" s="48"/>
    </row>
    <row r="65" spans="1:9" ht="15.75" x14ac:dyDescent="0.25">
      <c r="A65" s="48" t="s">
        <v>303</v>
      </c>
      <c r="B65" s="48"/>
      <c r="C65" s="48"/>
      <c r="D65" s="48"/>
      <c r="E65" s="48"/>
      <c r="F65" s="48"/>
      <c r="G65" s="48"/>
      <c r="H65" s="48"/>
      <c r="I65" s="48"/>
    </row>
    <row r="66" spans="1:9" x14ac:dyDescent="0.25">
      <c r="A66" s="48" t="s">
        <v>281</v>
      </c>
      <c r="B66" s="48"/>
      <c r="C66" s="48"/>
      <c r="D66" s="48"/>
      <c r="E66" s="48"/>
      <c r="F66" s="48"/>
      <c r="G66" s="48"/>
      <c r="H66" s="48"/>
      <c r="I66" s="48"/>
    </row>
    <row r="67" spans="1:9" ht="15.75" x14ac:dyDescent="0.25">
      <c r="A67" s="48" t="s">
        <v>304</v>
      </c>
      <c r="B67" s="48"/>
      <c r="C67" s="48"/>
      <c r="D67" s="48"/>
      <c r="E67" s="48"/>
      <c r="F67" s="48"/>
      <c r="G67" s="48"/>
      <c r="H67" s="48"/>
      <c r="I67" s="48"/>
    </row>
    <row r="68" spans="1:9" ht="15.75" x14ac:dyDescent="0.25">
      <c r="A68" s="48" t="s">
        <v>305</v>
      </c>
      <c r="B68" s="48"/>
      <c r="C68" s="48"/>
      <c r="D68" s="48"/>
      <c r="E68" s="48"/>
      <c r="F68" s="48"/>
      <c r="G68" s="48"/>
      <c r="H68" s="48"/>
      <c r="I68" s="48"/>
    </row>
    <row r="69" spans="1:9" ht="15.75" x14ac:dyDescent="0.25">
      <c r="A69" s="48" t="s">
        <v>306</v>
      </c>
      <c r="B69" s="48"/>
      <c r="C69" s="48"/>
      <c r="D69" s="48"/>
      <c r="E69" s="48"/>
      <c r="F69" s="48"/>
      <c r="G69" s="48"/>
      <c r="H69" s="48"/>
      <c r="I69" s="48"/>
    </row>
    <row r="70" spans="1:9" x14ac:dyDescent="0.25">
      <c r="A70" s="48" t="s">
        <v>282</v>
      </c>
      <c r="B70" s="48"/>
      <c r="C70" s="48"/>
      <c r="D70" s="48"/>
      <c r="E70" s="48"/>
      <c r="F70" s="48"/>
      <c r="G70" s="48"/>
      <c r="H70" s="48"/>
      <c r="I70" s="48"/>
    </row>
    <row r="71" spans="1:9" x14ac:dyDescent="0.25">
      <c r="A71" s="48"/>
      <c r="B71" s="48"/>
      <c r="C71" s="48"/>
      <c r="D71" s="48"/>
      <c r="E71" s="48"/>
      <c r="F71" s="48"/>
      <c r="G71" s="48"/>
      <c r="H71" s="48"/>
      <c r="I71" s="48"/>
    </row>
    <row r="72" spans="1:9" ht="15.75" x14ac:dyDescent="0.25">
      <c r="A72" s="48" t="s">
        <v>307</v>
      </c>
      <c r="B72" s="48"/>
      <c r="C72" s="48"/>
      <c r="D72" s="48"/>
      <c r="E72" s="48"/>
      <c r="F72" s="48"/>
      <c r="G72" s="48"/>
      <c r="H72" s="48"/>
      <c r="I72" s="48"/>
    </row>
    <row r="73" spans="1:9" x14ac:dyDescent="0.25">
      <c r="A73" s="48"/>
      <c r="B73" s="48"/>
      <c r="C73" s="48"/>
      <c r="D73" s="48"/>
      <c r="E73" s="48"/>
      <c r="F73" s="48"/>
      <c r="G73" s="48"/>
      <c r="H73" s="48"/>
      <c r="I73" s="48"/>
    </row>
    <row r="74" spans="1:9" x14ac:dyDescent="0.25">
      <c r="A74" s="48" t="s">
        <v>298</v>
      </c>
      <c r="B74" s="48"/>
      <c r="C74" s="48"/>
      <c r="D74" s="48"/>
      <c r="E74" s="48"/>
      <c r="F74" s="48"/>
      <c r="G74" s="48"/>
      <c r="H74" s="48"/>
      <c r="I74" s="48"/>
    </row>
    <row r="75" spans="1:9" x14ac:dyDescent="0.25">
      <c r="A75" s="48"/>
      <c r="B75" s="48"/>
      <c r="C75" s="48"/>
      <c r="D75" s="48"/>
      <c r="E75" s="48"/>
      <c r="F75" s="48"/>
      <c r="G75" s="48"/>
      <c r="H75" s="48"/>
      <c r="I75" s="48"/>
    </row>
    <row r="76" spans="1:9" ht="15.75" x14ac:dyDescent="0.25">
      <c r="A76" s="48" t="s">
        <v>308</v>
      </c>
      <c r="B76" s="48"/>
      <c r="C76" s="48"/>
      <c r="D76" s="48"/>
      <c r="E76" s="48"/>
      <c r="F76" s="48"/>
      <c r="G76" s="48"/>
      <c r="H76" s="48"/>
      <c r="I76" s="48"/>
    </row>
    <row r="77" spans="1:9" x14ac:dyDescent="0.25">
      <c r="A77" s="109"/>
      <c r="B77" s="109"/>
      <c r="C77" s="48"/>
      <c r="D77" s="37" t="s">
        <v>21</v>
      </c>
      <c r="E77" s="114"/>
      <c r="F77" s="115"/>
      <c r="G77" s="115"/>
      <c r="H77" s="115"/>
      <c r="I77" s="116"/>
    </row>
    <row r="78" spans="1:9" x14ac:dyDescent="0.25">
      <c r="A78" s="48" t="s">
        <v>284</v>
      </c>
      <c r="B78" s="48"/>
      <c r="C78" s="48"/>
      <c r="D78" s="48"/>
      <c r="E78" s="48"/>
      <c r="F78" s="48"/>
      <c r="G78" s="48"/>
      <c r="H78" s="48"/>
      <c r="I78" s="48"/>
    </row>
    <row r="79" spans="1:9" x14ac:dyDescent="0.25">
      <c r="A79" s="117"/>
      <c r="B79" s="117"/>
      <c r="C79" s="48"/>
      <c r="D79" s="37" t="s">
        <v>285</v>
      </c>
      <c r="E79" s="118"/>
      <c r="F79" s="119"/>
      <c r="G79" s="119"/>
      <c r="H79" s="119"/>
      <c r="I79" s="120"/>
    </row>
    <row r="80" spans="1:9" x14ac:dyDescent="0.25">
      <c r="A80" s="48" t="s">
        <v>283</v>
      </c>
      <c r="B80" s="48"/>
      <c r="C80" s="48"/>
      <c r="D80" s="48"/>
      <c r="E80" s="48"/>
      <c r="F80" s="48"/>
      <c r="G80" s="48"/>
      <c r="H80" s="48"/>
      <c r="I80" s="48"/>
    </row>
    <row r="81" spans="1:9" ht="15.75" x14ac:dyDescent="0.25">
      <c r="A81" s="48" t="s">
        <v>309</v>
      </c>
      <c r="B81" s="48"/>
      <c r="C81" s="48"/>
      <c r="D81" s="121"/>
      <c r="E81" s="120"/>
      <c r="F81" s="48"/>
      <c r="G81" s="48"/>
      <c r="H81" s="48"/>
      <c r="I81" s="48"/>
    </row>
    <row r="82" spans="1:9" x14ac:dyDescent="0.25">
      <c r="A82" s="48"/>
      <c r="B82" s="48"/>
      <c r="C82" s="48"/>
      <c r="D82" s="48"/>
      <c r="E82" s="48"/>
      <c r="F82" s="48"/>
      <c r="G82" s="48"/>
      <c r="H82" s="48"/>
      <c r="I82" s="48"/>
    </row>
    <row r="83" spans="1:9" ht="15.75" x14ac:dyDescent="0.25">
      <c r="A83" s="48" t="s">
        <v>310</v>
      </c>
      <c r="B83" s="48"/>
      <c r="C83" s="48"/>
      <c r="D83" s="48"/>
      <c r="E83" s="48"/>
      <c r="F83" s="48"/>
      <c r="G83" s="48"/>
      <c r="H83" s="48"/>
      <c r="I83" s="48"/>
    </row>
    <row r="84" spans="1:9" x14ac:dyDescent="0.25">
      <c r="A84" s="48" t="s">
        <v>286</v>
      </c>
      <c r="B84" s="48"/>
      <c r="C84" s="48"/>
      <c r="D84" s="48"/>
      <c r="E84" s="48"/>
      <c r="F84" s="48"/>
      <c r="G84" s="48"/>
      <c r="H84" s="48"/>
      <c r="I84" s="48"/>
    </row>
    <row r="85" spans="1:9" x14ac:dyDescent="0.25">
      <c r="A85" s="48" t="s">
        <v>287</v>
      </c>
      <c r="B85" s="48"/>
      <c r="C85" s="48"/>
      <c r="D85" s="48"/>
      <c r="E85" s="48"/>
      <c r="F85" s="48"/>
      <c r="G85" s="48"/>
      <c r="H85" s="48"/>
      <c r="I85" s="48"/>
    </row>
    <row r="86" spans="1:9" x14ac:dyDescent="0.25">
      <c r="A86" s="48" t="s">
        <v>288</v>
      </c>
      <c r="B86" s="48"/>
      <c r="C86" s="48"/>
      <c r="D86" s="48"/>
      <c r="E86" s="48"/>
      <c r="F86" s="48"/>
      <c r="G86" s="48"/>
      <c r="H86" s="48"/>
      <c r="I86" s="48"/>
    </row>
    <row r="87" spans="1:9" x14ac:dyDescent="0.25">
      <c r="A87" s="48" t="s">
        <v>289</v>
      </c>
      <c r="B87" s="48"/>
      <c r="C87" s="48"/>
      <c r="D87" s="48"/>
      <c r="E87" s="48"/>
      <c r="F87" s="48"/>
      <c r="G87" s="48"/>
      <c r="H87" s="48"/>
      <c r="I87" s="48"/>
    </row>
    <row r="88" spans="1:9" x14ac:dyDescent="0.25">
      <c r="A88" s="48" t="s">
        <v>290</v>
      </c>
      <c r="B88" s="48"/>
      <c r="C88" s="48"/>
      <c r="D88" s="48"/>
      <c r="E88" s="48"/>
      <c r="F88" s="48"/>
      <c r="G88" s="48"/>
      <c r="H88" s="48"/>
      <c r="I88" s="48"/>
    </row>
    <row r="89" spans="1:9" x14ac:dyDescent="0.25">
      <c r="A89" s="48" t="s">
        <v>291</v>
      </c>
      <c r="B89" s="48"/>
      <c r="C89" s="48"/>
      <c r="D89" s="48"/>
      <c r="E89" s="48"/>
      <c r="F89" s="48"/>
      <c r="G89" s="48"/>
      <c r="H89" s="48"/>
      <c r="I89" s="48"/>
    </row>
    <row r="90" spans="1:9" x14ac:dyDescent="0.25">
      <c r="A90" s="48" t="s">
        <v>292</v>
      </c>
      <c r="B90" s="48"/>
      <c r="C90" s="48"/>
      <c r="D90" s="48"/>
      <c r="E90" s="48"/>
      <c r="F90" s="48"/>
      <c r="G90" s="48"/>
      <c r="H90" s="48"/>
      <c r="I90" s="48"/>
    </row>
    <row r="91" spans="1:9" x14ac:dyDescent="0.25">
      <c r="A91" s="48" t="s">
        <v>293</v>
      </c>
      <c r="B91" s="48"/>
      <c r="C91" s="48"/>
      <c r="D91" s="48"/>
      <c r="E91" s="48"/>
      <c r="F91" s="48"/>
      <c r="G91" s="48"/>
      <c r="H91" s="48"/>
      <c r="I91" s="48"/>
    </row>
    <row r="92" spans="1:9" x14ac:dyDescent="0.25">
      <c r="A92" s="110"/>
      <c r="B92" s="111"/>
      <c r="C92" s="111"/>
      <c r="D92" s="111"/>
      <c r="E92" s="111"/>
      <c r="F92" s="111"/>
      <c r="G92" s="111"/>
      <c r="H92" s="111"/>
      <c r="I92" s="112"/>
    </row>
    <row r="93" spans="1:9" x14ac:dyDescent="0.25">
      <c r="A93" s="110"/>
      <c r="B93" s="111"/>
      <c r="C93" s="111"/>
      <c r="D93" s="111"/>
      <c r="E93" s="111"/>
      <c r="F93" s="111"/>
      <c r="G93" s="111"/>
      <c r="H93" s="111"/>
      <c r="I93" s="112"/>
    </row>
    <row r="94" spans="1:9" x14ac:dyDescent="0.25">
      <c r="A94" s="48"/>
      <c r="B94" s="48"/>
      <c r="C94" s="48"/>
      <c r="D94" s="48"/>
      <c r="E94" s="48"/>
      <c r="F94" s="48"/>
      <c r="G94" s="48"/>
      <c r="H94" s="48"/>
      <c r="I94" s="48"/>
    </row>
    <row r="95" spans="1:9" ht="39.75" customHeight="1" x14ac:dyDescent="0.25">
      <c r="A95" s="113" t="s">
        <v>294</v>
      </c>
      <c r="B95" s="113"/>
      <c r="C95" s="113"/>
      <c r="D95" s="113"/>
      <c r="E95" s="113"/>
      <c r="F95" s="113"/>
      <c r="G95" s="113"/>
      <c r="H95" s="113"/>
      <c r="I95" s="113"/>
    </row>
    <row r="96" spans="1:9" x14ac:dyDescent="0.25">
      <c r="A96" s="113" t="s">
        <v>295</v>
      </c>
      <c r="B96" s="113"/>
      <c r="C96" s="113"/>
      <c r="D96" s="113"/>
      <c r="E96" s="113"/>
      <c r="F96" s="113"/>
      <c r="G96" s="113"/>
      <c r="H96" s="113"/>
      <c r="I96" s="113"/>
    </row>
    <row r="97" spans="1:9" x14ac:dyDescent="0.25">
      <c r="A97" s="48"/>
      <c r="B97" s="48"/>
      <c r="C97" s="48"/>
      <c r="D97" s="48"/>
      <c r="E97" s="48"/>
      <c r="F97" s="48"/>
      <c r="G97" s="48"/>
      <c r="H97" s="48"/>
      <c r="I97" s="48"/>
    </row>
    <row r="98" spans="1:9" x14ac:dyDescent="0.25">
      <c r="A98" s="48"/>
      <c r="B98" s="48"/>
      <c r="C98" s="48"/>
      <c r="D98" s="48"/>
      <c r="E98" s="48"/>
      <c r="F98" s="58" t="str">
        <f>IF(OR(TRIM(D31)=""),
"Uwaga - błędnie wypełniony formularz. Sprawdź wszystkie pola 'Oferowana konfiguracja' w pkt. 1",
IF(OR(E31=0),
"Uwaga - błędnie wypełniony formularz. Sprawdź wszystkie pola 'Cena netto' w pkt. 1",
""))</f>
        <v>Uwaga - błędnie wypełniony formularz. Sprawdź wszystkie pola 'Oferowana konfiguracja' w pkt. 1</v>
      </c>
      <c r="G98" s="48"/>
      <c r="H98" s="48"/>
      <c r="I98" s="48"/>
    </row>
    <row r="99" spans="1:9" x14ac:dyDescent="0.25">
      <c r="A99" s="48"/>
      <c r="B99" s="48"/>
      <c r="C99" s="48"/>
      <c r="D99" s="48"/>
      <c r="E99" s="48"/>
      <c r="F99" s="48"/>
      <c r="G99" s="41" t="s">
        <v>297</v>
      </c>
      <c r="H99" s="40"/>
      <c r="I99" s="48"/>
    </row>
    <row r="100" spans="1:9" x14ac:dyDescent="0.25">
      <c r="A100" s="48"/>
      <c r="B100" s="48"/>
      <c r="C100" s="48"/>
      <c r="D100" s="48"/>
      <c r="E100" s="48"/>
      <c r="F100" s="48"/>
      <c r="G100" s="39" t="s">
        <v>30</v>
      </c>
      <c r="H100" s="40"/>
      <c r="I100" s="48"/>
    </row>
    <row r="101" spans="1:9" x14ac:dyDescent="0.25">
      <c r="A101" s="22" t="s">
        <v>29</v>
      </c>
      <c r="B101" s="23"/>
      <c r="C101" s="23"/>
      <c r="D101" s="23"/>
      <c r="E101" s="23"/>
      <c r="F101" s="23"/>
      <c r="G101" s="23"/>
      <c r="H101" s="23"/>
      <c r="I101" s="23"/>
    </row>
  </sheetData>
  <sheetProtection algorithmName="SHA-512" hashValue="ROMwHFMz1Lg/JlWZB21H8Q9DefNN4y7ISh51Uvgh92VQLCoqnIQJkZyvrD+iuZj9El6OcGTKNQE8k1yHfTDwUg==" saltValue="SRs4PoXvKFbul8ewRvGTqg==" spinCount="100000" sheet="1" objects="1" scenarios="1"/>
  <mergeCells count="39">
    <mergeCell ref="A96:I96"/>
    <mergeCell ref="A79:B79"/>
    <mergeCell ref="E79:I79"/>
    <mergeCell ref="D81:E81"/>
    <mergeCell ref="A92:I92"/>
    <mergeCell ref="A93:I93"/>
    <mergeCell ref="A95:I95"/>
    <mergeCell ref="D56:G56"/>
    <mergeCell ref="H56:I56"/>
    <mergeCell ref="D57:G57"/>
    <mergeCell ref="H57:I57"/>
    <mergeCell ref="A77:B77"/>
    <mergeCell ref="E77:I77"/>
    <mergeCell ref="D55:G55"/>
    <mergeCell ref="H55:I55"/>
    <mergeCell ref="A29:I29"/>
    <mergeCell ref="E34:I34"/>
    <mergeCell ref="A38:I38"/>
    <mergeCell ref="A39:I39"/>
    <mergeCell ref="A42:C42"/>
    <mergeCell ref="E42:I42"/>
    <mergeCell ref="A45:B45"/>
    <mergeCell ref="D46:I46"/>
    <mergeCell ref="A53:B53"/>
    <mergeCell ref="D53:G54"/>
    <mergeCell ref="H53:I54"/>
    <mergeCell ref="F25:G25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</mergeCells>
  <dataValidations count="5">
    <dataValidation type="list" allowBlank="1" showInputMessage="1" showErrorMessage="1" sqref="A53:B53">
      <formula1>$L$37:$L$39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E59">
      <formula1>$L$14:$L$16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1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topLeftCell="A4" zoomScaleNormal="100" workbookViewId="0">
      <selection activeCell="D22" sqref="D22:I22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342</v>
      </c>
      <c r="F13" s="71"/>
      <c r="G13" s="71"/>
      <c r="H13" s="71"/>
      <c r="I13" s="72"/>
    </row>
    <row r="14" spans="1:12" ht="21" customHeight="1" x14ac:dyDescent="0.25">
      <c r="A14" s="79" t="s">
        <v>341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340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339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60"/>
      <c r="B21" s="60"/>
      <c r="C21" s="60"/>
      <c r="D21" s="60"/>
      <c r="E21" s="60"/>
      <c r="F21" s="60"/>
      <c r="G21" s="60"/>
      <c r="H21" s="60"/>
      <c r="I21" s="60"/>
    </row>
    <row r="22" spans="1:12" ht="30" customHeight="1" x14ac:dyDescent="0.25">
      <c r="A22" s="60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60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60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60"/>
      <c r="B25" s="61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350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32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L32" t="s">
        <v>24</v>
      </c>
    </row>
    <row r="33" spans="1:12" x14ac:dyDescent="0.25">
      <c r="D33" s="5" t="s">
        <v>20</v>
      </c>
      <c r="E33" s="2"/>
      <c r="F33" s="2"/>
      <c r="G33" s="1">
        <f>SUM(G31:G31)</f>
        <v>0</v>
      </c>
      <c r="H33" s="2"/>
      <c r="I33" s="2"/>
      <c r="L33" t="s">
        <v>258</v>
      </c>
    </row>
    <row r="34" spans="1:12" ht="31.5" customHeight="1" x14ac:dyDescent="0.25">
      <c r="D34" s="3" t="s">
        <v>21</v>
      </c>
      <c r="E34" s="99"/>
      <c r="F34" s="100"/>
      <c r="G34" s="100"/>
      <c r="H34" s="100"/>
      <c r="I34" s="101"/>
      <c r="L34" t="s">
        <v>259</v>
      </c>
    </row>
    <row r="36" spans="1:12" x14ac:dyDescent="0.25">
      <c r="B36" s="51" t="s">
        <v>351</v>
      </c>
      <c r="C36" s="62" t="s">
        <v>328</v>
      </c>
      <c r="D36" s="6"/>
    </row>
    <row r="37" spans="1:12" x14ac:dyDescent="0.25">
      <c r="L37" t="s">
        <v>24</v>
      </c>
    </row>
    <row r="38" spans="1:12" x14ac:dyDescent="0.25">
      <c r="A38" s="87" t="s">
        <v>22</v>
      </c>
      <c r="B38" s="87"/>
      <c r="C38" s="87"/>
      <c r="D38" s="87"/>
      <c r="E38" s="87"/>
      <c r="F38" s="87"/>
      <c r="G38" s="87"/>
      <c r="H38" s="87"/>
      <c r="I38" s="87"/>
      <c r="L38" t="s">
        <v>271</v>
      </c>
    </row>
    <row r="39" spans="1:12" x14ac:dyDescent="0.25">
      <c r="A39" s="87" t="s">
        <v>23</v>
      </c>
      <c r="B39" s="87"/>
      <c r="C39" s="87"/>
      <c r="D39" s="87"/>
      <c r="E39" s="87"/>
      <c r="F39" s="87"/>
      <c r="G39" s="87"/>
      <c r="H39" s="87"/>
      <c r="I39" s="87"/>
      <c r="L39" t="s">
        <v>272</v>
      </c>
    </row>
    <row r="40" spans="1:12" ht="15.75" x14ac:dyDescent="0.25">
      <c r="A40" s="30"/>
      <c r="B40" s="30"/>
      <c r="C40" s="30"/>
      <c r="D40" s="30"/>
      <c r="E40" s="31" t="s">
        <v>262</v>
      </c>
      <c r="F40" s="33"/>
      <c r="G40" s="33"/>
      <c r="H40" s="32"/>
      <c r="I40" s="30"/>
    </row>
    <row r="41" spans="1:12" ht="15.75" x14ac:dyDescent="0.25">
      <c r="A41" s="35" t="s">
        <v>261</v>
      </c>
      <c r="B41" s="32"/>
      <c r="C41" s="32"/>
      <c r="D41" s="32"/>
      <c r="E41" s="31" t="s">
        <v>263</v>
      </c>
      <c r="F41" s="34"/>
      <c r="G41" s="34"/>
      <c r="H41" s="32"/>
      <c r="I41" s="32"/>
    </row>
    <row r="42" spans="1:12" x14ac:dyDescent="0.25">
      <c r="A42" s="104"/>
      <c r="B42" s="105"/>
      <c r="C42" s="106"/>
      <c r="D42" s="32"/>
      <c r="E42" s="99"/>
      <c r="F42" s="100"/>
      <c r="G42" s="100"/>
      <c r="H42" s="100"/>
      <c r="I42" s="101"/>
    </row>
    <row r="43" spans="1:12" x14ac:dyDescent="0.25">
      <c r="A43" s="32"/>
      <c r="B43" s="32"/>
      <c r="C43" s="32"/>
      <c r="D43" s="32"/>
      <c r="E43" s="31"/>
      <c r="F43" s="34"/>
      <c r="G43" s="34"/>
      <c r="H43" s="32"/>
      <c r="I43" s="32"/>
    </row>
    <row r="44" spans="1:12" ht="15.75" x14ac:dyDescent="0.25">
      <c r="A44" s="31" t="s">
        <v>264</v>
      </c>
      <c r="B44" s="32"/>
      <c r="C44" s="32"/>
      <c r="D44" s="31" t="s">
        <v>265</v>
      </c>
      <c r="E44" s="31"/>
      <c r="F44" s="34"/>
      <c r="G44" s="34"/>
      <c r="H44" s="32"/>
      <c r="I44" s="32"/>
    </row>
    <row r="45" spans="1:12" x14ac:dyDescent="0.25">
      <c r="A45" s="104" t="s">
        <v>24</v>
      </c>
      <c r="B45" s="106"/>
      <c r="C45" s="31"/>
      <c r="D45" s="32" t="s">
        <v>266</v>
      </c>
      <c r="E45" s="31"/>
      <c r="F45" s="34"/>
      <c r="G45" s="34"/>
      <c r="H45" s="32"/>
      <c r="I45" s="32"/>
    </row>
    <row r="46" spans="1:12" ht="33" customHeight="1" x14ac:dyDescent="0.25">
      <c r="A46" s="36" t="s">
        <v>267</v>
      </c>
      <c r="B46" s="32"/>
      <c r="C46" s="32"/>
      <c r="D46" s="99"/>
      <c r="E46" s="100"/>
      <c r="F46" s="100"/>
      <c r="G46" s="100"/>
      <c r="H46" s="100"/>
      <c r="I46" s="101"/>
    </row>
    <row r="47" spans="1:12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12" ht="15.75" x14ac:dyDescent="0.25">
      <c r="A48" s="31" t="s">
        <v>300</v>
      </c>
      <c r="B48" s="59"/>
      <c r="C48" s="59"/>
      <c r="D48" s="59"/>
      <c r="E48" s="59"/>
      <c r="F48" s="59"/>
      <c r="G48" s="59"/>
      <c r="H48" s="59"/>
      <c r="I48" s="59"/>
    </row>
    <row r="49" spans="1:9" x14ac:dyDescent="0.25">
      <c r="A49" s="59" t="s">
        <v>268</v>
      </c>
      <c r="B49" s="59"/>
      <c r="C49" s="59"/>
      <c r="D49" s="59"/>
      <c r="E49" s="59"/>
      <c r="F49" s="59"/>
      <c r="G49" s="59"/>
      <c r="H49" s="59"/>
      <c r="I49" s="59"/>
    </row>
    <row r="50" spans="1:9" x14ac:dyDescent="0.25">
      <c r="A50" s="59" t="s">
        <v>269</v>
      </c>
      <c r="B50" s="59"/>
      <c r="C50" s="59"/>
      <c r="D50" s="59"/>
      <c r="E50" s="59"/>
      <c r="F50" s="59"/>
      <c r="G50" s="59"/>
      <c r="H50" s="59"/>
      <c r="I50" s="59"/>
    </row>
    <row r="51" spans="1:9" x14ac:dyDescent="0.25">
      <c r="A51" s="59"/>
      <c r="B51" s="59"/>
      <c r="C51" s="59"/>
      <c r="D51" s="31"/>
      <c r="E51" s="31"/>
      <c r="F51" s="34"/>
      <c r="G51" s="34"/>
      <c r="H51" s="32"/>
      <c r="I51" s="32"/>
    </row>
    <row r="52" spans="1:9" ht="15.75" x14ac:dyDescent="0.25">
      <c r="A52" s="59" t="s">
        <v>270</v>
      </c>
      <c r="B52" s="59"/>
      <c r="C52" s="59"/>
      <c r="D52" s="31" t="s">
        <v>296</v>
      </c>
      <c r="E52" s="31"/>
      <c r="F52" s="34"/>
      <c r="G52" s="34"/>
      <c r="H52" s="32"/>
      <c r="I52" s="32"/>
    </row>
    <row r="53" spans="1:9" ht="15" customHeight="1" x14ac:dyDescent="0.25">
      <c r="A53" s="104" t="s">
        <v>24</v>
      </c>
      <c r="B53" s="106"/>
      <c r="C53" s="59"/>
      <c r="D53" s="107" t="s">
        <v>274</v>
      </c>
      <c r="E53" s="107"/>
      <c r="F53" s="107"/>
      <c r="G53" s="107"/>
      <c r="H53" s="108" t="s">
        <v>275</v>
      </c>
      <c r="I53" s="108"/>
    </row>
    <row r="54" spans="1:9" x14ac:dyDescent="0.25">
      <c r="A54" s="59" t="s">
        <v>273</v>
      </c>
      <c r="B54" s="59"/>
      <c r="C54" s="59"/>
      <c r="D54" s="107"/>
      <c r="E54" s="107"/>
      <c r="F54" s="107"/>
      <c r="G54" s="107"/>
      <c r="H54" s="108"/>
      <c r="I54" s="108"/>
    </row>
    <row r="55" spans="1:9" x14ac:dyDescent="0.25">
      <c r="A55" s="59" t="s">
        <v>301</v>
      </c>
      <c r="B55" s="59"/>
      <c r="C55" s="59"/>
      <c r="D55" s="99"/>
      <c r="E55" s="100"/>
      <c r="F55" s="100"/>
      <c r="G55" s="100"/>
      <c r="H55" s="109"/>
      <c r="I55" s="109"/>
    </row>
    <row r="56" spans="1:9" x14ac:dyDescent="0.25">
      <c r="A56" s="59"/>
      <c r="B56" s="59"/>
      <c r="C56" s="59"/>
      <c r="D56" s="104"/>
      <c r="E56" s="105"/>
      <c r="F56" s="105"/>
      <c r="G56" s="106"/>
      <c r="H56" s="109"/>
      <c r="I56" s="109"/>
    </row>
    <row r="57" spans="1:9" x14ac:dyDescent="0.25">
      <c r="A57" s="59"/>
      <c r="B57" s="59"/>
      <c r="C57" s="59"/>
      <c r="D57" s="104"/>
      <c r="E57" s="105"/>
      <c r="F57" s="105"/>
      <c r="G57" s="106"/>
      <c r="H57" s="109"/>
      <c r="I57" s="109"/>
    </row>
    <row r="58" spans="1:9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 t="s">
        <v>276</v>
      </c>
      <c r="B59" s="59"/>
      <c r="C59" s="59"/>
      <c r="D59" s="59"/>
      <c r="E59" s="55" t="s">
        <v>24</v>
      </c>
      <c r="F59" s="59"/>
      <c r="G59" s="59"/>
      <c r="H59" s="59"/>
      <c r="I59" s="59"/>
    </row>
    <row r="60" spans="1:9" x14ac:dyDescent="0.25">
      <c r="A60" s="59" t="s">
        <v>277</v>
      </c>
      <c r="B60" s="59"/>
      <c r="C60" s="59"/>
      <c r="D60" s="59"/>
      <c r="E60" s="59"/>
      <c r="F60" s="59"/>
      <c r="G60" s="59"/>
      <c r="H60" s="59"/>
      <c r="I60" s="59"/>
    </row>
    <row r="61" spans="1:9" x14ac:dyDescent="0.25">
      <c r="A61" s="59" t="s">
        <v>278</v>
      </c>
      <c r="B61" s="59"/>
      <c r="C61" s="59"/>
      <c r="D61" s="59"/>
      <c r="E61" s="59"/>
      <c r="F61" s="59"/>
      <c r="G61" s="59"/>
      <c r="H61" s="59"/>
      <c r="I61" s="59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 t="s">
        <v>279</v>
      </c>
      <c r="B63" s="59"/>
      <c r="C63" s="59"/>
      <c r="D63" s="59" t="s">
        <v>280</v>
      </c>
      <c r="F63" s="59"/>
      <c r="G63" s="59"/>
      <c r="H63" s="59"/>
      <c r="I63" s="59"/>
    </row>
    <row r="64" spans="1:9" x14ac:dyDescent="0.25"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 t="s">
        <v>303</v>
      </c>
      <c r="B65" s="59"/>
      <c r="C65" s="59"/>
      <c r="D65" s="59"/>
      <c r="E65" s="59"/>
      <c r="F65" s="59"/>
      <c r="G65" s="59"/>
      <c r="H65" s="59"/>
      <c r="I65" s="59"/>
    </row>
    <row r="66" spans="1:9" x14ac:dyDescent="0.25">
      <c r="A66" s="59" t="s">
        <v>281</v>
      </c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 t="s">
        <v>304</v>
      </c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 t="s">
        <v>305</v>
      </c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 t="s">
        <v>306</v>
      </c>
      <c r="B69" s="59"/>
      <c r="C69" s="59"/>
      <c r="D69" s="59"/>
      <c r="E69" s="59"/>
      <c r="F69" s="59"/>
      <c r="G69" s="59"/>
      <c r="H69" s="59"/>
      <c r="I69" s="59"/>
    </row>
    <row r="70" spans="1:9" x14ac:dyDescent="0.25">
      <c r="A70" s="59" t="s">
        <v>282</v>
      </c>
      <c r="B70" s="59"/>
      <c r="C70" s="59"/>
      <c r="D70" s="59"/>
      <c r="E70" s="59"/>
      <c r="F70" s="59"/>
      <c r="G70" s="59"/>
      <c r="H70" s="59"/>
      <c r="I70" s="59"/>
    </row>
    <row r="71" spans="1:9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 t="s">
        <v>307</v>
      </c>
      <c r="B72" s="59"/>
      <c r="C72" s="59"/>
      <c r="D72" s="59"/>
      <c r="E72" s="59"/>
      <c r="F72" s="59"/>
      <c r="G72" s="59"/>
      <c r="H72" s="59"/>
      <c r="I72" s="59"/>
    </row>
    <row r="73" spans="1:9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x14ac:dyDescent="0.25">
      <c r="A74" s="59" t="s">
        <v>298</v>
      </c>
      <c r="B74" s="59"/>
      <c r="C74" s="59"/>
      <c r="D74" s="59"/>
      <c r="E74" s="59"/>
      <c r="F74" s="59"/>
      <c r="G74" s="59"/>
      <c r="H74" s="59"/>
      <c r="I74" s="59"/>
    </row>
    <row r="75" spans="1:9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 t="s">
        <v>308</v>
      </c>
      <c r="B76" s="59"/>
      <c r="C76" s="59"/>
      <c r="D76" s="59"/>
      <c r="E76" s="59"/>
      <c r="F76" s="59"/>
      <c r="G76" s="59"/>
      <c r="H76" s="59"/>
      <c r="I76" s="59"/>
    </row>
    <row r="77" spans="1:9" x14ac:dyDescent="0.25">
      <c r="A77" s="109"/>
      <c r="B77" s="109"/>
      <c r="C77" s="59"/>
      <c r="D77" s="37" t="s">
        <v>21</v>
      </c>
      <c r="E77" s="114"/>
      <c r="F77" s="115"/>
      <c r="G77" s="115"/>
      <c r="H77" s="115"/>
      <c r="I77" s="116"/>
    </row>
    <row r="78" spans="1:9" x14ac:dyDescent="0.25">
      <c r="A78" s="59" t="s">
        <v>284</v>
      </c>
      <c r="B78" s="59"/>
      <c r="C78" s="59"/>
      <c r="D78" s="59"/>
      <c r="E78" s="59"/>
      <c r="F78" s="59"/>
      <c r="G78" s="59"/>
      <c r="H78" s="59"/>
      <c r="I78" s="59"/>
    </row>
    <row r="79" spans="1:9" x14ac:dyDescent="0.25">
      <c r="A79" s="117"/>
      <c r="B79" s="117"/>
      <c r="C79" s="59"/>
      <c r="D79" s="37" t="s">
        <v>285</v>
      </c>
      <c r="E79" s="118"/>
      <c r="F79" s="119"/>
      <c r="G79" s="119"/>
      <c r="H79" s="119"/>
      <c r="I79" s="120"/>
    </row>
    <row r="80" spans="1:9" x14ac:dyDescent="0.25">
      <c r="A80" s="59" t="s">
        <v>283</v>
      </c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 t="s">
        <v>309</v>
      </c>
      <c r="B81" s="59"/>
      <c r="C81" s="59"/>
      <c r="D81" s="121"/>
      <c r="E81" s="120"/>
      <c r="F81" s="59"/>
      <c r="G81" s="59"/>
      <c r="H81" s="59"/>
      <c r="I81" s="59"/>
    </row>
    <row r="82" spans="1:9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 t="s">
        <v>310</v>
      </c>
      <c r="B83" s="59"/>
      <c r="C83" s="59"/>
      <c r="D83" s="59"/>
      <c r="E83" s="59"/>
      <c r="F83" s="59"/>
      <c r="G83" s="59"/>
      <c r="H83" s="59"/>
      <c r="I83" s="59"/>
    </row>
    <row r="84" spans="1:9" x14ac:dyDescent="0.25">
      <c r="A84" s="59" t="s">
        <v>286</v>
      </c>
      <c r="B84" s="59"/>
      <c r="C84" s="59"/>
      <c r="D84" s="59"/>
      <c r="E84" s="59"/>
      <c r="F84" s="59"/>
      <c r="G84" s="59"/>
      <c r="H84" s="59"/>
      <c r="I84" s="59"/>
    </row>
    <row r="85" spans="1:9" x14ac:dyDescent="0.25">
      <c r="A85" s="59" t="s">
        <v>287</v>
      </c>
      <c r="B85" s="59"/>
      <c r="C85" s="59"/>
      <c r="D85" s="59"/>
      <c r="E85" s="59"/>
      <c r="F85" s="59"/>
      <c r="G85" s="59"/>
      <c r="H85" s="59"/>
      <c r="I85" s="59"/>
    </row>
    <row r="86" spans="1:9" x14ac:dyDescent="0.25">
      <c r="A86" s="59" t="s">
        <v>288</v>
      </c>
      <c r="B86" s="59"/>
      <c r="C86" s="59"/>
      <c r="D86" s="59"/>
      <c r="E86" s="59"/>
      <c r="F86" s="59"/>
      <c r="G86" s="59"/>
      <c r="H86" s="59"/>
      <c r="I86" s="59"/>
    </row>
    <row r="87" spans="1:9" x14ac:dyDescent="0.25">
      <c r="A87" s="59" t="s">
        <v>289</v>
      </c>
      <c r="B87" s="59"/>
      <c r="C87" s="59"/>
      <c r="D87" s="59"/>
      <c r="E87" s="59"/>
      <c r="F87" s="59"/>
      <c r="G87" s="59"/>
      <c r="H87" s="59"/>
      <c r="I87" s="59"/>
    </row>
    <row r="88" spans="1:9" x14ac:dyDescent="0.25">
      <c r="A88" s="59" t="s">
        <v>290</v>
      </c>
      <c r="B88" s="59"/>
      <c r="C88" s="59"/>
      <c r="D88" s="59"/>
      <c r="E88" s="59"/>
      <c r="F88" s="59"/>
      <c r="G88" s="59"/>
      <c r="H88" s="59"/>
      <c r="I88" s="59"/>
    </row>
    <row r="89" spans="1:9" x14ac:dyDescent="0.25">
      <c r="A89" s="59" t="s">
        <v>291</v>
      </c>
      <c r="B89" s="59"/>
      <c r="C89" s="59"/>
      <c r="D89" s="59"/>
      <c r="E89" s="59"/>
      <c r="F89" s="59"/>
      <c r="G89" s="59"/>
      <c r="H89" s="59"/>
      <c r="I89" s="59"/>
    </row>
    <row r="90" spans="1:9" x14ac:dyDescent="0.25">
      <c r="A90" s="59" t="s">
        <v>292</v>
      </c>
      <c r="B90" s="59"/>
      <c r="C90" s="59"/>
      <c r="D90" s="59"/>
      <c r="E90" s="59"/>
      <c r="F90" s="59"/>
      <c r="G90" s="59"/>
      <c r="H90" s="59"/>
      <c r="I90" s="59"/>
    </row>
    <row r="91" spans="1:9" x14ac:dyDescent="0.25">
      <c r="A91" s="59" t="s">
        <v>293</v>
      </c>
      <c r="B91" s="59"/>
      <c r="C91" s="59"/>
      <c r="D91" s="59"/>
      <c r="E91" s="59"/>
      <c r="F91" s="59"/>
      <c r="G91" s="59"/>
      <c r="H91" s="59"/>
      <c r="I91" s="59"/>
    </row>
    <row r="92" spans="1:9" x14ac:dyDescent="0.25">
      <c r="A92" s="110"/>
      <c r="B92" s="111"/>
      <c r="C92" s="111"/>
      <c r="D92" s="111"/>
      <c r="E92" s="111"/>
      <c r="F92" s="111"/>
      <c r="G92" s="111"/>
      <c r="H92" s="111"/>
      <c r="I92" s="112"/>
    </row>
    <row r="93" spans="1:9" x14ac:dyDescent="0.25">
      <c r="A93" s="110"/>
      <c r="B93" s="111"/>
      <c r="C93" s="111"/>
      <c r="D93" s="111"/>
      <c r="E93" s="111"/>
      <c r="F93" s="111"/>
      <c r="G93" s="111"/>
      <c r="H93" s="111"/>
      <c r="I93" s="112"/>
    </row>
    <row r="94" spans="1:9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39.75" customHeight="1" x14ac:dyDescent="0.25">
      <c r="A95" s="113" t="s">
        <v>294</v>
      </c>
      <c r="B95" s="113"/>
      <c r="C95" s="113"/>
      <c r="D95" s="113"/>
      <c r="E95" s="113"/>
      <c r="F95" s="113"/>
      <c r="G95" s="113"/>
      <c r="H95" s="113"/>
      <c r="I95" s="113"/>
    </row>
    <row r="96" spans="1:9" x14ac:dyDescent="0.25">
      <c r="A96" s="113" t="s">
        <v>295</v>
      </c>
      <c r="B96" s="113"/>
      <c r="C96" s="113"/>
      <c r="D96" s="113"/>
      <c r="E96" s="113"/>
      <c r="F96" s="113"/>
      <c r="G96" s="113"/>
      <c r="H96" s="113"/>
      <c r="I96" s="113"/>
    </row>
    <row r="97" spans="1:9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x14ac:dyDescent="0.25">
      <c r="A98" s="59"/>
      <c r="B98" s="59"/>
      <c r="C98" s="59"/>
      <c r="D98" s="59"/>
      <c r="E98" s="59"/>
      <c r="F98" s="58" t="str">
        <f>IF(TRIM(D31)="",
"Uwaga - błędnie wypełniony formularz. Sprawdź wszystkie pola 'Oferowana konfiguracja' w pkt. 1",
IF(E31=0,
"Uwaga - błędnie wypełniony formularz. Sprawdź wszystkie pola 'Cena netto' w pkt. 1",
""))</f>
        <v>Uwaga - błędnie wypełniony formularz. Sprawdź wszystkie pola 'Oferowana konfiguracja' w pkt. 1</v>
      </c>
      <c r="G98" s="59"/>
      <c r="H98" s="59"/>
      <c r="I98" s="59"/>
    </row>
    <row r="99" spans="1:9" x14ac:dyDescent="0.25">
      <c r="A99" s="59"/>
      <c r="B99" s="59"/>
      <c r="C99" s="59"/>
      <c r="D99" s="59"/>
      <c r="E99" s="59"/>
      <c r="F99" s="59"/>
      <c r="G99" s="41" t="s">
        <v>297</v>
      </c>
      <c r="H99" s="40"/>
      <c r="I99" s="59"/>
    </row>
    <row r="100" spans="1:9" x14ac:dyDescent="0.25">
      <c r="A100" s="59"/>
      <c r="B100" s="59"/>
      <c r="C100" s="59"/>
      <c r="D100" s="59"/>
      <c r="E100" s="59"/>
      <c r="F100" s="59"/>
      <c r="G100" s="39" t="s">
        <v>30</v>
      </c>
      <c r="H100" s="40"/>
      <c r="I100" s="59"/>
    </row>
    <row r="101" spans="1:9" x14ac:dyDescent="0.25">
      <c r="A101" s="22" t="s">
        <v>29</v>
      </c>
      <c r="B101" s="23"/>
      <c r="C101" s="23"/>
      <c r="D101" s="23"/>
      <c r="E101" s="23"/>
      <c r="F101" s="23"/>
      <c r="G101" s="23"/>
      <c r="H101" s="23"/>
      <c r="I101" s="23"/>
    </row>
  </sheetData>
  <sheetProtection algorithmName="SHA-512" hashValue="oUpdxMvsDKcN/vdq+t8na+3EFm5Geys4RF77nRETOwT+JLsFUoyYramr2e94v53ykT5cd14LBtVAaWYRgodCGA==" saltValue="Mxfj9Y5Nne7+fRID+KGQpw==" spinCount="100000" sheet="1" objects="1" scenarios="1"/>
  <mergeCells count="39">
    <mergeCell ref="A96:I96"/>
    <mergeCell ref="A77:B77"/>
    <mergeCell ref="E77:I77"/>
    <mergeCell ref="A79:B79"/>
    <mergeCell ref="E79:I79"/>
    <mergeCell ref="D81:E81"/>
    <mergeCell ref="D57:G57"/>
    <mergeCell ref="H57:I57"/>
    <mergeCell ref="A92:I92"/>
    <mergeCell ref="A93:I93"/>
    <mergeCell ref="A95:I95"/>
    <mergeCell ref="D46:I46"/>
    <mergeCell ref="D55:G55"/>
    <mergeCell ref="H55:I55"/>
    <mergeCell ref="D56:G56"/>
    <mergeCell ref="H56:I56"/>
    <mergeCell ref="A53:B53"/>
    <mergeCell ref="D53:G54"/>
    <mergeCell ref="H53:I54"/>
    <mergeCell ref="A39:I39"/>
    <mergeCell ref="A20:I20"/>
    <mergeCell ref="B22:B24"/>
    <mergeCell ref="D22:I22"/>
    <mergeCell ref="D23:I23"/>
    <mergeCell ref="D24:I24"/>
    <mergeCell ref="A29:I29"/>
    <mergeCell ref="E34:I34"/>
    <mergeCell ref="A38:I38"/>
    <mergeCell ref="F25:G25"/>
    <mergeCell ref="A42:C42"/>
    <mergeCell ref="E42:I42"/>
    <mergeCell ref="A45:B4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A53:B53">
      <formula1>$L$37:$L$39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E59">
      <formula1>$L$14:$L$16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1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topLeftCell="A13" zoomScaleNormal="100" workbookViewId="0">
      <selection activeCell="B40" sqref="B40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84</v>
      </c>
      <c r="F13" s="71"/>
      <c r="G13" s="71"/>
      <c r="H13" s="71"/>
      <c r="I13" s="72"/>
    </row>
    <row r="14" spans="1:12" ht="21" customHeight="1" x14ac:dyDescent="0.25">
      <c r="A14" s="79" t="s">
        <v>234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82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83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</row>
    <row r="22" spans="1:12" ht="30" customHeight="1" x14ac:dyDescent="0.25">
      <c r="A22" s="15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5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5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5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6</v>
      </c>
      <c r="C32" s="9">
        <v>1</v>
      </c>
      <c r="D32" s="52"/>
      <c r="E32" s="53">
        <v>0</v>
      </c>
      <c r="F32" s="7">
        <f t="shared" ref="F32:F41" si="0">ROUND(C32*E32,2)</f>
        <v>0</v>
      </c>
      <c r="G32" s="7">
        <f t="shared" ref="G32:G41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8" t="s">
        <v>7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8" t="s">
        <v>8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8" t="s">
        <v>9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85</v>
      </c>
      <c r="C36" s="9">
        <v>2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86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87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x14ac:dyDescent="0.25">
      <c r="A39" s="12">
        <v>9</v>
      </c>
      <c r="B39" s="24" t="s">
        <v>88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272</v>
      </c>
    </row>
    <row r="40" spans="1:12" x14ac:dyDescent="0.25">
      <c r="A40" s="12">
        <v>10</v>
      </c>
      <c r="B40" s="24" t="s">
        <v>89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30" x14ac:dyDescent="0.25">
      <c r="A41" s="12">
        <v>11</v>
      </c>
      <c r="B41" s="24" t="s">
        <v>80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3" spans="1:12" x14ac:dyDescent="0.25">
      <c r="D43" s="5" t="s">
        <v>20</v>
      </c>
      <c r="E43" s="2"/>
      <c r="F43" s="2"/>
      <c r="G43" s="1">
        <f>SUM(G31:G41)</f>
        <v>0</v>
      </c>
      <c r="H43" s="2"/>
      <c r="I43" s="2"/>
    </row>
    <row r="44" spans="1:12" ht="31.5" customHeight="1" x14ac:dyDescent="0.25">
      <c r="D44" s="3" t="s">
        <v>21</v>
      </c>
      <c r="E44" s="99"/>
      <c r="F44" s="100"/>
      <c r="G44" s="100"/>
      <c r="H44" s="100"/>
      <c r="I44" s="101"/>
    </row>
    <row r="46" spans="1:12" x14ac:dyDescent="0.25">
      <c r="B46" s="51" t="s">
        <v>327</v>
      </c>
      <c r="C46" s="55" t="s">
        <v>328</v>
      </c>
      <c r="D46" s="6"/>
    </row>
    <row r="48" spans="1:12" x14ac:dyDescent="0.25">
      <c r="A48" s="87" t="s">
        <v>22</v>
      </c>
      <c r="B48" s="87"/>
      <c r="C48" s="87"/>
      <c r="D48" s="87"/>
      <c r="E48" s="87"/>
      <c r="F48" s="87"/>
      <c r="G48" s="87"/>
      <c r="H48" s="87"/>
      <c r="I48" s="87"/>
    </row>
    <row r="49" spans="1:9" x14ac:dyDescent="0.25">
      <c r="A49" s="87" t="s">
        <v>23</v>
      </c>
      <c r="B49" s="87"/>
      <c r="C49" s="87"/>
      <c r="D49" s="87"/>
      <c r="E49" s="87"/>
      <c r="F49" s="87"/>
      <c r="G49" s="87"/>
      <c r="H49" s="87"/>
      <c r="I49" s="87"/>
    </row>
    <row r="50" spans="1:9" ht="15.75" x14ac:dyDescent="0.25">
      <c r="A50" s="30"/>
      <c r="B50" s="30"/>
      <c r="C50" s="30"/>
      <c r="D50" s="30"/>
      <c r="E50" s="31" t="s">
        <v>262</v>
      </c>
      <c r="F50" s="33"/>
      <c r="G50" s="33"/>
      <c r="H50" s="32"/>
      <c r="I50" s="30"/>
    </row>
    <row r="51" spans="1:9" ht="15.75" x14ac:dyDescent="0.25">
      <c r="A51" s="35" t="s">
        <v>261</v>
      </c>
      <c r="B51" s="32"/>
      <c r="C51" s="32"/>
      <c r="D51" s="32"/>
      <c r="E51" s="31" t="s">
        <v>263</v>
      </c>
      <c r="F51" s="34"/>
      <c r="G51" s="34"/>
      <c r="H51" s="32"/>
      <c r="I51" s="32"/>
    </row>
    <row r="52" spans="1:9" x14ac:dyDescent="0.25">
      <c r="A52" s="104"/>
      <c r="B52" s="105"/>
      <c r="C52" s="106"/>
      <c r="D52" s="32"/>
      <c r="E52" s="99"/>
      <c r="F52" s="100"/>
      <c r="G52" s="100"/>
      <c r="H52" s="100"/>
      <c r="I52" s="101"/>
    </row>
    <row r="53" spans="1:9" x14ac:dyDescent="0.25">
      <c r="A53" s="32"/>
      <c r="B53" s="32"/>
      <c r="C53" s="32"/>
      <c r="D53" s="32"/>
      <c r="E53" s="31"/>
      <c r="F53" s="34"/>
      <c r="G53" s="34"/>
      <c r="H53" s="32"/>
      <c r="I53" s="32"/>
    </row>
    <row r="54" spans="1:9" ht="15.75" x14ac:dyDescent="0.25">
      <c r="A54" s="31" t="s">
        <v>264</v>
      </c>
      <c r="B54" s="32"/>
      <c r="C54" s="32"/>
      <c r="D54" s="31" t="s">
        <v>265</v>
      </c>
      <c r="E54" s="31"/>
      <c r="F54" s="34"/>
      <c r="G54" s="34"/>
      <c r="H54" s="32"/>
      <c r="I54" s="32"/>
    </row>
    <row r="55" spans="1:9" x14ac:dyDescent="0.25">
      <c r="A55" s="104" t="s">
        <v>24</v>
      </c>
      <c r="B55" s="106"/>
      <c r="C55" s="31"/>
      <c r="D55" s="32" t="s">
        <v>266</v>
      </c>
      <c r="E55" s="31"/>
      <c r="F55" s="34"/>
      <c r="G55" s="34"/>
      <c r="H55" s="32"/>
      <c r="I55" s="32"/>
    </row>
    <row r="56" spans="1:9" ht="33" customHeight="1" x14ac:dyDescent="0.25">
      <c r="A56" s="36" t="s">
        <v>267</v>
      </c>
      <c r="B56" s="32"/>
      <c r="C56" s="32"/>
      <c r="D56" s="99"/>
      <c r="E56" s="100"/>
      <c r="F56" s="100"/>
      <c r="G56" s="100"/>
      <c r="H56" s="100"/>
      <c r="I56" s="101"/>
    </row>
    <row r="57" spans="1:9" x14ac:dyDescent="0.25">
      <c r="A57" s="38"/>
      <c r="B57" s="38"/>
      <c r="C57" s="38"/>
      <c r="D57" s="38"/>
      <c r="E57" s="38"/>
      <c r="F57" s="38"/>
      <c r="G57" s="38"/>
      <c r="H57" s="38"/>
      <c r="I57" s="38"/>
    </row>
    <row r="58" spans="1:9" ht="15.75" x14ac:dyDescent="0.25">
      <c r="A58" s="31" t="s">
        <v>300</v>
      </c>
      <c r="B58" s="38"/>
      <c r="C58" s="38"/>
      <c r="D58" s="38"/>
      <c r="E58" s="38"/>
      <c r="F58" s="38"/>
      <c r="G58" s="38"/>
      <c r="H58" s="38"/>
      <c r="I58" s="38"/>
    </row>
    <row r="59" spans="1:9" x14ac:dyDescent="0.25">
      <c r="A59" s="38" t="s">
        <v>268</v>
      </c>
      <c r="B59" s="38"/>
      <c r="C59" s="38"/>
      <c r="D59" s="38"/>
      <c r="E59" s="38"/>
      <c r="F59" s="38"/>
      <c r="G59" s="38"/>
      <c r="H59" s="38"/>
      <c r="I59" s="38"/>
    </row>
    <row r="60" spans="1:9" x14ac:dyDescent="0.25">
      <c r="A60" s="38" t="s">
        <v>269</v>
      </c>
      <c r="B60" s="38"/>
      <c r="C60" s="38"/>
      <c r="D60" s="38"/>
      <c r="E60" s="38"/>
      <c r="F60" s="38"/>
      <c r="G60" s="38"/>
      <c r="H60" s="38"/>
      <c r="I60" s="38"/>
    </row>
    <row r="61" spans="1:9" x14ac:dyDescent="0.25">
      <c r="A61" s="38"/>
      <c r="B61" s="38"/>
      <c r="C61" s="38"/>
      <c r="D61" s="31"/>
      <c r="E61" s="31"/>
      <c r="F61" s="34"/>
      <c r="G61" s="34"/>
      <c r="H61" s="32"/>
      <c r="I61" s="32"/>
    </row>
    <row r="62" spans="1:9" ht="15.75" x14ac:dyDescent="0.25">
      <c r="A62" s="38" t="s">
        <v>270</v>
      </c>
      <c r="B62" s="38"/>
      <c r="C62" s="38"/>
      <c r="D62" s="31" t="s">
        <v>296</v>
      </c>
      <c r="E62" s="31"/>
      <c r="F62" s="34"/>
      <c r="G62" s="34"/>
      <c r="H62" s="32"/>
      <c r="I62" s="32"/>
    </row>
    <row r="63" spans="1:9" ht="15" customHeight="1" x14ac:dyDescent="0.25">
      <c r="A63" s="104" t="s">
        <v>24</v>
      </c>
      <c r="B63" s="106"/>
      <c r="C63" s="38"/>
      <c r="D63" s="107" t="s">
        <v>274</v>
      </c>
      <c r="E63" s="107"/>
      <c r="F63" s="107"/>
      <c r="G63" s="107"/>
      <c r="H63" s="108" t="s">
        <v>275</v>
      </c>
      <c r="I63" s="108"/>
    </row>
    <row r="64" spans="1:9" x14ac:dyDescent="0.25">
      <c r="A64" s="38" t="s">
        <v>273</v>
      </c>
      <c r="B64" s="38"/>
      <c r="C64" s="38"/>
      <c r="D64" s="107"/>
      <c r="E64" s="107"/>
      <c r="F64" s="107"/>
      <c r="G64" s="107"/>
      <c r="H64" s="108"/>
      <c r="I64" s="108"/>
    </row>
    <row r="65" spans="1:9" x14ac:dyDescent="0.25">
      <c r="A65" s="38" t="s">
        <v>301</v>
      </c>
      <c r="B65" s="38"/>
      <c r="C65" s="38"/>
      <c r="D65" s="99"/>
      <c r="E65" s="100"/>
      <c r="F65" s="100"/>
      <c r="G65" s="100"/>
      <c r="H65" s="109"/>
      <c r="I65" s="109"/>
    </row>
    <row r="66" spans="1:9" x14ac:dyDescent="0.25">
      <c r="A66" s="38"/>
      <c r="B66" s="38"/>
      <c r="C66" s="38"/>
      <c r="D66" s="104"/>
      <c r="E66" s="105"/>
      <c r="F66" s="105"/>
      <c r="G66" s="106"/>
      <c r="H66" s="109"/>
      <c r="I66" s="109"/>
    </row>
    <row r="67" spans="1:9" x14ac:dyDescent="0.25">
      <c r="A67" s="38"/>
      <c r="B67" s="38"/>
      <c r="C67" s="38"/>
      <c r="D67" s="104"/>
      <c r="E67" s="105"/>
      <c r="F67" s="105"/>
      <c r="G67" s="106"/>
      <c r="H67" s="109"/>
      <c r="I67" s="109"/>
    </row>
    <row r="68" spans="1:9" x14ac:dyDescent="0.25">
      <c r="A68" s="38"/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276</v>
      </c>
      <c r="B69" s="38"/>
      <c r="C69" s="38"/>
      <c r="D69" s="38"/>
      <c r="E69" s="55" t="s">
        <v>24</v>
      </c>
      <c r="F69" s="38"/>
      <c r="G69" s="38"/>
      <c r="H69" s="38"/>
      <c r="I69" s="38"/>
    </row>
    <row r="70" spans="1:9" x14ac:dyDescent="0.25">
      <c r="A70" s="38" t="s">
        <v>277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278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279</v>
      </c>
      <c r="B73" s="38"/>
      <c r="C73" s="38"/>
      <c r="D73" s="38" t="s">
        <v>280</v>
      </c>
      <c r="F73" s="38"/>
      <c r="G73" s="38"/>
      <c r="H73" s="38"/>
      <c r="I73" s="38"/>
    </row>
    <row r="74" spans="1:9" x14ac:dyDescent="0.25">
      <c r="B74" s="38"/>
      <c r="C74" s="38"/>
      <c r="D74" s="38"/>
      <c r="E74" s="38"/>
      <c r="F74" s="38"/>
      <c r="G74" s="38"/>
      <c r="H74" s="38"/>
      <c r="I74" s="38"/>
    </row>
    <row r="75" spans="1:9" ht="15.75" x14ac:dyDescent="0.25">
      <c r="A75" s="38" t="s">
        <v>303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 t="s">
        <v>281</v>
      </c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304</v>
      </c>
      <c r="B77" s="38"/>
      <c r="C77" s="38"/>
      <c r="D77" s="38"/>
      <c r="E77" s="38"/>
      <c r="F77" s="38"/>
      <c r="G77" s="38"/>
      <c r="H77" s="38"/>
      <c r="I77" s="38"/>
    </row>
    <row r="78" spans="1:9" ht="15.75" x14ac:dyDescent="0.25">
      <c r="A78" s="38" t="s">
        <v>305</v>
      </c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306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282</v>
      </c>
      <c r="B80" s="38"/>
      <c r="C80" s="38"/>
      <c r="D80" s="38"/>
      <c r="E80" s="38"/>
      <c r="F80" s="38"/>
      <c r="G80" s="38"/>
      <c r="H80" s="38"/>
      <c r="I80" s="38"/>
    </row>
    <row r="81" spans="1:9" x14ac:dyDescent="0.25">
      <c r="A81" s="38"/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307</v>
      </c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/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298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308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109"/>
      <c r="B87" s="109"/>
      <c r="C87" s="38"/>
      <c r="D87" s="37" t="s">
        <v>21</v>
      </c>
      <c r="E87" s="114"/>
      <c r="F87" s="115"/>
      <c r="G87" s="115"/>
      <c r="H87" s="115"/>
      <c r="I87" s="116"/>
    </row>
    <row r="88" spans="1:9" x14ac:dyDescent="0.25">
      <c r="A88" s="38" t="s">
        <v>284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117"/>
      <c r="B89" s="117"/>
      <c r="C89" s="38"/>
      <c r="D89" s="37" t="s">
        <v>285</v>
      </c>
      <c r="E89" s="118"/>
      <c r="F89" s="119"/>
      <c r="G89" s="119"/>
      <c r="H89" s="119"/>
      <c r="I89" s="120"/>
    </row>
    <row r="90" spans="1:9" x14ac:dyDescent="0.25">
      <c r="A90" s="38" t="s">
        <v>283</v>
      </c>
      <c r="B90" s="38"/>
      <c r="C90" s="38"/>
      <c r="D90" s="38"/>
      <c r="E90" s="38"/>
      <c r="F90" s="38"/>
      <c r="G90" s="38"/>
      <c r="H90" s="38"/>
      <c r="I90" s="38"/>
    </row>
    <row r="91" spans="1:9" ht="15.75" x14ac:dyDescent="0.25">
      <c r="A91" s="38" t="s">
        <v>309</v>
      </c>
      <c r="B91" s="38"/>
      <c r="C91" s="38"/>
      <c r="D91" s="121"/>
      <c r="E91" s="120"/>
      <c r="F91" s="38"/>
      <c r="G91" s="38"/>
      <c r="H91" s="38"/>
      <c r="I91" s="38"/>
    </row>
    <row r="92" spans="1:9" x14ac:dyDescent="0.25">
      <c r="A92" s="38"/>
      <c r="B92" s="38"/>
      <c r="C92" s="38"/>
      <c r="D92" s="38"/>
      <c r="E92" s="38"/>
      <c r="F92" s="38"/>
      <c r="G92" s="38"/>
      <c r="H92" s="38"/>
      <c r="I92" s="38"/>
    </row>
    <row r="93" spans="1:9" ht="15.75" x14ac:dyDescent="0.25">
      <c r="A93" s="38" t="s">
        <v>310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286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287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288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38" t="s">
        <v>289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290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291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292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293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110"/>
      <c r="B102" s="111"/>
      <c r="C102" s="111"/>
      <c r="D102" s="111"/>
      <c r="E102" s="111"/>
      <c r="F102" s="111"/>
      <c r="G102" s="111"/>
      <c r="H102" s="111"/>
      <c r="I102" s="112"/>
    </row>
    <row r="103" spans="1:9" x14ac:dyDescent="0.25">
      <c r="A103" s="110"/>
      <c r="B103" s="111"/>
      <c r="C103" s="111"/>
      <c r="D103" s="111"/>
      <c r="E103" s="111"/>
      <c r="F103" s="111"/>
      <c r="G103" s="111"/>
      <c r="H103" s="111"/>
      <c r="I103" s="112"/>
    </row>
    <row r="104" spans="1:9" x14ac:dyDescent="0.25">
      <c r="A104" s="38"/>
      <c r="B104" s="38"/>
      <c r="C104" s="38"/>
      <c r="D104" s="38"/>
      <c r="E104" s="38"/>
      <c r="F104" s="38"/>
      <c r="G104" s="38"/>
      <c r="H104" s="38"/>
      <c r="I104" s="38"/>
    </row>
    <row r="105" spans="1:9" ht="39.75" customHeight="1" x14ac:dyDescent="0.25">
      <c r="A105" s="113" t="s">
        <v>294</v>
      </c>
      <c r="B105" s="113"/>
      <c r="C105" s="113"/>
      <c r="D105" s="113"/>
      <c r="E105" s="113"/>
      <c r="F105" s="113"/>
      <c r="G105" s="113"/>
      <c r="H105" s="113"/>
      <c r="I105" s="113"/>
    </row>
    <row r="106" spans="1:9" x14ac:dyDescent="0.25">
      <c r="A106" s="113" t="s">
        <v>295</v>
      </c>
      <c r="B106" s="113"/>
      <c r="C106" s="113"/>
      <c r="D106" s="113"/>
      <c r="E106" s="113"/>
      <c r="F106" s="113"/>
      <c r="G106" s="113"/>
      <c r="H106" s="113"/>
      <c r="I106" s="113"/>
    </row>
    <row r="107" spans="1:9" x14ac:dyDescent="0.25">
      <c r="A107" s="38"/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38"/>
      <c r="B108" s="38"/>
      <c r="C108" s="38"/>
      <c r="D108" s="38"/>
      <c r="E108" s="38"/>
      <c r="F108" s="58" t="str">
        <f>IF(OR(TRIM(D31)="",TRIM(D32)="",TRIM(D33)="",TRIM(D34)="",TRIM(D35)="",TRIM(D36)="",TRIM(D37)="",TRIM(D38)="",TRIM(D39)="",TRIM(D40)="",TRIM(D41)=""),
"Uwaga - błędnie wypełniony formularz. Sprawdź wszystkie pola 'Oferowana konfiguracja' w pkt. 1",
IF(OR(E31=0,E32=0,E33=0,E34=0,E35=0,E36=0,E37=0,E38=0,E39=0,E40=0,E41=0),
"Uwaga - błędnie wypełniony formularz. Sprawdź wszystkie pola 'Cena netto' w pkt. 1",
""))</f>
        <v>Uwaga - błędnie wypełniony formularz. Sprawdź wszystkie pola 'Oferowana konfiguracja' w pkt. 1</v>
      </c>
      <c r="G108" s="38"/>
      <c r="H108" s="38"/>
      <c r="I108" s="38"/>
    </row>
    <row r="109" spans="1:9" x14ac:dyDescent="0.25">
      <c r="A109" s="38"/>
      <c r="B109" s="38"/>
      <c r="C109" s="38"/>
      <c r="D109" s="38"/>
      <c r="E109" s="38"/>
      <c r="F109" s="38"/>
      <c r="G109" s="41" t="s">
        <v>297</v>
      </c>
      <c r="H109" s="40"/>
      <c r="I109" s="38"/>
    </row>
    <row r="110" spans="1:9" x14ac:dyDescent="0.25">
      <c r="A110" s="38"/>
      <c r="B110" s="38"/>
      <c r="C110" s="38"/>
      <c r="D110" s="38"/>
      <c r="E110" s="38"/>
      <c r="F110" s="38"/>
      <c r="G110" s="39" t="s">
        <v>30</v>
      </c>
      <c r="H110" s="40"/>
      <c r="I110" s="38"/>
    </row>
    <row r="111" spans="1:9" x14ac:dyDescent="0.25">
      <c r="A111" s="22" t="s">
        <v>29</v>
      </c>
      <c r="B111" s="23"/>
      <c r="C111" s="23"/>
      <c r="D111" s="23"/>
      <c r="E111" s="23"/>
      <c r="F111" s="23"/>
      <c r="G111" s="23"/>
      <c r="H111" s="23"/>
      <c r="I111" s="23"/>
    </row>
  </sheetData>
  <sheetProtection algorithmName="SHA-512" hashValue="JQM6RMZTQTFIjbXHhN7xyzIYyC6CR1eSeuyE9eeVpbiheXsusyfidTCR76QNm17NlamSeOeAXJ3XwWJaweO0QQ==" saltValue="UdSuwj07885x2N6fEjYIiw==" spinCount="100000" sheet="1" objects="1" scenarios="1"/>
  <mergeCells count="39">
    <mergeCell ref="A102:I102"/>
    <mergeCell ref="A103:I103"/>
    <mergeCell ref="A105:I105"/>
    <mergeCell ref="A106:I106"/>
    <mergeCell ref="A87:B87"/>
    <mergeCell ref="E87:I87"/>
    <mergeCell ref="A89:B89"/>
    <mergeCell ref="E89:I89"/>
    <mergeCell ref="D91:E91"/>
    <mergeCell ref="D65:G65"/>
    <mergeCell ref="H65:I65"/>
    <mergeCell ref="D66:G66"/>
    <mergeCell ref="H66:I66"/>
    <mergeCell ref="D67:G67"/>
    <mergeCell ref="H67:I67"/>
    <mergeCell ref="A52:C52"/>
    <mergeCell ref="E52:I52"/>
    <mergeCell ref="A55:B55"/>
    <mergeCell ref="D56:I56"/>
    <mergeCell ref="A63:B63"/>
    <mergeCell ref="D63:G64"/>
    <mergeCell ref="H63:I64"/>
    <mergeCell ref="A49:I49"/>
    <mergeCell ref="A20:I20"/>
    <mergeCell ref="B22:B24"/>
    <mergeCell ref="D22:I22"/>
    <mergeCell ref="D23:I23"/>
    <mergeCell ref="D24:I24"/>
    <mergeCell ref="A29:I29"/>
    <mergeCell ref="E44:I44"/>
    <mergeCell ref="A48:I48"/>
    <mergeCell ref="F25:G25"/>
    <mergeCell ref="A11:I11"/>
    <mergeCell ref="A13:D13"/>
    <mergeCell ref="E13:I18"/>
    <mergeCell ref="A14:D15"/>
    <mergeCell ref="A16:D16"/>
    <mergeCell ref="A17:D17"/>
    <mergeCell ref="A18:D18"/>
  </mergeCells>
  <dataValidations count="5">
    <dataValidation type="list" allowBlank="1" showInputMessage="1" showErrorMessage="1" sqref="H31:H41">
      <formula1>$L$2:$L$12</formula1>
    </dataValidation>
    <dataValidation type="list" allowBlank="1" showInputMessage="1" showErrorMessage="1" sqref="C46">
      <formula1>$C$1:$C$3</formula1>
    </dataValidation>
    <dataValidation type="list" allowBlank="1" showInputMessage="1" showErrorMessage="1" sqref="E69">
      <formula1>$L$14:$L$16</formula1>
    </dataValidation>
    <dataValidation type="list" allowBlank="1" showInputMessage="1" showErrorMessage="1" sqref="A55:B55">
      <formula1>$L$32:$L$34</formula1>
    </dataValidation>
    <dataValidation type="list" allowBlank="1" showInputMessage="1" showErrorMessage="1" sqref="A63:B63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GridLines="0" topLeftCell="A25" zoomScaleNormal="100" workbookViewId="0">
      <selection activeCell="B43" sqref="B43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98</v>
      </c>
      <c r="F13" s="71"/>
      <c r="G13" s="71"/>
      <c r="H13" s="71"/>
      <c r="I13" s="72"/>
    </row>
    <row r="14" spans="1:12" ht="21" customHeight="1" x14ac:dyDescent="0.25">
      <c r="A14" s="79" t="s">
        <v>235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90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91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5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6</v>
      </c>
      <c r="C32" s="9">
        <v>1</v>
      </c>
      <c r="D32" s="52"/>
      <c r="E32" s="53">
        <v>0</v>
      </c>
      <c r="F32" s="7">
        <f t="shared" ref="F32:F43" si="0">ROUND(C32*E32,2)</f>
        <v>0</v>
      </c>
      <c r="G32" s="7">
        <f t="shared" ref="G32:G43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8" t="s">
        <v>6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8" t="s">
        <v>6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8" t="s">
        <v>7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92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ht="30" x14ac:dyDescent="0.25">
      <c r="A37" s="12">
        <v>7</v>
      </c>
      <c r="B37" s="24" t="s">
        <v>93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ht="30" x14ac:dyDescent="0.25">
      <c r="A38" s="12">
        <v>8</v>
      </c>
      <c r="B38" s="24" t="s">
        <v>94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x14ac:dyDescent="0.25">
      <c r="A39" s="12">
        <v>9</v>
      </c>
      <c r="B39" s="24" t="s">
        <v>95</v>
      </c>
      <c r="C39" s="9">
        <v>1</v>
      </c>
      <c r="D39" s="52"/>
      <c r="E39" s="53">
        <v>0</v>
      </c>
      <c r="F39" s="7">
        <f t="shared" ref="F39:F40" si="2">ROUND(C39*E39,2)</f>
        <v>0</v>
      </c>
      <c r="G39" s="7">
        <f t="shared" ref="G39:G40" si="3">ROUND(F39*1.23,2)</f>
        <v>0</v>
      </c>
      <c r="H39" s="54" t="s">
        <v>24</v>
      </c>
      <c r="I39" s="52"/>
      <c r="L39" t="s">
        <v>272</v>
      </c>
    </row>
    <row r="40" spans="1:12" ht="30" x14ac:dyDescent="0.25">
      <c r="A40" s="12">
        <v>10</v>
      </c>
      <c r="B40" s="24" t="s">
        <v>96</v>
      </c>
      <c r="C40" s="9">
        <v>1</v>
      </c>
      <c r="D40" s="52"/>
      <c r="E40" s="53">
        <v>0</v>
      </c>
      <c r="F40" s="7">
        <f t="shared" si="2"/>
        <v>0</v>
      </c>
      <c r="G40" s="7">
        <f t="shared" si="3"/>
        <v>0</v>
      </c>
      <c r="H40" s="54" t="s">
        <v>24</v>
      </c>
      <c r="I40" s="52"/>
    </row>
    <row r="41" spans="1:12" x14ac:dyDescent="0.25">
      <c r="A41" s="12">
        <v>11</v>
      </c>
      <c r="B41" s="24" t="s">
        <v>88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x14ac:dyDescent="0.25">
      <c r="A42" s="12">
        <v>12</v>
      </c>
      <c r="B42" s="24" t="s">
        <v>97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ht="30" x14ac:dyDescent="0.25">
      <c r="A43" s="12">
        <v>13</v>
      </c>
      <c r="B43" s="24" t="s">
        <v>80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5" spans="1:12" x14ac:dyDescent="0.25">
      <c r="D45" s="5" t="s">
        <v>20</v>
      </c>
      <c r="E45" s="2"/>
      <c r="F45" s="2"/>
      <c r="G45" s="1">
        <f>SUM(G31:G43)</f>
        <v>0</v>
      </c>
      <c r="H45" s="2"/>
      <c r="I45" s="2"/>
    </row>
    <row r="46" spans="1:12" ht="31.5" customHeight="1" x14ac:dyDescent="0.25">
      <c r="D46" s="3" t="s">
        <v>21</v>
      </c>
      <c r="E46" s="99"/>
      <c r="F46" s="100"/>
      <c r="G46" s="100"/>
      <c r="H46" s="100"/>
      <c r="I46" s="101"/>
    </row>
    <row r="48" spans="1:12" x14ac:dyDescent="0.25">
      <c r="B48" s="51" t="s">
        <v>327</v>
      </c>
      <c r="C48" s="55" t="s">
        <v>328</v>
      </c>
      <c r="D48" s="6"/>
    </row>
    <row r="50" spans="1:9" x14ac:dyDescent="0.25">
      <c r="A50" s="87" t="s">
        <v>22</v>
      </c>
      <c r="B50" s="87"/>
      <c r="C50" s="87"/>
      <c r="D50" s="87"/>
      <c r="E50" s="87"/>
      <c r="F50" s="87"/>
      <c r="G50" s="87"/>
      <c r="H50" s="87"/>
      <c r="I50" s="87"/>
    </row>
    <row r="51" spans="1:9" x14ac:dyDescent="0.25">
      <c r="A51" s="87" t="s">
        <v>23</v>
      </c>
      <c r="B51" s="87"/>
      <c r="C51" s="87"/>
      <c r="D51" s="87"/>
      <c r="E51" s="87"/>
      <c r="F51" s="87"/>
      <c r="G51" s="87"/>
      <c r="H51" s="87"/>
      <c r="I51" s="87"/>
    </row>
    <row r="52" spans="1:9" ht="15.75" x14ac:dyDescent="0.25">
      <c r="A52" s="30"/>
      <c r="B52" s="30"/>
      <c r="C52" s="30"/>
      <c r="D52" s="30"/>
      <c r="E52" s="31" t="s">
        <v>262</v>
      </c>
      <c r="F52" s="33"/>
      <c r="G52" s="33"/>
      <c r="H52" s="32"/>
      <c r="I52" s="30"/>
    </row>
    <row r="53" spans="1:9" ht="15.75" x14ac:dyDescent="0.25">
      <c r="A53" s="35" t="s">
        <v>261</v>
      </c>
      <c r="B53" s="32"/>
      <c r="C53" s="32"/>
      <c r="D53" s="32"/>
      <c r="E53" s="31" t="s">
        <v>263</v>
      </c>
      <c r="F53" s="34"/>
      <c r="G53" s="34"/>
      <c r="H53" s="32"/>
      <c r="I53" s="32"/>
    </row>
    <row r="54" spans="1:9" x14ac:dyDescent="0.25">
      <c r="A54" s="104"/>
      <c r="B54" s="105"/>
      <c r="C54" s="106"/>
      <c r="D54" s="32"/>
      <c r="E54" s="99"/>
      <c r="F54" s="100"/>
      <c r="G54" s="100"/>
      <c r="H54" s="100"/>
      <c r="I54" s="101"/>
    </row>
    <row r="55" spans="1:9" x14ac:dyDescent="0.25">
      <c r="A55" s="32"/>
      <c r="B55" s="32"/>
      <c r="C55" s="32"/>
      <c r="D55" s="32"/>
      <c r="E55" s="31"/>
      <c r="F55" s="34"/>
      <c r="G55" s="34"/>
      <c r="H55" s="32"/>
      <c r="I55" s="32"/>
    </row>
    <row r="56" spans="1:9" ht="15.75" x14ac:dyDescent="0.25">
      <c r="A56" s="31" t="s">
        <v>264</v>
      </c>
      <c r="B56" s="32"/>
      <c r="C56" s="32"/>
      <c r="D56" s="31" t="s">
        <v>265</v>
      </c>
      <c r="E56" s="31"/>
      <c r="F56" s="34"/>
      <c r="G56" s="34"/>
      <c r="H56" s="32"/>
      <c r="I56" s="32"/>
    </row>
    <row r="57" spans="1:9" x14ac:dyDescent="0.25">
      <c r="A57" s="104" t="s">
        <v>24</v>
      </c>
      <c r="B57" s="106"/>
      <c r="C57" s="31"/>
      <c r="D57" s="32" t="s">
        <v>266</v>
      </c>
      <c r="E57" s="31"/>
      <c r="F57" s="34"/>
      <c r="G57" s="34"/>
      <c r="H57" s="32"/>
      <c r="I57" s="32"/>
    </row>
    <row r="58" spans="1:9" ht="33" customHeight="1" x14ac:dyDescent="0.25">
      <c r="A58" s="36" t="s">
        <v>267</v>
      </c>
      <c r="B58" s="32"/>
      <c r="C58" s="32"/>
      <c r="D58" s="99"/>
      <c r="E58" s="100"/>
      <c r="F58" s="100"/>
      <c r="G58" s="100"/>
      <c r="H58" s="100"/>
      <c r="I58" s="101"/>
    </row>
    <row r="59" spans="1:9" x14ac:dyDescent="0.25">
      <c r="A59" s="38"/>
      <c r="B59" s="38"/>
      <c r="C59" s="38"/>
      <c r="D59" s="38"/>
      <c r="E59" s="38"/>
      <c r="F59" s="38"/>
      <c r="G59" s="38"/>
      <c r="H59" s="38"/>
      <c r="I59" s="38"/>
    </row>
    <row r="60" spans="1:9" ht="15.75" x14ac:dyDescent="0.25">
      <c r="A60" s="38" t="s">
        <v>302</v>
      </c>
      <c r="B60" s="38"/>
      <c r="C60" s="38"/>
      <c r="D60" s="38"/>
      <c r="E60" s="55" t="s">
        <v>24</v>
      </c>
      <c r="F60" s="38"/>
      <c r="G60" s="38"/>
      <c r="H60" s="38"/>
      <c r="I60" s="38"/>
    </row>
    <row r="61" spans="1:9" x14ac:dyDescent="0.25">
      <c r="A61" s="38" t="s">
        <v>277</v>
      </c>
      <c r="B61" s="38"/>
      <c r="C61" s="38"/>
      <c r="D61" s="38"/>
      <c r="E61" s="38"/>
      <c r="F61" s="38"/>
      <c r="G61" s="38"/>
      <c r="H61" s="38"/>
      <c r="I61" s="38"/>
    </row>
    <row r="62" spans="1:9" x14ac:dyDescent="0.25">
      <c r="A62" s="38" t="s">
        <v>278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/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311</v>
      </c>
      <c r="B64" s="38"/>
      <c r="C64" s="38"/>
      <c r="D64" s="38" t="s">
        <v>312</v>
      </c>
      <c r="F64" s="38"/>
      <c r="G64" s="38"/>
      <c r="H64" s="38"/>
      <c r="I64" s="38"/>
    </row>
    <row r="65" spans="1:9" x14ac:dyDescent="0.25"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8" t="s">
        <v>313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 t="s">
        <v>281</v>
      </c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314</v>
      </c>
      <c r="B68" s="38"/>
      <c r="C68" s="38"/>
      <c r="D68" s="38"/>
      <c r="E68" s="38"/>
      <c r="F68" s="38"/>
      <c r="G68" s="38"/>
      <c r="H68" s="38"/>
      <c r="I68" s="38"/>
    </row>
    <row r="69" spans="1:9" ht="15.75" x14ac:dyDescent="0.25">
      <c r="A69" s="38" t="s">
        <v>315</v>
      </c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316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282</v>
      </c>
      <c r="B71" s="38"/>
      <c r="C71" s="38"/>
      <c r="D71" s="38"/>
      <c r="E71" s="38"/>
      <c r="F71" s="38"/>
      <c r="G71" s="38"/>
      <c r="H71" s="38"/>
      <c r="I71" s="38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317</v>
      </c>
      <c r="B73" s="38"/>
      <c r="C73" s="38"/>
      <c r="D73" s="38"/>
      <c r="E73" s="38"/>
      <c r="F73" s="38"/>
      <c r="G73" s="38"/>
      <c r="H73" s="38"/>
      <c r="I73" s="38"/>
    </row>
    <row r="74" spans="1:9" x14ac:dyDescent="0.25">
      <c r="A74" s="38"/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298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318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109"/>
      <c r="B78" s="109"/>
      <c r="C78" s="38"/>
      <c r="D78" s="37" t="s">
        <v>21</v>
      </c>
      <c r="E78" s="114"/>
      <c r="F78" s="115"/>
      <c r="G78" s="115"/>
      <c r="H78" s="115"/>
      <c r="I78" s="116"/>
    </row>
    <row r="79" spans="1:9" x14ac:dyDescent="0.25">
      <c r="A79" s="38" t="s">
        <v>284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117"/>
      <c r="B80" s="117"/>
      <c r="C80" s="38"/>
      <c r="D80" s="37" t="s">
        <v>285</v>
      </c>
      <c r="E80" s="118"/>
      <c r="F80" s="119"/>
      <c r="G80" s="119"/>
      <c r="H80" s="119"/>
      <c r="I80" s="120"/>
    </row>
    <row r="81" spans="1:9" x14ac:dyDescent="0.25">
      <c r="A81" s="38" t="s">
        <v>283</v>
      </c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319</v>
      </c>
      <c r="B82" s="38"/>
      <c r="C82" s="38"/>
      <c r="D82" s="121"/>
      <c r="E82" s="120"/>
      <c r="F82" s="38"/>
      <c r="G82" s="38"/>
      <c r="H82" s="38"/>
      <c r="I82" s="38"/>
    </row>
    <row r="83" spans="1:9" x14ac:dyDescent="0.25">
      <c r="A83" s="38"/>
      <c r="B83" s="38"/>
      <c r="C83" s="38"/>
      <c r="D83" s="38"/>
      <c r="E83" s="38"/>
      <c r="F83" s="38"/>
      <c r="G83" s="38"/>
      <c r="H83" s="38"/>
      <c r="I83" s="38"/>
    </row>
    <row r="84" spans="1:9" ht="15.75" x14ac:dyDescent="0.25">
      <c r="A84" s="38" t="s">
        <v>320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 t="s">
        <v>286</v>
      </c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 t="s">
        <v>287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 t="s">
        <v>288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289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290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291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292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293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110"/>
      <c r="B93" s="111"/>
      <c r="C93" s="111"/>
      <c r="D93" s="111"/>
      <c r="E93" s="111"/>
      <c r="F93" s="111"/>
      <c r="G93" s="111"/>
      <c r="H93" s="111"/>
      <c r="I93" s="112"/>
    </row>
    <row r="94" spans="1:9" x14ac:dyDescent="0.25">
      <c r="A94" s="110"/>
      <c r="B94" s="111"/>
      <c r="C94" s="111"/>
      <c r="D94" s="111"/>
      <c r="E94" s="111"/>
      <c r="F94" s="111"/>
      <c r="G94" s="111"/>
      <c r="H94" s="111"/>
      <c r="I94" s="112"/>
    </row>
    <row r="95" spans="1:9" x14ac:dyDescent="0.25">
      <c r="A95" s="38"/>
      <c r="B95" s="38"/>
      <c r="C95" s="38"/>
      <c r="D95" s="38"/>
      <c r="E95" s="38"/>
      <c r="F95" s="38"/>
      <c r="G95" s="38"/>
      <c r="H95" s="38"/>
      <c r="I95" s="38"/>
    </row>
    <row r="96" spans="1:9" ht="39.75" customHeight="1" x14ac:dyDescent="0.25">
      <c r="A96" s="113" t="s">
        <v>294</v>
      </c>
      <c r="B96" s="113"/>
      <c r="C96" s="113"/>
      <c r="D96" s="113"/>
      <c r="E96" s="113"/>
      <c r="F96" s="113"/>
      <c r="G96" s="113"/>
      <c r="H96" s="113"/>
      <c r="I96" s="113"/>
    </row>
    <row r="97" spans="1:9" x14ac:dyDescent="0.25">
      <c r="A97" s="113" t="s">
        <v>295</v>
      </c>
      <c r="B97" s="113"/>
      <c r="C97" s="113"/>
      <c r="D97" s="113"/>
      <c r="E97" s="113"/>
      <c r="F97" s="113"/>
      <c r="G97" s="113"/>
      <c r="H97" s="113"/>
      <c r="I97" s="113"/>
    </row>
    <row r="98" spans="1:9" x14ac:dyDescent="0.25">
      <c r="A98" s="38"/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/>
      <c r="B99" s="38"/>
      <c r="C99" s="38"/>
      <c r="D99" s="38"/>
      <c r="E99" s="38"/>
      <c r="F99" s="58" t="str">
        <f>IF(OR(TRIM(D31)="",TRIM(D32)="",TRIM(D33)="",TRIM(D34)="",TRIM(D35)="",TRIM(D36)="",TRIM(D37)="",TRIM(D38)="",TRIM(D39)="",TRIM(D40)="",TRIM(D41)="",TRIM(D42)="",TRIM(D43)=""),
"Uwaga - błędnie wypełniony formularz. Sprawdź wszystkie pola 'Oferowana konfiguracja' w pkt. 1",
IF(OR(E31=0,E32=0,E33=0,E34=0,E35=0,E36=0,E37=0,E38=0,E39=0,E40=0,E41=0,E42=0,E43=0),
"Uwaga - błędnie wypełniony formularz. Sprawdź wszystkie pola 'Cena netto' w pkt. 1",
""))</f>
        <v>Uwaga - błędnie wypełniony formularz. Sprawdź wszystkie pola 'Oferowana konfiguracja' w pkt. 1</v>
      </c>
      <c r="G99" s="38"/>
      <c r="H99" s="38"/>
      <c r="I99" s="38"/>
    </row>
    <row r="100" spans="1:9" x14ac:dyDescent="0.25">
      <c r="A100" s="38"/>
      <c r="B100" s="38"/>
      <c r="C100" s="38"/>
      <c r="D100" s="38"/>
      <c r="E100" s="38"/>
      <c r="F100" s="38"/>
      <c r="G100" s="41" t="s">
        <v>297</v>
      </c>
      <c r="H100" s="40"/>
      <c r="I100" s="38"/>
    </row>
    <row r="101" spans="1:9" x14ac:dyDescent="0.25">
      <c r="A101" s="38"/>
      <c r="B101" s="38"/>
      <c r="C101" s="38"/>
      <c r="D101" s="38"/>
      <c r="E101" s="38"/>
      <c r="F101" s="38"/>
      <c r="G101" s="39" t="s">
        <v>30</v>
      </c>
      <c r="H101" s="40"/>
      <c r="I101" s="38"/>
    </row>
    <row r="102" spans="1:9" x14ac:dyDescent="0.25">
      <c r="A102" s="22" t="s">
        <v>29</v>
      </c>
      <c r="B102" s="23"/>
      <c r="C102" s="23"/>
      <c r="D102" s="23"/>
      <c r="E102" s="23"/>
      <c r="F102" s="23"/>
      <c r="G102" s="23"/>
      <c r="H102" s="23"/>
      <c r="I102" s="23"/>
    </row>
  </sheetData>
  <sheetProtection algorithmName="SHA-512" hashValue="qLt/qohVuH1mWWXbC6xXkLzBFiGBDLjC7MXn2YIiphfsQ7FAFofC1ppUBqvoAWALAd8f+AGQZVHhovbL+A0urw==" saltValue="3y4Yb4L+Syg8N+Xu+SzPVQ==" spinCount="100000" sheet="1" objects="1" scenarios="1"/>
  <mergeCells count="30">
    <mergeCell ref="A96:I96"/>
    <mergeCell ref="A97:I97"/>
    <mergeCell ref="A80:B80"/>
    <mergeCell ref="E80:I80"/>
    <mergeCell ref="D82:E82"/>
    <mergeCell ref="A93:I93"/>
    <mergeCell ref="A94:I94"/>
    <mergeCell ref="A54:C54"/>
    <mergeCell ref="E54:I54"/>
    <mergeCell ref="A57:B57"/>
    <mergeCell ref="D58:I58"/>
    <mergeCell ref="A78:B78"/>
    <mergeCell ref="E78:I78"/>
    <mergeCell ref="A11:I11"/>
    <mergeCell ref="A13:D13"/>
    <mergeCell ref="E13:I18"/>
    <mergeCell ref="A14:D15"/>
    <mergeCell ref="A16:D16"/>
    <mergeCell ref="A17:D17"/>
    <mergeCell ref="A18:D18"/>
    <mergeCell ref="A51:I51"/>
    <mergeCell ref="A20:I20"/>
    <mergeCell ref="B22:B24"/>
    <mergeCell ref="D22:I22"/>
    <mergeCell ref="D23:I23"/>
    <mergeCell ref="D24:I24"/>
    <mergeCell ref="A29:I29"/>
    <mergeCell ref="E46:I46"/>
    <mergeCell ref="A50:I50"/>
    <mergeCell ref="F25:G25"/>
  </mergeCells>
  <dataValidations count="4">
    <dataValidation type="list" allowBlank="1" showInputMessage="1" showErrorMessage="1" sqref="C48">
      <formula1>$C$1:$C$3</formula1>
    </dataValidation>
    <dataValidation type="list" allowBlank="1" showInputMessage="1" showErrorMessage="1" sqref="E60">
      <formula1>$L$14:$L$16</formula1>
    </dataValidation>
    <dataValidation type="list" allowBlank="1" showInputMessage="1" showErrorMessage="1" sqref="A57:B57">
      <formula1>$L$32:$L$34</formula1>
    </dataValidation>
    <dataValidation type="list" allowBlank="1" showInputMessage="1" showErrorMessage="1" sqref="H31:H43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D37" sqref="D37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352</v>
      </c>
      <c r="F13" s="71"/>
      <c r="G13" s="71"/>
      <c r="H13" s="71"/>
      <c r="I13" s="72"/>
    </row>
    <row r="14" spans="1:12" ht="21" customHeight="1" x14ac:dyDescent="0.25">
      <c r="A14" s="79" t="s">
        <v>353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354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</row>
    <row r="22" spans="1:12" ht="30" customHeight="1" x14ac:dyDescent="0.25">
      <c r="A22" s="63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63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63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63"/>
      <c r="B25" s="65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355</v>
      </c>
      <c r="C31" s="9">
        <v>3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L32" t="s">
        <v>24</v>
      </c>
    </row>
    <row r="33" spans="1:12" x14ac:dyDescent="0.25">
      <c r="D33" s="5" t="s">
        <v>20</v>
      </c>
      <c r="E33" s="2"/>
      <c r="F33" s="2"/>
      <c r="G33" s="1">
        <f>SUM(G31:G31)</f>
        <v>0</v>
      </c>
      <c r="H33" s="2"/>
      <c r="I33" s="2"/>
      <c r="L33" t="s">
        <v>258</v>
      </c>
    </row>
    <row r="34" spans="1:12" ht="31.5" customHeight="1" x14ac:dyDescent="0.25">
      <c r="D34" s="3" t="s">
        <v>21</v>
      </c>
      <c r="E34" s="99"/>
      <c r="F34" s="100"/>
      <c r="G34" s="100"/>
      <c r="H34" s="100"/>
      <c r="I34" s="101"/>
      <c r="L34" t="s">
        <v>259</v>
      </c>
    </row>
    <row r="36" spans="1:12" x14ac:dyDescent="0.25">
      <c r="B36" s="51" t="s">
        <v>356</v>
      </c>
      <c r="C36" s="62" t="s">
        <v>329</v>
      </c>
      <c r="D36" s="6"/>
    </row>
    <row r="37" spans="1:12" x14ac:dyDescent="0.25">
      <c r="L37" t="s">
        <v>24</v>
      </c>
    </row>
    <row r="38" spans="1:12" x14ac:dyDescent="0.25">
      <c r="A38" s="87" t="s">
        <v>22</v>
      </c>
      <c r="B38" s="87"/>
      <c r="C38" s="87"/>
      <c r="D38" s="87"/>
      <c r="E38" s="87"/>
      <c r="F38" s="87"/>
      <c r="G38" s="87"/>
      <c r="H38" s="87"/>
      <c r="I38" s="87"/>
      <c r="L38" t="s">
        <v>271</v>
      </c>
    </row>
    <row r="39" spans="1:12" x14ac:dyDescent="0.25">
      <c r="A39" s="87" t="s">
        <v>23</v>
      </c>
      <c r="B39" s="87"/>
      <c r="C39" s="87"/>
      <c r="D39" s="87"/>
      <c r="E39" s="87"/>
      <c r="F39" s="87"/>
      <c r="G39" s="87"/>
      <c r="H39" s="87"/>
      <c r="I39" s="87"/>
      <c r="L39" t="s">
        <v>272</v>
      </c>
    </row>
    <row r="40" spans="1:12" ht="15.75" x14ac:dyDescent="0.25">
      <c r="A40" s="30"/>
      <c r="B40" s="30"/>
      <c r="C40" s="30"/>
      <c r="D40" s="30"/>
      <c r="E40" s="31" t="s">
        <v>262</v>
      </c>
      <c r="F40" s="33"/>
      <c r="G40" s="33"/>
      <c r="H40" s="32"/>
      <c r="I40" s="30"/>
    </row>
    <row r="41" spans="1:12" ht="15.75" x14ac:dyDescent="0.25">
      <c r="A41" s="35" t="s">
        <v>261</v>
      </c>
      <c r="B41" s="32"/>
      <c r="C41" s="32"/>
      <c r="D41" s="32"/>
      <c r="E41" s="31" t="s">
        <v>263</v>
      </c>
      <c r="F41" s="34"/>
      <c r="G41" s="34"/>
      <c r="H41" s="32"/>
      <c r="I41" s="32"/>
    </row>
    <row r="42" spans="1:12" x14ac:dyDescent="0.25">
      <c r="A42" s="104"/>
      <c r="B42" s="105"/>
      <c r="C42" s="106"/>
      <c r="D42" s="32"/>
      <c r="E42" s="99"/>
      <c r="F42" s="100"/>
      <c r="G42" s="100"/>
      <c r="H42" s="100"/>
      <c r="I42" s="101"/>
    </row>
    <row r="43" spans="1:12" x14ac:dyDescent="0.25">
      <c r="A43" s="32"/>
      <c r="B43" s="32"/>
      <c r="C43" s="32"/>
      <c r="D43" s="32"/>
      <c r="E43" s="31"/>
      <c r="F43" s="34"/>
      <c r="G43" s="34"/>
      <c r="H43" s="32"/>
      <c r="I43" s="32"/>
    </row>
    <row r="44" spans="1:12" ht="15.75" x14ac:dyDescent="0.25">
      <c r="A44" s="31" t="s">
        <v>264</v>
      </c>
      <c r="B44" s="32"/>
      <c r="C44" s="32"/>
      <c r="D44" s="31" t="s">
        <v>265</v>
      </c>
      <c r="E44" s="31"/>
      <c r="F44" s="34"/>
      <c r="G44" s="34"/>
      <c r="H44" s="32"/>
      <c r="I44" s="32"/>
    </row>
    <row r="45" spans="1:12" x14ac:dyDescent="0.25">
      <c r="A45" s="104" t="s">
        <v>24</v>
      </c>
      <c r="B45" s="106"/>
      <c r="C45" s="31"/>
      <c r="D45" s="32" t="s">
        <v>266</v>
      </c>
      <c r="E45" s="31"/>
      <c r="F45" s="34"/>
      <c r="G45" s="34"/>
      <c r="H45" s="32"/>
      <c r="I45" s="32"/>
    </row>
    <row r="46" spans="1:12" ht="33" customHeight="1" x14ac:dyDescent="0.25">
      <c r="A46" s="36" t="s">
        <v>267</v>
      </c>
      <c r="B46" s="32"/>
      <c r="C46" s="32"/>
      <c r="D46" s="99"/>
      <c r="E46" s="100"/>
      <c r="F46" s="100"/>
      <c r="G46" s="100"/>
      <c r="H46" s="100"/>
      <c r="I46" s="101"/>
    </row>
    <row r="47" spans="1:12" x14ac:dyDescent="0.25">
      <c r="A47" s="64"/>
      <c r="B47" s="64"/>
      <c r="C47" s="64"/>
      <c r="D47" s="64"/>
      <c r="E47" s="64"/>
      <c r="F47" s="64"/>
      <c r="G47" s="64"/>
      <c r="H47" s="64"/>
      <c r="I47" s="64"/>
    </row>
    <row r="48" spans="1:12" ht="15.75" x14ac:dyDescent="0.25">
      <c r="A48" s="31" t="s">
        <v>300</v>
      </c>
      <c r="B48" s="64"/>
      <c r="C48" s="64"/>
      <c r="D48" s="64"/>
      <c r="E48" s="64"/>
      <c r="F48" s="64"/>
      <c r="G48" s="64"/>
      <c r="H48" s="64"/>
      <c r="I48" s="64"/>
    </row>
    <row r="49" spans="1:9" x14ac:dyDescent="0.25">
      <c r="A49" s="64" t="s">
        <v>268</v>
      </c>
      <c r="B49" s="64"/>
      <c r="C49" s="64"/>
      <c r="D49" s="64"/>
      <c r="E49" s="64"/>
      <c r="F49" s="64"/>
      <c r="G49" s="64"/>
      <c r="H49" s="64"/>
      <c r="I49" s="64"/>
    </row>
    <row r="50" spans="1:9" x14ac:dyDescent="0.25">
      <c r="A50" s="64" t="s">
        <v>269</v>
      </c>
      <c r="B50" s="64"/>
      <c r="C50" s="64"/>
      <c r="D50" s="64"/>
      <c r="E50" s="64"/>
      <c r="F50" s="64"/>
      <c r="G50" s="64"/>
      <c r="H50" s="64"/>
      <c r="I50" s="64"/>
    </row>
    <row r="51" spans="1:9" x14ac:dyDescent="0.25">
      <c r="A51" s="64"/>
      <c r="B51" s="64"/>
      <c r="C51" s="64"/>
      <c r="D51" s="31"/>
      <c r="E51" s="31"/>
      <c r="F51" s="34"/>
      <c r="G51" s="34"/>
      <c r="H51" s="32"/>
      <c r="I51" s="32"/>
    </row>
    <row r="52" spans="1:9" ht="15.75" x14ac:dyDescent="0.25">
      <c r="A52" s="64" t="s">
        <v>270</v>
      </c>
      <c r="B52" s="64"/>
      <c r="C52" s="64"/>
      <c r="D52" s="31" t="s">
        <v>296</v>
      </c>
      <c r="E52" s="31"/>
      <c r="F52" s="34"/>
      <c r="G52" s="34"/>
      <c r="H52" s="32"/>
      <c r="I52" s="32"/>
    </row>
    <row r="53" spans="1:9" ht="15" customHeight="1" x14ac:dyDescent="0.25">
      <c r="A53" s="104" t="s">
        <v>24</v>
      </c>
      <c r="B53" s="106"/>
      <c r="C53" s="64"/>
      <c r="D53" s="107" t="s">
        <v>274</v>
      </c>
      <c r="E53" s="107"/>
      <c r="F53" s="107"/>
      <c r="G53" s="107"/>
      <c r="H53" s="108" t="s">
        <v>275</v>
      </c>
      <c r="I53" s="108"/>
    </row>
    <row r="54" spans="1:9" x14ac:dyDescent="0.25">
      <c r="A54" s="64" t="s">
        <v>273</v>
      </c>
      <c r="B54" s="64"/>
      <c r="C54" s="64"/>
      <c r="D54" s="107"/>
      <c r="E54" s="107"/>
      <c r="F54" s="107"/>
      <c r="G54" s="107"/>
      <c r="H54" s="108"/>
      <c r="I54" s="108"/>
    </row>
    <row r="55" spans="1:9" x14ac:dyDescent="0.25">
      <c r="A55" s="64" t="s">
        <v>301</v>
      </c>
      <c r="B55" s="64"/>
      <c r="C55" s="64"/>
      <c r="D55" s="99"/>
      <c r="E55" s="100"/>
      <c r="F55" s="100"/>
      <c r="G55" s="100"/>
      <c r="H55" s="109"/>
      <c r="I55" s="109"/>
    </row>
    <row r="56" spans="1:9" x14ac:dyDescent="0.25">
      <c r="A56" s="64"/>
      <c r="B56" s="64"/>
      <c r="C56" s="64"/>
      <c r="D56" s="104"/>
      <c r="E56" s="105"/>
      <c r="F56" s="105"/>
      <c r="G56" s="106"/>
      <c r="H56" s="109"/>
      <c r="I56" s="109"/>
    </row>
    <row r="57" spans="1:9" x14ac:dyDescent="0.25">
      <c r="A57" s="64"/>
      <c r="B57" s="64"/>
      <c r="C57" s="64"/>
      <c r="D57" s="104"/>
      <c r="E57" s="105"/>
      <c r="F57" s="105"/>
      <c r="G57" s="106"/>
      <c r="H57" s="109"/>
      <c r="I57" s="109"/>
    </row>
    <row r="58" spans="1:9" x14ac:dyDescent="0.2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15.75" x14ac:dyDescent="0.25">
      <c r="A59" s="64" t="s">
        <v>276</v>
      </c>
      <c r="B59" s="64"/>
      <c r="C59" s="64"/>
      <c r="D59" s="64"/>
      <c r="E59" s="55" t="s">
        <v>24</v>
      </c>
      <c r="F59" s="64"/>
      <c r="G59" s="64"/>
      <c r="H59" s="64"/>
      <c r="I59" s="64"/>
    </row>
    <row r="60" spans="1:9" x14ac:dyDescent="0.25">
      <c r="A60" s="64" t="s">
        <v>277</v>
      </c>
      <c r="B60" s="64"/>
      <c r="C60" s="64"/>
      <c r="D60" s="64"/>
      <c r="E60" s="64"/>
      <c r="F60" s="64"/>
      <c r="G60" s="64"/>
      <c r="H60" s="64"/>
      <c r="I60" s="64"/>
    </row>
    <row r="61" spans="1:9" x14ac:dyDescent="0.25">
      <c r="A61" s="64" t="s">
        <v>278</v>
      </c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64"/>
      <c r="B62" s="64"/>
      <c r="C62" s="64"/>
      <c r="D62" s="64"/>
      <c r="E62" s="64"/>
      <c r="F62" s="64"/>
      <c r="G62" s="64"/>
      <c r="H62" s="64"/>
      <c r="I62" s="64"/>
    </row>
    <row r="63" spans="1:9" ht="15.75" x14ac:dyDescent="0.25">
      <c r="A63" s="64" t="s">
        <v>279</v>
      </c>
      <c r="B63" s="64"/>
      <c r="C63" s="64"/>
      <c r="D63" s="64" t="s">
        <v>280</v>
      </c>
      <c r="F63" s="64"/>
      <c r="G63" s="64"/>
      <c r="H63" s="64"/>
      <c r="I63" s="64"/>
    </row>
    <row r="64" spans="1:9" x14ac:dyDescent="0.25">
      <c r="B64" s="64"/>
      <c r="C64" s="64"/>
      <c r="D64" s="64"/>
      <c r="E64" s="64"/>
      <c r="F64" s="64"/>
      <c r="G64" s="64"/>
      <c r="H64" s="64"/>
      <c r="I64" s="64"/>
    </row>
    <row r="65" spans="1:9" ht="15.75" x14ac:dyDescent="0.25">
      <c r="A65" s="64" t="s">
        <v>303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25">
      <c r="A66" s="64" t="s">
        <v>281</v>
      </c>
      <c r="B66" s="64"/>
      <c r="C66" s="64"/>
      <c r="D66" s="64"/>
      <c r="E66" s="64"/>
      <c r="F66" s="64"/>
      <c r="G66" s="64"/>
      <c r="H66" s="64"/>
      <c r="I66" s="64"/>
    </row>
    <row r="67" spans="1:9" ht="15.75" x14ac:dyDescent="0.25">
      <c r="A67" s="64" t="s">
        <v>304</v>
      </c>
      <c r="B67" s="64"/>
      <c r="C67" s="64"/>
      <c r="D67" s="64"/>
      <c r="E67" s="64"/>
      <c r="F67" s="64"/>
      <c r="G67" s="64"/>
      <c r="H67" s="64"/>
      <c r="I67" s="64"/>
    </row>
    <row r="68" spans="1:9" ht="15.75" x14ac:dyDescent="0.25">
      <c r="A68" s="64" t="s">
        <v>305</v>
      </c>
      <c r="B68" s="64"/>
      <c r="C68" s="64"/>
      <c r="D68" s="64"/>
      <c r="E68" s="64"/>
      <c r="F68" s="64"/>
      <c r="G68" s="64"/>
      <c r="H68" s="64"/>
      <c r="I68" s="64"/>
    </row>
    <row r="69" spans="1:9" ht="15.75" x14ac:dyDescent="0.25">
      <c r="A69" s="64" t="s">
        <v>306</v>
      </c>
      <c r="B69" s="64"/>
      <c r="C69" s="64"/>
      <c r="D69" s="64"/>
      <c r="E69" s="64"/>
      <c r="F69" s="64"/>
      <c r="G69" s="64"/>
      <c r="H69" s="64"/>
      <c r="I69" s="64"/>
    </row>
    <row r="70" spans="1:9" x14ac:dyDescent="0.25">
      <c r="A70" s="64" t="s">
        <v>282</v>
      </c>
      <c r="B70" s="64"/>
      <c r="C70" s="64"/>
      <c r="D70" s="64"/>
      <c r="E70" s="64"/>
      <c r="F70" s="64"/>
      <c r="G70" s="64"/>
      <c r="H70" s="64"/>
      <c r="I70" s="64"/>
    </row>
    <row r="71" spans="1:9" x14ac:dyDescent="0.25">
      <c r="A71" s="64"/>
      <c r="B71" s="64"/>
      <c r="C71" s="64"/>
      <c r="D71" s="64"/>
      <c r="E71" s="64"/>
      <c r="F71" s="64"/>
      <c r="G71" s="64"/>
      <c r="H71" s="64"/>
      <c r="I71" s="64"/>
    </row>
    <row r="72" spans="1:9" ht="15.75" x14ac:dyDescent="0.25">
      <c r="A72" s="64" t="s">
        <v>307</v>
      </c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4"/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64" t="s">
        <v>298</v>
      </c>
      <c r="B74" s="64"/>
      <c r="C74" s="64"/>
      <c r="D74" s="64"/>
      <c r="E74" s="64"/>
      <c r="F74" s="64"/>
      <c r="G74" s="64"/>
      <c r="H74" s="64"/>
      <c r="I74" s="64"/>
    </row>
    <row r="75" spans="1:9" x14ac:dyDescent="0.25">
      <c r="A75" s="64"/>
      <c r="B75" s="64"/>
      <c r="C75" s="64"/>
      <c r="D75" s="64"/>
      <c r="E75" s="64"/>
      <c r="F75" s="64"/>
      <c r="G75" s="64"/>
      <c r="H75" s="64"/>
      <c r="I75" s="64"/>
    </row>
    <row r="76" spans="1:9" ht="15.75" x14ac:dyDescent="0.25">
      <c r="A76" s="64" t="s">
        <v>308</v>
      </c>
      <c r="B76" s="64"/>
      <c r="C76" s="64"/>
      <c r="D76" s="64"/>
      <c r="E76" s="64"/>
      <c r="F76" s="64"/>
      <c r="G76" s="64"/>
      <c r="H76" s="64"/>
      <c r="I76" s="64"/>
    </row>
    <row r="77" spans="1:9" x14ac:dyDescent="0.25">
      <c r="A77" s="109"/>
      <c r="B77" s="109"/>
      <c r="C77" s="64"/>
      <c r="D77" s="37" t="s">
        <v>21</v>
      </c>
      <c r="E77" s="114"/>
      <c r="F77" s="115"/>
      <c r="G77" s="115"/>
      <c r="H77" s="115"/>
      <c r="I77" s="116"/>
    </row>
    <row r="78" spans="1:9" x14ac:dyDescent="0.25">
      <c r="A78" s="64" t="s">
        <v>284</v>
      </c>
      <c r="B78" s="64"/>
      <c r="C78" s="64"/>
      <c r="D78" s="64"/>
      <c r="E78" s="64"/>
      <c r="F78" s="64"/>
      <c r="G78" s="64"/>
      <c r="H78" s="64"/>
      <c r="I78" s="64"/>
    </row>
    <row r="79" spans="1:9" x14ac:dyDescent="0.25">
      <c r="A79" s="117"/>
      <c r="B79" s="117"/>
      <c r="C79" s="64"/>
      <c r="D79" s="37" t="s">
        <v>285</v>
      </c>
      <c r="E79" s="118"/>
      <c r="F79" s="119"/>
      <c r="G79" s="119"/>
      <c r="H79" s="119"/>
      <c r="I79" s="120"/>
    </row>
    <row r="80" spans="1:9" x14ac:dyDescent="0.25">
      <c r="A80" s="64" t="s">
        <v>283</v>
      </c>
      <c r="B80" s="64"/>
      <c r="C80" s="64"/>
      <c r="D80" s="64"/>
      <c r="E80" s="64"/>
      <c r="F80" s="64"/>
      <c r="G80" s="64"/>
      <c r="H80" s="64"/>
      <c r="I80" s="64"/>
    </row>
    <row r="81" spans="1:9" ht="15.75" x14ac:dyDescent="0.25">
      <c r="A81" s="64" t="s">
        <v>309</v>
      </c>
      <c r="B81" s="64"/>
      <c r="C81" s="64"/>
      <c r="D81" s="121"/>
      <c r="E81" s="120"/>
      <c r="F81" s="64"/>
      <c r="G81" s="64"/>
      <c r="H81" s="64"/>
      <c r="I81" s="64"/>
    </row>
    <row r="82" spans="1:9" x14ac:dyDescent="0.25">
      <c r="A82" s="64"/>
      <c r="B82" s="64"/>
      <c r="C82" s="64"/>
      <c r="D82" s="64"/>
      <c r="E82" s="64"/>
      <c r="F82" s="64"/>
      <c r="G82" s="64"/>
      <c r="H82" s="64"/>
      <c r="I82" s="64"/>
    </row>
    <row r="83" spans="1:9" ht="15.75" x14ac:dyDescent="0.25">
      <c r="A83" s="64" t="s">
        <v>310</v>
      </c>
      <c r="B83" s="64"/>
      <c r="C83" s="64"/>
      <c r="D83" s="64"/>
      <c r="E83" s="64"/>
      <c r="F83" s="64"/>
      <c r="G83" s="64"/>
      <c r="H83" s="64"/>
      <c r="I83" s="64"/>
    </row>
    <row r="84" spans="1:9" x14ac:dyDescent="0.25">
      <c r="A84" s="64" t="s">
        <v>286</v>
      </c>
      <c r="B84" s="64"/>
      <c r="C84" s="64"/>
      <c r="D84" s="64"/>
      <c r="E84" s="64"/>
      <c r="F84" s="64"/>
      <c r="G84" s="64"/>
      <c r="H84" s="64"/>
      <c r="I84" s="64"/>
    </row>
    <row r="85" spans="1:9" x14ac:dyDescent="0.25">
      <c r="A85" s="64" t="s">
        <v>287</v>
      </c>
      <c r="B85" s="64"/>
      <c r="C85" s="64"/>
      <c r="D85" s="64"/>
      <c r="E85" s="64"/>
      <c r="F85" s="64"/>
      <c r="G85" s="64"/>
      <c r="H85" s="64"/>
      <c r="I85" s="64"/>
    </row>
    <row r="86" spans="1:9" x14ac:dyDescent="0.25">
      <c r="A86" s="64" t="s">
        <v>288</v>
      </c>
      <c r="B86" s="64"/>
      <c r="C86" s="64"/>
      <c r="D86" s="64"/>
      <c r="E86" s="64"/>
      <c r="F86" s="64"/>
      <c r="G86" s="64"/>
      <c r="H86" s="64"/>
      <c r="I86" s="64"/>
    </row>
    <row r="87" spans="1:9" x14ac:dyDescent="0.25">
      <c r="A87" s="64" t="s">
        <v>289</v>
      </c>
      <c r="B87" s="64"/>
      <c r="C87" s="64"/>
      <c r="D87" s="64"/>
      <c r="E87" s="64"/>
      <c r="F87" s="64"/>
      <c r="G87" s="64"/>
      <c r="H87" s="64"/>
      <c r="I87" s="64"/>
    </row>
    <row r="88" spans="1:9" x14ac:dyDescent="0.25">
      <c r="A88" s="64" t="s">
        <v>290</v>
      </c>
      <c r="B88" s="64"/>
      <c r="C88" s="64"/>
      <c r="D88" s="64"/>
      <c r="E88" s="64"/>
      <c r="F88" s="64"/>
      <c r="G88" s="64"/>
      <c r="H88" s="64"/>
      <c r="I88" s="64"/>
    </row>
    <row r="89" spans="1:9" x14ac:dyDescent="0.25">
      <c r="A89" s="64" t="s">
        <v>291</v>
      </c>
      <c r="B89" s="64"/>
      <c r="C89" s="64"/>
      <c r="D89" s="64"/>
      <c r="E89" s="64"/>
      <c r="F89" s="64"/>
      <c r="G89" s="64"/>
      <c r="H89" s="64"/>
      <c r="I89" s="64"/>
    </row>
    <row r="90" spans="1:9" x14ac:dyDescent="0.25">
      <c r="A90" s="64" t="s">
        <v>292</v>
      </c>
      <c r="B90" s="64"/>
      <c r="C90" s="64"/>
      <c r="D90" s="64"/>
      <c r="E90" s="64"/>
      <c r="F90" s="64"/>
      <c r="G90" s="64"/>
      <c r="H90" s="64"/>
      <c r="I90" s="64"/>
    </row>
    <row r="91" spans="1:9" x14ac:dyDescent="0.25">
      <c r="A91" s="64" t="s">
        <v>293</v>
      </c>
      <c r="B91" s="64"/>
      <c r="C91" s="64"/>
      <c r="D91" s="64"/>
      <c r="E91" s="64"/>
      <c r="F91" s="64"/>
      <c r="G91" s="64"/>
      <c r="H91" s="64"/>
      <c r="I91" s="64"/>
    </row>
    <row r="92" spans="1:9" x14ac:dyDescent="0.25">
      <c r="A92" s="110"/>
      <c r="B92" s="111"/>
      <c r="C92" s="111"/>
      <c r="D92" s="111"/>
      <c r="E92" s="111"/>
      <c r="F92" s="111"/>
      <c r="G92" s="111"/>
      <c r="H92" s="111"/>
      <c r="I92" s="112"/>
    </row>
    <row r="93" spans="1:9" x14ac:dyDescent="0.25">
      <c r="A93" s="110"/>
      <c r="B93" s="111"/>
      <c r="C93" s="111"/>
      <c r="D93" s="111"/>
      <c r="E93" s="111"/>
      <c r="F93" s="111"/>
      <c r="G93" s="111"/>
      <c r="H93" s="111"/>
      <c r="I93" s="112"/>
    </row>
    <row r="94" spans="1:9" x14ac:dyDescent="0.25">
      <c r="A94" s="64"/>
      <c r="B94" s="64"/>
      <c r="C94" s="64"/>
      <c r="D94" s="64"/>
      <c r="E94" s="64"/>
      <c r="F94" s="64"/>
      <c r="G94" s="64"/>
      <c r="H94" s="64"/>
      <c r="I94" s="64"/>
    </row>
    <row r="95" spans="1:9" ht="39.75" customHeight="1" x14ac:dyDescent="0.25">
      <c r="A95" s="113" t="s">
        <v>294</v>
      </c>
      <c r="B95" s="113"/>
      <c r="C95" s="113"/>
      <c r="D95" s="113"/>
      <c r="E95" s="113"/>
      <c r="F95" s="113"/>
      <c r="G95" s="113"/>
      <c r="H95" s="113"/>
      <c r="I95" s="113"/>
    </row>
    <row r="96" spans="1:9" x14ac:dyDescent="0.25">
      <c r="A96" s="113" t="s">
        <v>295</v>
      </c>
      <c r="B96" s="113"/>
      <c r="C96" s="113"/>
      <c r="D96" s="113"/>
      <c r="E96" s="113"/>
      <c r="F96" s="113"/>
      <c r="G96" s="113"/>
      <c r="H96" s="113"/>
      <c r="I96" s="113"/>
    </row>
    <row r="97" spans="1:9" x14ac:dyDescent="0.25">
      <c r="A97" s="64"/>
      <c r="B97" s="64"/>
      <c r="C97" s="64"/>
      <c r="D97" s="64"/>
      <c r="E97" s="64"/>
      <c r="F97" s="64"/>
      <c r="G97" s="64"/>
      <c r="H97" s="64"/>
      <c r="I97" s="64"/>
    </row>
    <row r="98" spans="1:9" x14ac:dyDescent="0.25">
      <c r="A98" s="64"/>
      <c r="B98" s="64"/>
      <c r="C98" s="64"/>
      <c r="D98" s="64"/>
      <c r="E98" s="64"/>
      <c r="F98" s="58" t="str">
        <f>IF(TRIM(D31)="",
"Uwaga - błędnie wypełniony formularz. Sprawdź wszystkie pola 'Oferowana konfiguracja' w pkt. 1",
IF(E31=0,
"Uwaga - błędnie wypełniony formularz. Sprawdź wszystkie pola 'Cena netto' w pkt. 1",
""))</f>
        <v>Uwaga - błędnie wypełniony formularz. Sprawdź wszystkie pola 'Oferowana konfiguracja' w pkt. 1</v>
      </c>
      <c r="G98" s="64"/>
      <c r="H98" s="64"/>
      <c r="I98" s="64"/>
    </row>
    <row r="99" spans="1:9" x14ac:dyDescent="0.25">
      <c r="A99" s="64"/>
      <c r="B99" s="64"/>
      <c r="C99" s="64"/>
      <c r="D99" s="64"/>
      <c r="E99" s="64"/>
      <c r="F99" s="64"/>
      <c r="G99" s="41" t="s">
        <v>297</v>
      </c>
      <c r="H99" s="40"/>
      <c r="I99" s="64"/>
    </row>
    <row r="100" spans="1:9" x14ac:dyDescent="0.25">
      <c r="A100" s="64"/>
      <c r="B100" s="64"/>
      <c r="C100" s="64"/>
      <c r="D100" s="64"/>
      <c r="E100" s="64"/>
      <c r="F100" s="64"/>
      <c r="G100" s="39" t="s">
        <v>30</v>
      </c>
      <c r="H100" s="40"/>
      <c r="I100" s="64"/>
    </row>
    <row r="101" spans="1:9" x14ac:dyDescent="0.25">
      <c r="A101" s="22" t="s">
        <v>29</v>
      </c>
      <c r="B101" s="23"/>
      <c r="C101" s="23"/>
      <c r="D101" s="23"/>
      <c r="E101" s="23"/>
      <c r="F101" s="23"/>
      <c r="G101" s="23"/>
      <c r="H101" s="23"/>
      <c r="I101" s="23"/>
    </row>
  </sheetData>
  <sheetProtection password="DAE5" sheet="1" objects="1" scenarios="1"/>
  <mergeCells count="39">
    <mergeCell ref="F25:G25"/>
    <mergeCell ref="A11:I11"/>
    <mergeCell ref="A13:D13"/>
    <mergeCell ref="E13:I18"/>
    <mergeCell ref="A14:D15"/>
    <mergeCell ref="A16:D16"/>
    <mergeCell ref="A17:D17"/>
    <mergeCell ref="A18:D18"/>
    <mergeCell ref="A20:I20"/>
    <mergeCell ref="B22:B24"/>
    <mergeCell ref="D22:I22"/>
    <mergeCell ref="D23:I23"/>
    <mergeCell ref="D24:I24"/>
    <mergeCell ref="D55:G55"/>
    <mergeCell ref="H55:I55"/>
    <mergeCell ref="A29:I29"/>
    <mergeCell ref="E34:I34"/>
    <mergeCell ref="A38:I38"/>
    <mergeCell ref="A39:I39"/>
    <mergeCell ref="A42:C42"/>
    <mergeCell ref="E42:I42"/>
    <mergeCell ref="A45:B45"/>
    <mergeCell ref="D46:I46"/>
    <mergeCell ref="A53:B53"/>
    <mergeCell ref="D53:G54"/>
    <mergeCell ref="H53:I54"/>
    <mergeCell ref="D56:G56"/>
    <mergeCell ref="H56:I56"/>
    <mergeCell ref="D57:G57"/>
    <mergeCell ref="H57:I57"/>
    <mergeCell ref="A77:B77"/>
    <mergeCell ref="E77:I77"/>
    <mergeCell ref="A96:I96"/>
    <mergeCell ref="A79:B79"/>
    <mergeCell ref="E79:I79"/>
    <mergeCell ref="D81:E81"/>
    <mergeCell ref="A92:I92"/>
    <mergeCell ref="A93:I93"/>
    <mergeCell ref="A95:I95"/>
  </mergeCells>
  <dataValidations count="5">
    <dataValidation type="list" allowBlank="1" showInputMessage="1" showErrorMessage="1" sqref="A53:B53">
      <formula1>$L$37:$L$39</formula1>
    </dataValidation>
    <dataValidation type="list" allowBlank="1" showInputMessage="1" showErrorMessage="1" sqref="A45:B45">
      <formula1>$L$32:$L$34</formula1>
    </dataValidation>
    <dataValidation type="list" allowBlank="1" showInputMessage="1" showErrorMessage="1" sqref="E59">
      <formula1>$L$14:$L$16</formula1>
    </dataValidation>
    <dataValidation type="list" allowBlank="1" showInputMessage="1" showErrorMessage="1" sqref="C36">
      <formula1>$C$1:$C$3</formula1>
    </dataValidation>
    <dataValidation type="list" allowBlank="1" showInputMessage="1" showErrorMessage="1" sqref="H31">
      <formula1>$L$2:$L$12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showGridLines="0" topLeftCell="A13" zoomScaleNormal="100" workbookViewId="0">
      <selection activeCell="B36" sqref="B36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100</v>
      </c>
      <c r="F13" s="71"/>
      <c r="G13" s="71"/>
      <c r="H13" s="71"/>
      <c r="I13" s="72"/>
    </row>
    <row r="14" spans="1:12" ht="21" customHeight="1" x14ac:dyDescent="0.25">
      <c r="A14" s="79" t="s">
        <v>236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101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8" t="s">
        <v>102</v>
      </c>
      <c r="C31" s="9">
        <v>2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8" t="s">
        <v>103</v>
      </c>
      <c r="C32" s="9">
        <v>2</v>
      </c>
      <c r="D32" s="52"/>
      <c r="E32" s="53">
        <v>0</v>
      </c>
      <c r="F32" s="7">
        <f t="shared" ref="F32:F36" si="0">ROUND(C32*E32,2)</f>
        <v>0</v>
      </c>
      <c r="G32" s="7">
        <f t="shared" ref="G32:G36" si="1">ROUND(F32*1.23,2)</f>
        <v>0</v>
      </c>
      <c r="H32" s="54" t="s">
        <v>24</v>
      </c>
      <c r="I32" s="52"/>
      <c r="L32" t="s">
        <v>24</v>
      </c>
    </row>
    <row r="33" spans="1:12" ht="30" x14ac:dyDescent="0.25">
      <c r="A33" s="12">
        <v>3</v>
      </c>
      <c r="B33" s="24" t="s">
        <v>44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ht="30" x14ac:dyDescent="0.25">
      <c r="A34" s="12">
        <v>4</v>
      </c>
      <c r="B34" s="24" t="s">
        <v>343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</row>
    <row r="35" spans="1:12" ht="30" x14ac:dyDescent="0.25">
      <c r="A35" s="12">
        <v>5</v>
      </c>
      <c r="B35" s="24" t="s">
        <v>344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104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  <c r="L36" t="s">
        <v>259</v>
      </c>
    </row>
    <row r="38" spans="1:12" x14ac:dyDescent="0.25">
      <c r="D38" s="5" t="s">
        <v>20</v>
      </c>
      <c r="E38" s="2"/>
      <c r="F38" s="2"/>
      <c r="G38" s="1">
        <f>SUM(G31:G36)</f>
        <v>0</v>
      </c>
      <c r="H38" s="2"/>
      <c r="I38" s="2"/>
    </row>
    <row r="39" spans="1:12" ht="31.5" customHeight="1" x14ac:dyDescent="0.25">
      <c r="D39" s="3" t="s">
        <v>21</v>
      </c>
      <c r="E39" s="99"/>
      <c r="F39" s="100"/>
      <c r="G39" s="100"/>
      <c r="H39" s="100"/>
      <c r="I39" s="101"/>
      <c r="L39" t="s">
        <v>24</v>
      </c>
    </row>
    <row r="40" spans="1:12" x14ac:dyDescent="0.25">
      <c r="L40" t="s">
        <v>271</v>
      </c>
    </row>
    <row r="41" spans="1:12" x14ac:dyDescent="0.25">
      <c r="B41" s="51" t="s">
        <v>327</v>
      </c>
      <c r="C41" s="55" t="s">
        <v>328</v>
      </c>
      <c r="D41" s="6"/>
      <c r="L41" t="s">
        <v>272</v>
      </c>
    </row>
    <row r="43" spans="1:12" x14ac:dyDescent="0.25">
      <c r="A43" s="87" t="s">
        <v>22</v>
      </c>
      <c r="B43" s="87"/>
      <c r="C43" s="87"/>
      <c r="D43" s="87"/>
      <c r="E43" s="87"/>
      <c r="F43" s="87"/>
      <c r="G43" s="87"/>
      <c r="H43" s="87"/>
      <c r="I43" s="87"/>
    </row>
    <row r="44" spans="1:12" x14ac:dyDescent="0.25">
      <c r="A44" s="87" t="s">
        <v>23</v>
      </c>
      <c r="B44" s="87"/>
      <c r="C44" s="87"/>
      <c r="D44" s="87"/>
      <c r="E44" s="87"/>
      <c r="F44" s="87"/>
      <c r="G44" s="87"/>
      <c r="H44" s="87"/>
      <c r="I44" s="87"/>
    </row>
    <row r="45" spans="1:12" ht="15.75" x14ac:dyDescent="0.25">
      <c r="A45" s="30"/>
      <c r="B45" s="30"/>
      <c r="C45" s="30"/>
      <c r="D45" s="30"/>
      <c r="E45" s="31" t="s">
        <v>262</v>
      </c>
      <c r="F45" s="33"/>
      <c r="G45" s="33"/>
      <c r="H45" s="32"/>
      <c r="I45" s="30"/>
    </row>
    <row r="46" spans="1:12" ht="15.75" x14ac:dyDescent="0.25">
      <c r="A46" s="35" t="s">
        <v>261</v>
      </c>
      <c r="B46" s="32"/>
      <c r="C46" s="32"/>
      <c r="D46" s="32"/>
      <c r="E46" s="31" t="s">
        <v>263</v>
      </c>
      <c r="F46" s="34"/>
      <c r="G46" s="34"/>
      <c r="H46" s="32"/>
      <c r="I46" s="32"/>
    </row>
    <row r="47" spans="1:12" x14ac:dyDescent="0.25">
      <c r="A47" s="104"/>
      <c r="B47" s="105"/>
      <c r="C47" s="106"/>
      <c r="D47" s="32"/>
      <c r="E47" s="99"/>
      <c r="F47" s="100"/>
      <c r="G47" s="100"/>
      <c r="H47" s="100"/>
      <c r="I47" s="101"/>
    </row>
    <row r="48" spans="1:12" x14ac:dyDescent="0.25">
      <c r="A48" s="32"/>
      <c r="B48" s="32"/>
      <c r="C48" s="32"/>
      <c r="D48" s="32"/>
      <c r="E48" s="31"/>
      <c r="F48" s="34"/>
      <c r="G48" s="34"/>
      <c r="H48" s="32"/>
      <c r="I48" s="32"/>
    </row>
    <row r="49" spans="1:9" ht="15.75" x14ac:dyDescent="0.25">
      <c r="A49" s="31" t="s">
        <v>264</v>
      </c>
      <c r="B49" s="32"/>
      <c r="C49" s="32"/>
      <c r="D49" s="31" t="s">
        <v>265</v>
      </c>
      <c r="E49" s="31"/>
      <c r="F49" s="34"/>
      <c r="G49" s="34"/>
      <c r="H49" s="32"/>
      <c r="I49" s="32"/>
    </row>
    <row r="50" spans="1:9" x14ac:dyDescent="0.25">
      <c r="A50" s="104" t="s">
        <v>24</v>
      </c>
      <c r="B50" s="106"/>
      <c r="C50" s="31"/>
      <c r="D50" s="32" t="s">
        <v>266</v>
      </c>
      <c r="E50" s="31"/>
      <c r="F50" s="34"/>
      <c r="G50" s="34"/>
      <c r="H50" s="32"/>
      <c r="I50" s="32"/>
    </row>
    <row r="51" spans="1:9" ht="33" customHeight="1" x14ac:dyDescent="0.25">
      <c r="A51" s="36" t="s">
        <v>267</v>
      </c>
      <c r="B51" s="32"/>
      <c r="C51" s="32"/>
      <c r="D51" s="99"/>
      <c r="E51" s="100"/>
      <c r="F51" s="100"/>
      <c r="G51" s="100"/>
      <c r="H51" s="100"/>
      <c r="I51" s="101"/>
    </row>
    <row r="52" spans="1:9" x14ac:dyDescent="0.25">
      <c r="A52" s="38"/>
      <c r="B52" s="38"/>
      <c r="C52" s="38"/>
      <c r="D52" s="38"/>
      <c r="E52" s="38"/>
      <c r="F52" s="38"/>
      <c r="G52" s="38"/>
      <c r="H52" s="38"/>
      <c r="I52" s="38"/>
    </row>
    <row r="53" spans="1:9" ht="15.75" x14ac:dyDescent="0.25">
      <c r="A53" s="31" t="s">
        <v>300</v>
      </c>
      <c r="B53" s="38"/>
      <c r="C53" s="38"/>
      <c r="D53" s="38"/>
      <c r="E53" s="38"/>
      <c r="F53" s="38"/>
      <c r="G53" s="38"/>
      <c r="H53" s="38"/>
      <c r="I53" s="38"/>
    </row>
    <row r="54" spans="1:9" x14ac:dyDescent="0.25">
      <c r="A54" s="38" t="s">
        <v>268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5">
      <c r="A55" s="38" t="s">
        <v>269</v>
      </c>
      <c r="B55" s="38"/>
      <c r="C55" s="38"/>
      <c r="D55" s="38"/>
      <c r="E55" s="38"/>
      <c r="F55" s="38"/>
      <c r="G55" s="38"/>
      <c r="H55" s="38"/>
      <c r="I55" s="38"/>
    </row>
    <row r="56" spans="1:9" x14ac:dyDescent="0.25">
      <c r="A56" s="38"/>
      <c r="B56" s="38"/>
      <c r="C56" s="38"/>
      <c r="D56" s="31"/>
      <c r="E56" s="31"/>
      <c r="F56" s="34"/>
      <c r="G56" s="34"/>
      <c r="H56" s="32"/>
      <c r="I56" s="32"/>
    </row>
    <row r="57" spans="1:9" ht="15.75" x14ac:dyDescent="0.25">
      <c r="A57" s="38" t="s">
        <v>270</v>
      </c>
      <c r="B57" s="38"/>
      <c r="C57" s="38"/>
      <c r="D57" s="31" t="s">
        <v>296</v>
      </c>
      <c r="E57" s="31"/>
      <c r="F57" s="34"/>
      <c r="G57" s="34"/>
      <c r="H57" s="32"/>
      <c r="I57" s="32"/>
    </row>
    <row r="58" spans="1:9" ht="15" customHeight="1" x14ac:dyDescent="0.25">
      <c r="A58" s="104" t="s">
        <v>24</v>
      </c>
      <c r="B58" s="106"/>
      <c r="C58" s="38"/>
      <c r="D58" s="107" t="s">
        <v>274</v>
      </c>
      <c r="E58" s="107"/>
      <c r="F58" s="107"/>
      <c r="G58" s="107"/>
      <c r="H58" s="108" t="s">
        <v>275</v>
      </c>
      <c r="I58" s="108"/>
    </row>
    <row r="59" spans="1:9" x14ac:dyDescent="0.25">
      <c r="A59" s="38" t="s">
        <v>273</v>
      </c>
      <c r="B59" s="38"/>
      <c r="C59" s="38"/>
      <c r="D59" s="107"/>
      <c r="E59" s="107"/>
      <c r="F59" s="107"/>
      <c r="G59" s="107"/>
      <c r="H59" s="108"/>
      <c r="I59" s="108"/>
    </row>
    <row r="60" spans="1:9" x14ac:dyDescent="0.25">
      <c r="A60" s="38" t="s">
        <v>301</v>
      </c>
      <c r="B60" s="38"/>
      <c r="C60" s="38"/>
      <c r="D60" s="99"/>
      <c r="E60" s="100"/>
      <c r="F60" s="100"/>
      <c r="G60" s="100"/>
      <c r="H60" s="109"/>
      <c r="I60" s="109"/>
    </row>
    <row r="61" spans="1:9" x14ac:dyDescent="0.25">
      <c r="A61" s="38"/>
      <c r="B61" s="38"/>
      <c r="C61" s="38"/>
      <c r="D61" s="104"/>
      <c r="E61" s="105"/>
      <c r="F61" s="105"/>
      <c r="G61" s="106"/>
      <c r="H61" s="109"/>
      <c r="I61" s="109"/>
    </row>
    <row r="62" spans="1:9" x14ac:dyDescent="0.25">
      <c r="A62" s="38"/>
      <c r="B62" s="38"/>
      <c r="C62" s="38"/>
      <c r="D62" s="104"/>
      <c r="E62" s="105"/>
      <c r="F62" s="105"/>
      <c r="G62" s="106"/>
      <c r="H62" s="109"/>
      <c r="I62" s="109"/>
    </row>
    <row r="63" spans="1:9" x14ac:dyDescent="0.25">
      <c r="A63" s="38"/>
      <c r="B63" s="38"/>
      <c r="C63" s="38"/>
      <c r="D63" s="38"/>
      <c r="E63" s="38"/>
      <c r="F63" s="38"/>
      <c r="G63" s="38"/>
      <c r="H63" s="38"/>
      <c r="I63" s="38"/>
    </row>
    <row r="64" spans="1:9" ht="15.75" x14ac:dyDescent="0.25">
      <c r="A64" s="38" t="s">
        <v>276</v>
      </c>
      <c r="B64" s="38"/>
      <c r="C64" s="38"/>
      <c r="D64" s="38"/>
      <c r="E64" s="55" t="s">
        <v>24</v>
      </c>
      <c r="F64" s="38"/>
      <c r="G64" s="38"/>
      <c r="H64" s="38"/>
      <c r="I64" s="38"/>
    </row>
    <row r="65" spans="1:9" x14ac:dyDescent="0.25">
      <c r="A65" s="38" t="s">
        <v>277</v>
      </c>
      <c r="B65" s="38"/>
      <c r="C65" s="38"/>
      <c r="D65" s="38"/>
      <c r="E65" s="38"/>
      <c r="F65" s="38"/>
      <c r="G65" s="38"/>
      <c r="H65" s="38"/>
      <c r="I65" s="38"/>
    </row>
    <row r="66" spans="1:9" x14ac:dyDescent="0.25">
      <c r="A66" s="38" t="s">
        <v>278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/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38" t="s">
        <v>279</v>
      </c>
      <c r="B68" s="38"/>
      <c r="C68" s="38"/>
      <c r="D68" s="38" t="s">
        <v>280</v>
      </c>
      <c r="F68" s="38"/>
      <c r="G68" s="38"/>
      <c r="H68" s="38"/>
      <c r="I68" s="38"/>
    </row>
    <row r="69" spans="1:9" x14ac:dyDescent="0.25">
      <c r="B69" s="38"/>
      <c r="C69" s="38"/>
      <c r="D69" s="38"/>
      <c r="E69" s="38"/>
      <c r="F69" s="38"/>
      <c r="G69" s="38"/>
      <c r="H69" s="38"/>
      <c r="I69" s="38"/>
    </row>
    <row r="70" spans="1:9" ht="15.75" x14ac:dyDescent="0.25">
      <c r="A70" s="38" t="s">
        <v>303</v>
      </c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38" t="s">
        <v>281</v>
      </c>
      <c r="B71" s="38"/>
      <c r="C71" s="38"/>
      <c r="D71" s="38"/>
      <c r="E71" s="38"/>
      <c r="F71" s="38"/>
      <c r="G71" s="38"/>
      <c r="H71" s="38"/>
      <c r="I71" s="38"/>
    </row>
    <row r="72" spans="1:9" ht="15.75" x14ac:dyDescent="0.25">
      <c r="A72" s="38" t="s">
        <v>304</v>
      </c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305</v>
      </c>
      <c r="B73" s="38"/>
      <c r="C73" s="38"/>
      <c r="D73" s="38"/>
      <c r="E73" s="38"/>
      <c r="F73" s="38"/>
      <c r="G73" s="38"/>
      <c r="H73" s="38"/>
      <c r="I73" s="38"/>
    </row>
    <row r="74" spans="1:9" ht="15.75" x14ac:dyDescent="0.25">
      <c r="A74" s="38" t="s">
        <v>306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282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307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5">
      <c r="A78" s="38"/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298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/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308</v>
      </c>
      <c r="B81" s="38"/>
      <c r="C81" s="38"/>
      <c r="D81" s="38"/>
      <c r="E81" s="38"/>
      <c r="F81" s="38"/>
      <c r="G81" s="38"/>
      <c r="H81" s="38"/>
      <c r="I81" s="38"/>
    </row>
    <row r="82" spans="1:9" x14ac:dyDescent="0.25">
      <c r="A82" s="109"/>
      <c r="B82" s="109"/>
      <c r="C82" s="38"/>
      <c r="D82" s="37" t="s">
        <v>21</v>
      </c>
      <c r="E82" s="114"/>
      <c r="F82" s="115"/>
      <c r="G82" s="115"/>
      <c r="H82" s="115"/>
      <c r="I82" s="116"/>
    </row>
    <row r="83" spans="1:9" x14ac:dyDescent="0.25">
      <c r="A83" s="38" t="s">
        <v>284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117"/>
      <c r="B84" s="117"/>
      <c r="C84" s="38"/>
      <c r="D84" s="37" t="s">
        <v>285</v>
      </c>
      <c r="E84" s="118"/>
      <c r="F84" s="119"/>
      <c r="G84" s="119"/>
      <c r="H84" s="119"/>
      <c r="I84" s="120"/>
    </row>
    <row r="85" spans="1:9" x14ac:dyDescent="0.25">
      <c r="A85" s="38" t="s">
        <v>283</v>
      </c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309</v>
      </c>
      <c r="B86" s="38"/>
      <c r="C86" s="38"/>
      <c r="D86" s="121"/>
      <c r="E86" s="120"/>
      <c r="F86" s="38"/>
      <c r="G86" s="38"/>
      <c r="H86" s="38"/>
      <c r="I86" s="38"/>
    </row>
    <row r="87" spans="1:9" x14ac:dyDescent="0.25">
      <c r="A87" s="38"/>
      <c r="B87" s="38"/>
      <c r="C87" s="38"/>
      <c r="D87" s="38"/>
      <c r="E87" s="38"/>
      <c r="F87" s="38"/>
      <c r="G87" s="38"/>
      <c r="H87" s="38"/>
      <c r="I87" s="38"/>
    </row>
    <row r="88" spans="1:9" ht="15.75" x14ac:dyDescent="0.25">
      <c r="A88" s="38" t="s">
        <v>310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 t="s">
        <v>286</v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38" t="s">
        <v>287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288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289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 t="s">
        <v>290</v>
      </c>
      <c r="B93" s="38"/>
      <c r="C93" s="38"/>
      <c r="D93" s="38"/>
      <c r="E93" s="38"/>
      <c r="F93" s="38"/>
      <c r="G93" s="38"/>
      <c r="H93" s="38"/>
      <c r="I93" s="38"/>
    </row>
    <row r="94" spans="1:9" x14ac:dyDescent="0.25">
      <c r="A94" s="38" t="s">
        <v>291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38" t="s">
        <v>292</v>
      </c>
      <c r="B95" s="38"/>
      <c r="C95" s="38"/>
      <c r="D95" s="38"/>
      <c r="E95" s="38"/>
      <c r="F95" s="38"/>
      <c r="G95" s="38"/>
      <c r="H95" s="38"/>
      <c r="I95" s="38"/>
    </row>
    <row r="96" spans="1:9" x14ac:dyDescent="0.25">
      <c r="A96" s="38" t="s">
        <v>293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110"/>
      <c r="B97" s="111"/>
      <c r="C97" s="111"/>
      <c r="D97" s="111"/>
      <c r="E97" s="111"/>
      <c r="F97" s="111"/>
      <c r="G97" s="111"/>
      <c r="H97" s="111"/>
      <c r="I97" s="112"/>
    </row>
    <row r="98" spans="1:9" x14ac:dyDescent="0.25">
      <c r="A98" s="110"/>
      <c r="B98" s="111"/>
      <c r="C98" s="111"/>
      <c r="D98" s="111"/>
      <c r="E98" s="111"/>
      <c r="F98" s="111"/>
      <c r="G98" s="111"/>
      <c r="H98" s="111"/>
      <c r="I98" s="112"/>
    </row>
    <row r="99" spans="1:9" x14ac:dyDescent="0.25">
      <c r="A99" s="38"/>
      <c r="B99" s="38"/>
      <c r="C99" s="38"/>
      <c r="D99" s="38"/>
      <c r="E99" s="38"/>
      <c r="F99" s="38"/>
      <c r="G99" s="38"/>
      <c r="H99" s="38"/>
      <c r="I99" s="38"/>
    </row>
    <row r="100" spans="1:9" ht="39.75" customHeight="1" x14ac:dyDescent="0.25">
      <c r="A100" s="113" t="s">
        <v>294</v>
      </c>
      <c r="B100" s="113"/>
      <c r="C100" s="113"/>
      <c r="D100" s="113"/>
      <c r="E100" s="113"/>
      <c r="F100" s="113"/>
      <c r="G100" s="113"/>
      <c r="H100" s="113"/>
      <c r="I100" s="113"/>
    </row>
    <row r="101" spans="1:9" x14ac:dyDescent="0.25">
      <c r="A101" s="113" t="s">
        <v>295</v>
      </c>
      <c r="B101" s="113"/>
      <c r="C101" s="113"/>
      <c r="D101" s="113"/>
      <c r="E101" s="113"/>
      <c r="F101" s="113"/>
      <c r="G101" s="113"/>
      <c r="H101" s="113"/>
      <c r="I101" s="113"/>
    </row>
    <row r="102" spans="1:9" x14ac:dyDescent="0.25">
      <c r="A102" s="38"/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/>
      <c r="B103" s="38"/>
      <c r="C103" s="38"/>
      <c r="D103" s="38"/>
      <c r="E103" s="38"/>
      <c r="F103" s="58" t="str">
        <f>IF(OR(TRIM(D31)="",TRIM(D32)="",TRIM(D33)="",TRIM(D34)="",TRIM(D35)="",TRIM(D36)=""),
"Uwaga - błędnie wypełniony formularz. Sprawdź wszystkie pola 'Oferowana konfiguracja' w pkt. 1",
IF(OR(E31=0,E32=0,E33=0,E34=0,E35=0,E36=0),
"Uwaga - błędnie wypełniony formularz. Sprawdź wszystkie pola 'Cena netto' w pkt. 1",
""))</f>
        <v>Uwaga - błędnie wypełniony formularz. Sprawdź wszystkie pola 'Oferowana konfiguracja' w pkt. 1</v>
      </c>
      <c r="G103" s="38"/>
      <c r="H103" s="38"/>
      <c r="I103" s="38"/>
    </row>
    <row r="104" spans="1:9" x14ac:dyDescent="0.25">
      <c r="A104" s="38"/>
      <c r="B104" s="38"/>
      <c r="C104" s="38"/>
      <c r="D104" s="38"/>
      <c r="E104" s="38"/>
      <c r="F104" s="38"/>
      <c r="G104" s="41" t="s">
        <v>297</v>
      </c>
      <c r="H104" s="40"/>
      <c r="I104" s="38"/>
    </row>
    <row r="105" spans="1:9" x14ac:dyDescent="0.25">
      <c r="A105" s="38"/>
      <c r="B105" s="38"/>
      <c r="C105" s="38"/>
      <c r="D105" s="38"/>
      <c r="E105" s="38"/>
      <c r="F105" s="38"/>
      <c r="G105" s="39" t="s">
        <v>30</v>
      </c>
      <c r="H105" s="40"/>
      <c r="I105" s="38"/>
    </row>
    <row r="106" spans="1:9" x14ac:dyDescent="0.25">
      <c r="A106" s="22" t="s">
        <v>29</v>
      </c>
      <c r="B106" s="23"/>
      <c r="C106" s="23"/>
      <c r="D106" s="23"/>
      <c r="E106" s="23"/>
      <c r="F106" s="23"/>
      <c r="G106" s="23"/>
      <c r="H106" s="23"/>
      <c r="I106" s="23"/>
    </row>
  </sheetData>
  <sheetProtection algorithmName="SHA-512" hashValue="n2sXDmJEVYfBvSMOEqK1E/vcCS7d8AEIso3dEI2gJsN3bmUwBsfRu8dBzq2/Wz/nDkkuAeI94UFTGX8qB4OSYQ==" saltValue="MZyjfVSsGUa8YxGW5pRUTQ==" spinCount="100000" sheet="1" objects="1" scenarios="1"/>
  <mergeCells count="39">
    <mergeCell ref="A97:I97"/>
    <mergeCell ref="A98:I98"/>
    <mergeCell ref="A100:I100"/>
    <mergeCell ref="A101:I101"/>
    <mergeCell ref="A82:B82"/>
    <mergeCell ref="E82:I82"/>
    <mergeCell ref="A84:B84"/>
    <mergeCell ref="E84:I84"/>
    <mergeCell ref="D86:E86"/>
    <mergeCell ref="D60:G60"/>
    <mergeCell ref="H60:I60"/>
    <mergeCell ref="D61:G61"/>
    <mergeCell ref="H61:I61"/>
    <mergeCell ref="D62:G62"/>
    <mergeCell ref="H62:I62"/>
    <mergeCell ref="A47:C47"/>
    <mergeCell ref="E47:I47"/>
    <mergeCell ref="A50:B50"/>
    <mergeCell ref="D51:I51"/>
    <mergeCell ref="A58:B58"/>
    <mergeCell ref="D58:G59"/>
    <mergeCell ref="H58:I59"/>
    <mergeCell ref="A11:I11"/>
    <mergeCell ref="A13:D13"/>
    <mergeCell ref="E13:I18"/>
    <mergeCell ref="A14:D15"/>
    <mergeCell ref="A16:D16"/>
    <mergeCell ref="A17:D17"/>
    <mergeCell ref="A18:D18"/>
    <mergeCell ref="A44:I44"/>
    <mergeCell ref="A20:I20"/>
    <mergeCell ref="B22:B24"/>
    <mergeCell ref="D22:I22"/>
    <mergeCell ref="D23:I23"/>
    <mergeCell ref="D24:I24"/>
    <mergeCell ref="A29:I29"/>
    <mergeCell ref="E39:I39"/>
    <mergeCell ref="A43:I43"/>
    <mergeCell ref="F25:G25"/>
  </mergeCells>
  <dataValidations count="5">
    <dataValidation type="list" allowBlank="1" showInputMessage="1" showErrorMessage="1" sqref="H31:H36">
      <formula1>$L$2:$L$12</formula1>
    </dataValidation>
    <dataValidation type="list" allowBlank="1" showInputMessage="1" showErrorMessage="1" sqref="C41">
      <formula1>$C$1:$C$3</formula1>
    </dataValidation>
    <dataValidation type="list" allowBlank="1" showInputMessage="1" showErrorMessage="1" sqref="E64">
      <formula1>$L$14:$L$16</formula1>
    </dataValidation>
    <dataValidation type="list" allowBlank="1" showInputMessage="1" showErrorMessage="1" sqref="A50:B50">
      <formula1>$L$32:$L$36</formula1>
    </dataValidation>
    <dataValidation type="list" allowBlank="1" showInputMessage="1" showErrorMessage="1" sqref="A58:B58">
      <formula1>$L$39:$L$41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showGridLines="0" zoomScaleNormal="100" workbookViewId="0">
      <selection activeCell="B49" sqref="B49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105</v>
      </c>
      <c r="F13" s="71"/>
      <c r="G13" s="71"/>
      <c r="H13" s="71"/>
      <c r="I13" s="72"/>
    </row>
    <row r="14" spans="1:12" ht="21" customHeight="1" x14ac:dyDescent="0.25">
      <c r="A14" s="79" t="s">
        <v>237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106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ht="45" x14ac:dyDescent="0.25">
      <c r="A31" s="12">
        <v>1</v>
      </c>
      <c r="B31" s="24" t="s">
        <v>107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108</v>
      </c>
      <c r="C32" s="9">
        <v>1</v>
      </c>
      <c r="D32" s="52"/>
      <c r="E32" s="53">
        <v>0</v>
      </c>
      <c r="F32" s="7">
        <f t="shared" ref="F32:F49" si="0">ROUND(C32*E32,2)</f>
        <v>0</v>
      </c>
      <c r="G32" s="7">
        <f t="shared" ref="G32:G49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109</v>
      </c>
      <c r="C33" s="9">
        <v>1</v>
      </c>
      <c r="D33" s="52"/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ht="45" x14ac:dyDescent="0.25">
      <c r="A34" s="12">
        <v>4</v>
      </c>
      <c r="B34" s="24" t="s">
        <v>110</v>
      </c>
      <c r="C34" s="9">
        <v>1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ht="45" x14ac:dyDescent="0.25">
      <c r="A35" s="12">
        <v>5</v>
      </c>
      <c r="B35" s="24" t="s">
        <v>111</v>
      </c>
      <c r="C35" s="9">
        <v>1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ht="30" x14ac:dyDescent="0.25">
      <c r="A36" s="12">
        <v>6</v>
      </c>
      <c r="B36" s="24" t="s">
        <v>57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112</v>
      </c>
      <c r="C37" s="9">
        <v>3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89</v>
      </c>
      <c r="C38" s="9">
        <v>3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ht="30" x14ac:dyDescent="0.25">
      <c r="A39" s="12">
        <v>9</v>
      </c>
      <c r="B39" s="24" t="s">
        <v>80</v>
      </c>
      <c r="C39" s="9">
        <v>3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</row>
    <row r="40" spans="1:12" x14ac:dyDescent="0.25">
      <c r="A40" s="12">
        <v>10</v>
      </c>
      <c r="B40" s="24" t="s">
        <v>337</v>
      </c>
      <c r="C40" s="9">
        <v>2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ht="30" x14ac:dyDescent="0.25">
      <c r="A41" s="12">
        <v>11</v>
      </c>
      <c r="B41" s="24" t="s">
        <v>113</v>
      </c>
      <c r="C41" s="9">
        <v>2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  <c r="L41" t="s">
        <v>272</v>
      </c>
    </row>
    <row r="42" spans="1:12" x14ac:dyDescent="0.25">
      <c r="A42" s="12">
        <v>12</v>
      </c>
      <c r="B42" s="24" t="s">
        <v>39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4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x14ac:dyDescent="0.25">
      <c r="A44" s="12">
        <v>14</v>
      </c>
      <c r="B44" s="24" t="s">
        <v>114</v>
      </c>
      <c r="C44" s="9">
        <v>1</v>
      </c>
      <c r="D44" s="52"/>
      <c r="E44" s="53">
        <v>0</v>
      </c>
      <c r="F44" s="7">
        <f t="shared" ref="F44:F46" si="2">ROUND(C44*E44,2)</f>
        <v>0</v>
      </c>
      <c r="G44" s="7">
        <f t="shared" ref="G44:G46" si="3">ROUND(F44*1.23,2)</f>
        <v>0</v>
      </c>
      <c r="H44" s="54" t="s">
        <v>24</v>
      </c>
      <c r="I44" s="52"/>
    </row>
    <row r="45" spans="1:12" x14ac:dyDescent="0.25">
      <c r="A45" s="12">
        <v>15</v>
      </c>
      <c r="B45" s="24" t="s">
        <v>6</v>
      </c>
      <c r="C45" s="9">
        <v>1</v>
      </c>
      <c r="D45" s="52"/>
      <c r="E45" s="53">
        <v>0</v>
      </c>
      <c r="F45" s="7">
        <f t="shared" si="2"/>
        <v>0</v>
      </c>
      <c r="G45" s="7">
        <f t="shared" si="3"/>
        <v>0</v>
      </c>
      <c r="H45" s="54" t="s">
        <v>24</v>
      </c>
      <c r="I45" s="52"/>
    </row>
    <row r="46" spans="1:12" x14ac:dyDescent="0.25">
      <c r="A46" s="12">
        <v>16</v>
      </c>
      <c r="B46" s="24" t="s">
        <v>6</v>
      </c>
      <c r="C46" s="9">
        <v>1</v>
      </c>
      <c r="D46" s="52"/>
      <c r="E46" s="53">
        <v>0</v>
      </c>
      <c r="F46" s="7">
        <f t="shared" si="2"/>
        <v>0</v>
      </c>
      <c r="G46" s="7">
        <f t="shared" si="3"/>
        <v>0</v>
      </c>
      <c r="H46" s="54" t="s">
        <v>24</v>
      </c>
      <c r="I46" s="52"/>
    </row>
    <row r="47" spans="1:12" x14ac:dyDescent="0.25">
      <c r="A47" s="12">
        <v>17</v>
      </c>
      <c r="B47" s="24" t="s">
        <v>6</v>
      </c>
      <c r="C47" s="9">
        <v>1</v>
      </c>
      <c r="D47" s="52"/>
      <c r="E47" s="53">
        <v>0</v>
      </c>
      <c r="F47" s="7">
        <f t="shared" si="0"/>
        <v>0</v>
      </c>
      <c r="G47" s="7">
        <f t="shared" si="1"/>
        <v>0</v>
      </c>
      <c r="H47" s="54" t="s">
        <v>24</v>
      </c>
      <c r="I47" s="52"/>
    </row>
    <row r="48" spans="1:12" x14ac:dyDescent="0.25">
      <c r="A48" s="12">
        <v>18</v>
      </c>
      <c r="B48" s="24" t="s">
        <v>33</v>
      </c>
      <c r="C48" s="9">
        <v>2</v>
      </c>
      <c r="D48" s="52"/>
      <c r="E48" s="53">
        <v>0</v>
      </c>
      <c r="F48" s="7">
        <f t="shared" si="0"/>
        <v>0</v>
      </c>
      <c r="G48" s="7">
        <f t="shared" si="1"/>
        <v>0</v>
      </c>
      <c r="H48" s="54" t="s">
        <v>24</v>
      </c>
      <c r="I48" s="52"/>
    </row>
    <row r="49" spans="1:9" x14ac:dyDescent="0.25">
      <c r="A49" s="12">
        <v>19</v>
      </c>
      <c r="B49" s="24" t="s">
        <v>35</v>
      </c>
      <c r="C49" s="9">
        <v>16</v>
      </c>
      <c r="D49" s="52"/>
      <c r="E49" s="53">
        <v>0</v>
      </c>
      <c r="F49" s="7">
        <f t="shared" si="0"/>
        <v>0</v>
      </c>
      <c r="G49" s="7">
        <f t="shared" si="1"/>
        <v>0</v>
      </c>
      <c r="H49" s="54" t="s">
        <v>24</v>
      </c>
      <c r="I49" s="52"/>
    </row>
    <row r="51" spans="1:9" x14ac:dyDescent="0.25">
      <c r="D51" s="5" t="s">
        <v>20</v>
      </c>
      <c r="E51" s="2"/>
      <c r="F51" s="2"/>
      <c r="G51" s="1">
        <f>SUM(G31:G49)</f>
        <v>0</v>
      </c>
      <c r="H51" s="2"/>
      <c r="I51" s="2"/>
    </row>
    <row r="52" spans="1:9" ht="31.5" customHeight="1" x14ac:dyDescent="0.25">
      <c r="D52" s="3" t="s">
        <v>21</v>
      </c>
      <c r="E52" s="99"/>
      <c r="F52" s="100"/>
      <c r="G52" s="100"/>
      <c r="H52" s="100"/>
      <c r="I52" s="101"/>
    </row>
    <row r="54" spans="1:9" x14ac:dyDescent="0.25">
      <c r="B54" s="51" t="s">
        <v>327</v>
      </c>
      <c r="C54" s="55" t="s">
        <v>328</v>
      </c>
      <c r="D54" s="6"/>
    </row>
    <row r="56" spans="1:9" x14ac:dyDescent="0.25">
      <c r="A56" s="87" t="s">
        <v>22</v>
      </c>
      <c r="B56" s="87"/>
      <c r="C56" s="87"/>
      <c r="D56" s="87"/>
      <c r="E56" s="87"/>
      <c r="F56" s="87"/>
      <c r="G56" s="87"/>
      <c r="H56" s="87"/>
      <c r="I56" s="87"/>
    </row>
    <row r="57" spans="1:9" x14ac:dyDescent="0.25">
      <c r="A57" s="87" t="s">
        <v>23</v>
      </c>
      <c r="B57" s="87"/>
      <c r="C57" s="87"/>
      <c r="D57" s="87"/>
      <c r="E57" s="87"/>
      <c r="F57" s="87"/>
      <c r="G57" s="87"/>
      <c r="H57" s="87"/>
      <c r="I57" s="87"/>
    </row>
    <row r="58" spans="1:9" ht="15.75" x14ac:dyDescent="0.25">
      <c r="A58" s="30"/>
      <c r="B58" s="30"/>
      <c r="C58" s="30"/>
      <c r="D58" s="30"/>
      <c r="E58" s="31" t="s">
        <v>262</v>
      </c>
      <c r="F58" s="33"/>
      <c r="G58" s="33"/>
      <c r="H58" s="32"/>
      <c r="I58" s="30"/>
    </row>
    <row r="59" spans="1:9" ht="15.75" x14ac:dyDescent="0.25">
      <c r="A59" s="35" t="s">
        <v>261</v>
      </c>
      <c r="B59" s="32"/>
      <c r="C59" s="32"/>
      <c r="D59" s="32"/>
      <c r="E59" s="31" t="s">
        <v>263</v>
      </c>
      <c r="F59" s="34"/>
      <c r="G59" s="34"/>
      <c r="H59" s="32"/>
      <c r="I59" s="32"/>
    </row>
    <row r="60" spans="1:9" x14ac:dyDescent="0.25">
      <c r="A60" s="104"/>
      <c r="B60" s="105"/>
      <c r="C60" s="106"/>
      <c r="D60" s="32"/>
      <c r="E60" s="99"/>
      <c r="F60" s="100"/>
      <c r="G60" s="100"/>
      <c r="H60" s="100"/>
      <c r="I60" s="101"/>
    </row>
    <row r="61" spans="1:9" x14ac:dyDescent="0.25">
      <c r="A61" s="32"/>
      <c r="B61" s="32"/>
      <c r="C61" s="32"/>
      <c r="D61" s="32"/>
      <c r="E61" s="31"/>
      <c r="F61" s="34"/>
      <c r="G61" s="34"/>
      <c r="H61" s="32"/>
      <c r="I61" s="32"/>
    </row>
    <row r="62" spans="1:9" ht="15.75" x14ac:dyDescent="0.25">
      <c r="A62" s="31" t="s">
        <v>264</v>
      </c>
      <c r="B62" s="32"/>
      <c r="C62" s="32"/>
      <c r="D62" s="31" t="s">
        <v>265</v>
      </c>
      <c r="E62" s="31"/>
      <c r="F62" s="34"/>
      <c r="G62" s="34"/>
      <c r="H62" s="32"/>
      <c r="I62" s="32"/>
    </row>
    <row r="63" spans="1:9" x14ac:dyDescent="0.25">
      <c r="A63" s="104" t="s">
        <v>24</v>
      </c>
      <c r="B63" s="106"/>
      <c r="C63" s="31"/>
      <c r="D63" s="32" t="s">
        <v>266</v>
      </c>
      <c r="E63" s="31"/>
      <c r="F63" s="34"/>
      <c r="G63" s="34"/>
      <c r="H63" s="32"/>
      <c r="I63" s="32"/>
    </row>
    <row r="64" spans="1:9" ht="33" customHeight="1" x14ac:dyDescent="0.25">
      <c r="A64" s="36" t="s">
        <v>267</v>
      </c>
      <c r="B64" s="32"/>
      <c r="C64" s="32"/>
      <c r="D64" s="99"/>
      <c r="E64" s="100"/>
      <c r="F64" s="100"/>
      <c r="G64" s="100"/>
      <c r="H64" s="100"/>
      <c r="I64" s="101"/>
    </row>
    <row r="65" spans="1:9" x14ac:dyDescent="0.25">
      <c r="A65" s="38"/>
      <c r="B65" s="38"/>
      <c r="C65" s="38"/>
      <c r="D65" s="38"/>
      <c r="E65" s="38"/>
      <c r="F65" s="38"/>
      <c r="G65" s="38"/>
      <c r="H65" s="38"/>
      <c r="I65" s="38"/>
    </row>
    <row r="66" spans="1:9" ht="15.75" x14ac:dyDescent="0.25">
      <c r="A66" s="31" t="s">
        <v>300</v>
      </c>
      <c r="B66" s="38"/>
      <c r="C66" s="38"/>
      <c r="D66" s="38"/>
      <c r="E66" s="38"/>
      <c r="F66" s="38"/>
      <c r="G66" s="38"/>
      <c r="H66" s="38"/>
      <c r="I66" s="38"/>
    </row>
    <row r="67" spans="1:9" x14ac:dyDescent="0.25">
      <c r="A67" s="38" t="s">
        <v>268</v>
      </c>
      <c r="B67" s="38"/>
      <c r="C67" s="38"/>
      <c r="D67" s="38"/>
      <c r="E67" s="38"/>
      <c r="F67" s="38"/>
      <c r="G67" s="38"/>
      <c r="H67" s="38"/>
      <c r="I67" s="38"/>
    </row>
    <row r="68" spans="1:9" x14ac:dyDescent="0.25">
      <c r="A68" s="38" t="s">
        <v>269</v>
      </c>
      <c r="B68" s="38"/>
      <c r="C68" s="38"/>
      <c r="D68" s="38"/>
      <c r="E68" s="38"/>
      <c r="F68" s="38"/>
      <c r="G68" s="38"/>
      <c r="H68" s="38"/>
      <c r="I68" s="38"/>
    </row>
    <row r="69" spans="1:9" x14ac:dyDescent="0.25">
      <c r="A69" s="38"/>
      <c r="B69" s="38"/>
      <c r="C69" s="38"/>
      <c r="D69" s="31"/>
      <c r="E69" s="31"/>
      <c r="F69" s="34"/>
      <c r="G69" s="34"/>
      <c r="H69" s="32"/>
      <c r="I69" s="32"/>
    </row>
    <row r="70" spans="1:9" ht="15.75" x14ac:dyDescent="0.25">
      <c r="A70" s="38" t="s">
        <v>270</v>
      </c>
      <c r="B70" s="38"/>
      <c r="C70" s="38"/>
      <c r="D70" s="31" t="s">
        <v>296</v>
      </c>
      <c r="E70" s="31"/>
      <c r="F70" s="34"/>
      <c r="G70" s="34"/>
      <c r="H70" s="32"/>
      <c r="I70" s="32"/>
    </row>
    <row r="71" spans="1:9" ht="15" customHeight="1" x14ac:dyDescent="0.25">
      <c r="A71" s="104" t="s">
        <v>24</v>
      </c>
      <c r="B71" s="106"/>
      <c r="C71" s="38"/>
      <c r="D71" s="107" t="s">
        <v>274</v>
      </c>
      <c r="E71" s="107"/>
      <c r="F71" s="107"/>
      <c r="G71" s="107"/>
      <c r="H71" s="108" t="s">
        <v>275</v>
      </c>
      <c r="I71" s="108"/>
    </row>
    <row r="72" spans="1:9" x14ac:dyDescent="0.25">
      <c r="A72" s="38" t="s">
        <v>273</v>
      </c>
      <c r="B72" s="38"/>
      <c r="C72" s="38"/>
      <c r="D72" s="107"/>
      <c r="E72" s="107"/>
      <c r="F72" s="107"/>
      <c r="G72" s="107"/>
      <c r="H72" s="108"/>
      <c r="I72" s="108"/>
    </row>
    <row r="73" spans="1:9" x14ac:dyDescent="0.25">
      <c r="A73" s="38" t="s">
        <v>301</v>
      </c>
      <c r="B73" s="38"/>
      <c r="C73" s="38"/>
      <c r="D73" s="99"/>
      <c r="E73" s="100"/>
      <c r="F73" s="100"/>
      <c r="G73" s="100"/>
      <c r="H73" s="109"/>
      <c r="I73" s="109"/>
    </row>
    <row r="74" spans="1:9" x14ac:dyDescent="0.25">
      <c r="A74" s="38"/>
      <c r="B74" s="38"/>
      <c r="C74" s="38"/>
      <c r="D74" s="104"/>
      <c r="E74" s="105"/>
      <c r="F74" s="105"/>
      <c r="G74" s="106"/>
      <c r="H74" s="109"/>
      <c r="I74" s="109"/>
    </row>
    <row r="75" spans="1:9" x14ac:dyDescent="0.25">
      <c r="A75" s="38"/>
      <c r="B75" s="38"/>
      <c r="C75" s="38"/>
      <c r="D75" s="104"/>
      <c r="E75" s="105"/>
      <c r="F75" s="105"/>
      <c r="G75" s="106"/>
      <c r="H75" s="109"/>
      <c r="I75" s="109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276</v>
      </c>
      <c r="B77" s="38"/>
      <c r="C77" s="38"/>
      <c r="D77" s="38"/>
      <c r="E77" s="55" t="s">
        <v>24</v>
      </c>
      <c r="F77" s="38"/>
      <c r="G77" s="38"/>
      <c r="H77" s="38"/>
      <c r="I77" s="38"/>
    </row>
    <row r="78" spans="1:9" x14ac:dyDescent="0.25">
      <c r="A78" s="38" t="s">
        <v>277</v>
      </c>
      <c r="B78" s="38"/>
      <c r="C78" s="38"/>
      <c r="D78" s="38"/>
      <c r="E78" s="38"/>
      <c r="F78" s="38"/>
      <c r="G78" s="38"/>
      <c r="H78" s="38"/>
      <c r="I78" s="38"/>
    </row>
    <row r="79" spans="1:9" x14ac:dyDescent="0.25">
      <c r="A79" s="38" t="s">
        <v>278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/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279</v>
      </c>
      <c r="B81" s="38"/>
      <c r="C81" s="38"/>
      <c r="D81" s="38" t="s">
        <v>280</v>
      </c>
      <c r="F81" s="38"/>
      <c r="G81" s="38"/>
      <c r="H81" s="38"/>
      <c r="I81" s="38"/>
    </row>
    <row r="82" spans="1:9" x14ac:dyDescent="0.25">
      <c r="B82" s="38"/>
      <c r="C82" s="38"/>
      <c r="D82" s="38"/>
      <c r="E82" s="38"/>
      <c r="F82" s="38"/>
      <c r="G82" s="38"/>
      <c r="H82" s="38"/>
      <c r="I82" s="38"/>
    </row>
    <row r="83" spans="1:9" ht="15.75" x14ac:dyDescent="0.25">
      <c r="A83" s="38" t="s">
        <v>303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281</v>
      </c>
      <c r="B84" s="38"/>
      <c r="C84" s="38"/>
      <c r="D84" s="38"/>
      <c r="E84" s="38"/>
      <c r="F84" s="38"/>
      <c r="G84" s="38"/>
      <c r="H84" s="38"/>
      <c r="I84" s="38"/>
    </row>
    <row r="85" spans="1:9" ht="15.75" x14ac:dyDescent="0.25">
      <c r="A85" s="38" t="s">
        <v>304</v>
      </c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305</v>
      </c>
      <c r="B86" s="38"/>
      <c r="C86" s="38"/>
      <c r="D86" s="38"/>
      <c r="E86" s="38"/>
      <c r="F86" s="38"/>
      <c r="G86" s="38"/>
      <c r="H86" s="38"/>
      <c r="I86" s="38"/>
    </row>
    <row r="87" spans="1:9" ht="15.75" x14ac:dyDescent="0.25">
      <c r="A87" s="38" t="s">
        <v>306</v>
      </c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282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/>
      <c r="B89" s="38"/>
      <c r="C89" s="38"/>
      <c r="D89" s="38"/>
      <c r="E89" s="38"/>
      <c r="F89" s="38"/>
      <c r="G89" s="38"/>
      <c r="H89" s="38"/>
      <c r="I89" s="38"/>
    </row>
    <row r="90" spans="1:9" ht="15.75" x14ac:dyDescent="0.25">
      <c r="A90" s="38" t="s">
        <v>307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/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298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38"/>
      <c r="B93" s="38"/>
      <c r="C93" s="38"/>
      <c r="D93" s="38"/>
      <c r="E93" s="38"/>
      <c r="F93" s="38"/>
      <c r="G93" s="38"/>
      <c r="H93" s="38"/>
      <c r="I93" s="38"/>
    </row>
    <row r="94" spans="1:9" ht="15.75" x14ac:dyDescent="0.25">
      <c r="A94" s="38" t="s">
        <v>308</v>
      </c>
      <c r="B94" s="38"/>
      <c r="C94" s="38"/>
      <c r="D94" s="38"/>
      <c r="E94" s="38"/>
      <c r="F94" s="38"/>
      <c r="G94" s="38"/>
      <c r="H94" s="38"/>
      <c r="I94" s="38"/>
    </row>
    <row r="95" spans="1:9" x14ac:dyDescent="0.25">
      <c r="A95" s="109"/>
      <c r="B95" s="109"/>
      <c r="C95" s="38"/>
      <c r="D95" s="37" t="s">
        <v>21</v>
      </c>
      <c r="E95" s="114"/>
      <c r="F95" s="115"/>
      <c r="G95" s="115"/>
      <c r="H95" s="115"/>
      <c r="I95" s="116"/>
    </row>
    <row r="96" spans="1:9" x14ac:dyDescent="0.25">
      <c r="A96" s="38" t="s">
        <v>284</v>
      </c>
      <c r="B96" s="38"/>
      <c r="C96" s="38"/>
      <c r="D96" s="38"/>
      <c r="E96" s="38"/>
      <c r="F96" s="38"/>
      <c r="G96" s="38"/>
      <c r="H96" s="38"/>
      <c r="I96" s="38"/>
    </row>
    <row r="97" spans="1:9" x14ac:dyDescent="0.25">
      <c r="A97" s="117"/>
      <c r="B97" s="117"/>
      <c r="C97" s="38"/>
      <c r="D97" s="37" t="s">
        <v>285</v>
      </c>
      <c r="E97" s="118"/>
      <c r="F97" s="119"/>
      <c r="G97" s="119"/>
      <c r="H97" s="119"/>
      <c r="I97" s="120"/>
    </row>
    <row r="98" spans="1:9" x14ac:dyDescent="0.25">
      <c r="A98" s="38" t="s">
        <v>283</v>
      </c>
      <c r="B98" s="38"/>
      <c r="C98" s="38"/>
      <c r="D98" s="38"/>
      <c r="E98" s="38"/>
      <c r="F98" s="38"/>
      <c r="G98" s="38"/>
      <c r="H98" s="38"/>
      <c r="I98" s="38"/>
    </row>
    <row r="99" spans="1:9" ht="15.75" x14ac:dyDescent="0.25">
      <c r="A99" s="38" t="s">
        <v>309</v>
      </c>
      <c r="B99" s="38"/>
      <c r="C99" s="38"/>
      <c r="D99" s="121"/>
      <c r="E99" s="120"/>
      <c r="F99" s="38"/>
      <c r="G99" s="38"/>
      <c r="H99" s="38"/>
      <c r="I99" s="38"/>
    </row>
    <row r="100" spans="1:9" x14ac:dyDescent="0.25">
      <c r="A100" s="38"/>
      <c r="B100" s="38"/>
      <c r="C100" s="38"/>
      <c r="D100" s="38"/>
      <c r="E100" s="38"/>
      <c r="F100" s="38"/>
      <c r="G100" s="38"/>
      <c r="H100" s="38"/>
      <c r="I100" s="38"/>
    </row>
    <row r="101" spans="1:9" ht="15.75" x14ac:dyDescent="0.25">
      <c r="A101" s="38" t="s">
        <v>310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286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287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288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38" t="s">
        <v>289</v>
      </c>
      <c r="B105" s="38"/>
      <c r="C105" s="38"/>
      <c r="D105" s="38"/>
      <c r="E105" s="38"/>
      <c r="F105" s="38"/>
      <c r="G105" s="38"/>
      <c r="H105" s="38"/>
      <c r="I105" s="38"/>
    </row>
    <row r="106" spans="1:9" x14ac:dyDescent="0.25">
      <c r="A106" s="38" t="s">
        <v>290</v>
      </c>
      <c r="B106" s="38"/>
      <c r="C106" s="38"/>
      <c r="D106" s="38"/>
      <c r="E106" s="38"/>
      <c r="F106" s="38"/>
      <c r="G106" s="38"/>
      <c r="H106" s="38"/>
      <c r="I106" s="38"/>
    </row>
    <row r="107" spans="1:9" x14ac:dyDescent="0.25">
      <c r="A107" s="38" t="s">
        <v>291</v>
      </c>
      <c r="B107" s="38"/>
      <c r="C107" s="38"/>
      <c r="D107" s="38"/>
      <c r="E107" s="38"/>
      <c r="F107" s="38"/>
      <c r="G107" s="38"/>
      <c r="H107" s="38"/>
      <c r="I107" s="38"/>
    </row>
    <row r="108" spans="1:9" x14ac:dyDescent="0.25">
      <c r="A108" s="38" t="s">
        <v>292</v>
      </c>
      <c r="B108" s="38"/>
      <c r="C108" s="38"/>
      <c r="D108" s="38"/>
      <c r="E108" s="38"/>
      <c r="F108" s="38"/>
      <c r="G108" s="38"/>
      <c r="H108" s="38"/>
      <c r="I108" s="38"/>
    </row>
    <row r="109" spans="1:9" x14ac:dyDescent="0.25">
      <c r="A109" s="38" t="s">
        <v>293</v>
      </c>
      <c r="B109" s="38"/>
      <c r="C109" s="38"/>
      <c r="D109" s="38"/>
      <c r="E109" s="38"/>
      <c r="F109" s="38"/>
      <c r="G109" s="38"/>
      <c r="H109" s="38"/>
      <c r="I109" s="38"/>
    </row>
    <row r="110" spans="1:9" x14ac:dyDescent="0.25">
      <c r="A110" s="110"/>
      <c r="B110" s="111"/>
      <c r="C110" s="111"/>
      <c r="D110" s="111"/>
      <c r="E110" s="111"/>
      <c r="F110" s="111"/>
      <c r="G110" s="111"/>
      <c r="H110" s="111"/>
      <c r="I110" s="112"/>
    </row>
    <row r="111" spans="1:9" x14ac:dyDescent="0.25">
      <c r="A111" s="110"/>
      <c r="B111" s="111"/>
      <c r="C111" s="111"/>
      <c r="D111" s="111"/>
      <c r="E111" s="111"/>
      <c r="F111" s="111"/>
      <c r="G111" s="111"/>
      <c r="H111" s="111"/>
      <c r="I111" s="112"/>
    </row>
    <row r="112" spans="1:9" x14ac:dyDescent="0.25">
      <c r="A112" s="38"/>
      <c r="B112" s="38"/>
      <c r="C112" s="38"/>
      <c r="D112" s="38"/>
      <c r="E112" s="38"/>
      <c r="F112" s="38"/>
      <c r="G112" s="38"/>
      <c r="H112" s="38"/>
      <c r="I112" s="38"/>
    </row>
    <row r="113" spans="1:9" ht="39.75" customHeight="1" x14ac:dyDescent="0.25">
      <c r="A113" s="113" t="s">
        <v>294</v>
      </c>
      <c r="B113" s="113"/>
      <c r="C113" s="113"/>
      <c r="D113" s="113"/>
      <c r="E113" s="113"/>
      <c r="F113" s="113"/>
      <c r="G113" s="113"/>
      <c r="H113" s="113"/>
      <c r="I113" s="113"/>
    </row>
    <row r="114" spans="1:9" x14ac:dyDescent="0.25">
      <c r="A114" s="113" t="s">
        <v>295</v>
      </c>
      <c r="B114" s="113"/>
      <c r="C114" s="113"/>
      <c r="D114" s="113"/>
      <c r="E114" s="113"/>
      <c r="F114" s="113"/>
      <c r="G114" s="113"/>
      <c r="H114" s="113"/>
      <c r="I114" s="113"/>
    </row>
    <row r="115" spans="1:9" x14ac:dyDescent="0.25">
      <c r="A115" s="38"/>
      <c r="B115" s="38"/>
      <c r="C115" s="38"/>
      <c r="D115" s="38"/>
      <c r="E115" s="38"/>
      <c r="F115" s="38"/>
      <c r="G115" s="38"/>
      <c r="H115" s="38"/>
      <c r="I115" s="38"/>
    </row>
    <row r="116" spans="1:9" x14ac:dyDescent="0.25">
      <c r="A116" s="38"/>
      <c r="B116" s="38"/>
      <c r="C116" s="38"/>
      <c r="D116" s="38"/>
      <c r="E116" s="38"/>
      <c r="F116" s="58" t="str">
        <f>IF(OR(TRIM(D31)="",TRIM(D32)="",TRIM(D33)="",TRIM(D34)="",TRIM(D35)="",TRIM(D36)="",TRIM(D37)="",TRIM(D38)="",TRIM(D39)="",TRIM(D40)="",TRIM(D41)="",TRIM(D42)="",TRIM(D43)="",TRIM(D44)="",TRIM(D45)="",TRIM(D46)="",TRIM(D47)="",TRIM(D48)="",TRIM(D49)=""),
"Uwaga - błędnie wypełniony formularz. Sprawdź wszystkie pola 'Oferowana konfiguracja' w pkt. 1",
IF(OR(E31=0,E32=0,E33=0,E34=0,E35=0,E36=0,E37=0,E38=0,E39=0,E40=0,E41=0,E42=0,E43=0,E44=0,E45=0,E46=0,E47=0,E48=0,E49=0),
"Uwaga - błędnie wypełniony formularz. Sprawdź wszystkie pola 'Cena netto' w pkt. 1",
""))</f>
        <v>Uwaga - błędnie wypełniony formularz. Sprawdź wszystkie pola 'Oferowana konfiguracja' w pkt. 1</v>
      </c>
      <c r="G116" s="38"/>
      <c r="H116" s="38"/>
      <c r="I116" s="38"/>
    </row>
    <row r="117" spans="1:9" x14ac:dyDescent="0.25">
      <c r="A117" s="38"/>
      <c r="B117" s="38"/>
      <c r="C117" s="38"/>
      <c r="D117" s="38"/>
      <c r="E117" s="38"/>
      <c r="F117" s="38"/>
      <c r="G117" s="41" t="s">
        <v>297</v>
      </c>
      <c r="H117" s="40"/>
      <c r="I117" s="38"/>
    </row>
    <row r="118" spans="1:9" x14ac:dyDescent="0.25">
      <c r="A118" s="38"/>
      <c r="B118" s="38"/>
      <c r="C118" s="38"/>
      <c r="D118" s="38"/>
      <c r="E118" s="38"/>
      <c r="F118" s="38"/>
      <c r="G118" s="39" t="s">
        <v>30</v>
      </c>
      <c r="H118" s="40"/>
      <c r="I118" s="38"/>
    </row>
    <row r="119" spans="1:9" x14ac:dyDescent="0.25">
      <c r="A119" s="22" t="s">
        <v>29</v>
      </c>
      <c r="B119" s="23"/>
      <c r="C119" s="23"/>
      <c r="D119" s="23"/>
      <c r="E119" s="23"/>
      <c r="F119" s="23"/>
      <c r="G119" s="23"/>
      <c r="H119" s="23"/>
      <c r="I119" s="23"/>
    </row>
  </sheetData>
  <sheetProtection algorithmName="SHA-512" hashValue="H/jO/QD3lxlGwVV2dZiOSE2/HskTJv+AWMTBjYpORb4VneYlfcc1t57DvlSjANOugf88EIZgqPrq2yC6mA0hZA==" saltValue="1rV8RIAeaeIrucXU0mJPaA==" spinCount="100000" sheet="1" objects="1" scenarios="1"/>
  <mergeCells count="39">
    <mergeCell ref="A110:I110"/>
    <mergeCell ref="A111:I111"/>
    <mergeCell ref="A113:I113"/>
    <mergeCell ref="A114:I114"/>
    <mergeCell ref="A95:B95"/>
    <mergeCell ref="E95:I95"/>
    <mergeCell ref="A97:B97"/>
    <mergeCell ref="E97:I97"/>
    <mergeCell ref="D99:E99"/>
    <mergeCell ref="D73:G73"/>
    <mergeCell ref="H73:I73"/>
    <mergeCell ref="D74:G74"/>
    <mergeCell ref="H74:I74"/>
    <mergeCell ref="D75:G75"/>
    <mergeCell ref="H75:I75"/>
    <mergeCell ref="A60:C60"/>
    <mergeCell ref="E60:I60"/>
    <mergeCell ref="A63:B63"/>
    <mergeCell ref="D64:I64"/>
    <mergeCell ref="A71:B71"/>
    <mergeCell ref="D71:G72"/>
    <mergeCell ref="H71:I72"/>
    <mergeCell ref="A11:I11"/>
    <mergeCell ref="A13:D13"/>
    <mergeCell ref="E13:I18"/>
    <mergeCell ref="A14:D15"/>
    <mergeCell ref="A16:D16"/>
    <mergeCell ref="A17:D17"/>
    <mergeCell ref="A18:D18"/>
    <mergeCell ref="A57:I57"/>
    <mergeCell ref="A20:I20"/>
    <mergeCell ref="B22:B24"/>
    <mergeCell ref="D22:I22"/>
    <mergeCell ref="D23:I23"/>
    <mergeCell ref="D24:I24"/>
    <mergeCell ref="A29:I29"/>
    <mergeCell ref="E52:I52"/>
    <mergeCell ref="A56:I56"/>
    <mergeCell ref="F25:G25"/>
  </mergeCells>
  <dataValidations count="5">
    <dataValidation type="list" allowBlank="1" showInputMessage="1" showErrorMessage="1" sqref="H31:H49">
      <formula1>$L$2:$L$12</formula1>
    </dataValidation>
    <dataValidation type="list" allowBlank="1" showInputMessage="1" showErrorMessage="1" sqref="C54">
      <formula1>$C$1:$C$3</formula1>
    </dataValidation>
    <dataValidation type="list" allowBlank="1" showInputMessage="1" showErrorMessage="1" sqref="E77">
      <formula1>$L$14:$L$16</formula1>
    </dataValidation>
    <dataValidation type="list" allowBlank="1" showInputMessage="1" showErrorMessage="1" sqref="A63:B63">
      <formula1>$L$32:$L$34</formula1>
    </dataValidation>
    <dataValidation type="list" allowBlank="1" showInputMessage="1" showErrorMessage="1" sqref="A71:B71">
      <formula1>$L$37:$L$41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zoomScaleNormal="100" workbookViewId="0">
      <selection activeCell="B45" sqref="B45"/>
    </sheetView>
  </sheetViews>
  <sheetFormatPr defaultRowHeight="15" x14ac:dyDescent="0.25"/>
  <cols>
    <col min="1" max="1" width="4.28515625" customWidth="1"/>
    <col min="2" max="2" width="44.42578125" customWidth="1"/>
    <col min="3" max="3" width="6.85546875" customWidth="1"/>
    <col min="4" max="4" width="43.140625" customWidth="1"/>
    <col min="5" max="7" width="14.7109375" customWidth="1"/>
    <col min="8" max="8" width="12" customWidth="1"/>
    <col min="9" max="9" width="26" customWidth="1"/>
    <col min="12" max="12" width="9.140625" hidden="1" customWidth="1"/>
  </cols>
  <sheetData>
    <row r="1" spans="1:12" x14ac:dyDescent="0.25">
      <c r="C1" t="s">
        <v>328</v>
      </c>
    </row>
    <row r="2" spans="1:12" x14ac:dyDescent="0.25">
      <c r="C2" t="s">
        <v>329</v>
      </c>
      <c r="L2" t="s">
        <v>24</v>
      </c>
    </row>
    <row r="3" spans="1:12" x14ac:dyDescent="0.25">
      <c r="C3" t="s">
        <v>330</v>
      </c>
      <c r="L3">
        <v>12</v>
      </c>
    </row>
    <row r="4" spans="1:12" x14ac:dyDescent="0.25">
      <c r="L4">
        <v>18</v>
      </c>
    </row>
    <row r="5" spans="1:12" x14ac:dyDescent="0.25">
      <c r="L5">
        <v>24</v>
      </c>
    </row>
    <row r="6" spans="1:12" x14ac:dyDescent="0.25">
      <c r="L6">
        <v>30</v>
      </c>
    </row>
    <row r="7" spans="1:12" x14ac:dyDescent="0.25">
      <c r="L7">
        <v>36</v>
      </c>
    </row>
    <row r="8" spans="1:12" x14ac:dyDescent="0.25">
      <c r="L8">
        <v>42</v>
      </c>
    </row>
    <row r="9" spans="1:12" x14ac:dyDescent="0.25">
      <c r="L9">
        <v>48</v>
      </c>
    </row>
    <row r="10" spans="1:12" x14ac:dyDescent="0.25">
      <c r="L10">
        <v>54</v>
      </c>
    </row>
    <row r="11" spans="1:12" ht="30" customHeight="1" x14ac:dyDescent="0.25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L11">
        <v>60</v>
      </c>
    </row>
    <row r="12" spans="1:12" x14ac:dyDescent="0.25">
      <c r="L12" t="s">
        <v>19</v>
      </c>
    </row>
    <row r="13" spans="1:12" ht="15" customHeight="1" x14ac:dyDescent="0.25">
      <c r="A13" s="67" t="s">
        <v>13</v>
      </c>
      <c r="B13" s="68"/>
      <c r="C13" s="68"/>
      <c r="D13" s="69"/>
      <c r="E13" s="70" t="s">
        <v>115</v>
      </c>
      <c r="F13" s="71"/>
      <c r="G13" s="71"/>
      <c r="H13" s="71"/>
      <c r="I13" s="72"/>
    </row>
    <row r="14" spans="1:12" ht="21" customHeight="1" x14ac:dyDescent="0.25">
      <c r="A14" s="79" t="s">
        <v>238</v>
      </c>
      <c r="B14" s="80"/>
      <c r="C14" s="80"/>
      <c r="D14" s="80"/>
      <c r="E14" s="73"/>
      <c r="F14" s="74"/>
      <c r="G14" s="74"/>
      <c r="H14" s="74"/>
      <c r="I14" s="75"/>
      <c r="L14" t="s">
        <v>24</v>
      </c>
    </row>
    <row r="15" spans="1:12" ht="18.75" customHeight="1" x14ac:dyDescent="0.25">
      <c r="A15" s="80"/>
      <c r="B15" s="80"/>
      <c r="C15" s="80"/>
      <c r="D15" s="80"/>
      <c r="E15" s="73"/>
      <c r="F15" s="74"/>
      <c r="G15" s="74"/>
      <c r="H15" s="74"/>
      <c r="I15" s="75"/>
      <c r="L15" t="s">
        <v>230</v>
      </c>
    </row>
    <row r="16" spans="1:12" ht="15" customHeight="1" x14ac:dyDescent="0.25">
      <c r="A16" s="67" t="s">
        <v>14</v>
      </c>
      <c r="B16" s="68"/>
      <c r="C16" s="68"/>
      <c r="D16" s="69"/>
      <c r="E16" s="73"/>
      <c r="F16" s="74"/>
      <c r="G16" s="74"/>
      <c r="H16" s="74"/>
      <c r="I16" s="75"/>
      <c r="L16" t="s">
        <v>231</v>
      </c>
    </row>
    <row r="17" spans="1:12" ht="18.75" customHeight="1" x14ac:dyDescent="0.3">
      <c r="A17" s="81" t="s">
        <v>116</v>
      </c>
      <c r="B17" s="82"/>
      <c r="C17" s="82"/>
      <c r="D17" s="83"/>
      <c r="E17" s="73"/>
      <c r="F17" s="74"/>
      <c r="G17" s="74"/>
      <c r="H17" s="74"/>
      <c r="I17" s="75"/>
    </row>
    <row r="18" spans="1:12" ht="18.75" customHeight="1" x14ac:dyDescent="0.3">
      <c r="A18" s="84" t="s">
        <v>99</v>
      </c>
      <c r="B18" s="85"/>
      <c r="C18" s="85"/>
      <c r="D18" s="86"/>
      <c r="E18" s="76"/>
      <c r="F18" s="77"/>
      <c r="G18" s="77"/>
      <c r="H18" s="77"/>
      <c r="I18" s="78"/>
    </row>
    <row r="20" spans="1:12" ht="30" customHeight="1" x14ac:dyDescent="0.25">
      <c r="A20" s="66" t="s">
        <v>12</v>
      </c>
      <c r="B20" s="66"/>
      <c r="C20" s="66"/>
      <c r="D20" s="66"/>
      <c r="E20" s="66"/>
      <c r="F20" s="66"/>
      <c r="G20" s="66"/>
      <c r="H20" s="66"/>
      <c r="I20" s="66"/>
    </row>
    <row r="21" spans="1:12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12" ht="30" customHeight="1" x14ac:dyDescent="0.25">
      <c r="A22" s="16"/>
      <c r="B22" s="88" t="s">
        <v>36</v>
      </c>
      <c r="C22" s="13" t="s">
        <v>27</v>
      </c>
      <c r="D22" s="89"/>
      <c r="E22" s="90"/>
      <c r="F22" s="90"/>
      <c r="G22" s="90"/>
      <c r="H22" s="90"/>
      <c r="I22" s="91"/>
    </row>
    <row r="23" spans="1:12" ht="30" customHeight="1" x14ac:dyDescent="0.25">
      <c r="A23" s="16"/>
      <c r="B23" s="88"/>
      <c r="C23" s="13" t="s">
        <v>26</v>
      </c>
      <c r="D23" s="92"/>
      <c r="E23" s="93"/>
      <c r="F23" s="93"/>
      <c r="G23" s="93"/>
      <c r="H23" s="93"/>
      <c r="I23" s="94"/>
    </row>
    <row r="24" spans="1:12" ht="30" customHeight="1" x14ac:dyDescent="0.25">
      <c r="A24" s="16"/>
      <c r="B24" s="88"/>
      <c r="C24" s="14" t="s">
        <v>28</v>
      </c>
      <c r="D24" s="95"/>
      <c r="E24" s="96"/>
      <c r="F24" s="96"/>
      <c r="G24" s="96"/>
      <c r="H24" s="96"/>
      <c r="I24" s="97"/>
    </row>
    <row r="25" spans="1:12" ht="30" customHeight="1" x14ac:dyDescent="0.25">
      <c r="A25" s="45"/>
      <c r="B25" s="46"/>
      <c r="C25" s="14" t="s">
        <v>255</v>
      </c>
      <c r="D25" s="56"/>
      <c r="E25" s="14" t="s">
        <v>256</v>
      </c>
      <c r="F25" s="102"/>
      <c r="G25" s="103"/>
      <c r="H25" s="14" t="s">
        <v>257</v>
      </c>
      <c r="I25" s="57"/>
    </row>
    <row r="26" spans="1:12" s="21" customFormat="1" ht="30" customHeight="1" x14ac:dyDescent="0.25">
      <c r="A26" s="17"/>
      <c r="B26" s="18"/>
      <c r="C26" s="19"/>
      <c r="D26" s="20"/>
      <c r="E26" s="20"/>
      <c r="F26" s="20"/>
      <c r="G26" s="20"/>
      <c r="H26" s="20"/>
      <c r="I26" s="20"/>
      <c r="L26"/>
    </row>
    <row r="27" spans="1:12" ht="15" customHeight="1" x14ac:dyDescent="0.25">
      <c r="A27" s="11" t="s">
        <v>260</v>
      </c>
      <c r="B27" s="11"/>
      <c r="C27" s="11"/>
      <c r="D27" s="11"/>
      <c r="E27" s="11"/>
      <c r="F27" s="11"/>
      <c r="G27" s="11"/>
      <c r="H27" s="11"/>
      <c r="I27" s="11"/>
      <c r="L27" s="21"/>
    </row>
    <row r="28" spans="1:12" ht="15" customHeight="1" x14ac:dyDescent="0.25">
      <c r="A28" s="11" t="s">
        <v>326</v>
      </c>
      <c r="B28" s="10"/>
      <c r="C28" s="43"/>
      <c r="D28" s="43"/>
      <c r="E28" s="42"/>
      <c r="F28" s="10"/>
      <c r="G28" s="10"/>
      <c r="H28" s="10"/>
      <c r="I28" s="10"/>
    </row>
    <row r="29" spans="1:12" ht="15" customHeight="1" x14ac:dyDescent="0.25">
      <c r="A29" s="98" t="s">
        <v>299</v>
      </c>
      <c r="B29" s="98"/>
      <c r="C29" s="98"/>
      <c r="D29" s="98"/>
      <c r="E29" s="98"/>
      <c r="F29" s="98"/>
      <c r="G29" s="98"/>
      <c r="H29" s="98"/>
      <c r="I29" s="98"/>
    </row>
    <row r="30" spans="1:12" ht="54" x14ac:dyDescent="0.25">
      <c r="A30" s="3" t="s">
        <v>1</v>
      </c>
      <c r="B30" s="3" t="s">
        <v>2</v>
      </c>
      <c r="C30" s="3" t="s">
        <v>11</v>
      </c>
      <c r="D30" s="29" t="s">
        <v>254</v>
      </c>
      <c r="E30" s="4" t="s">
        <v>15</v>
      </c>
      <c r="F30" s="4" t="s">
        <v>16</v>
      </c>
      <c r="G30" s="4" t="s">
        <v>17</v>
      </c>
      <c r="H30" s="4" t="s">
        <v>18</v>
      </c>
      <c r="I30" s="4" t="s">
        <v>25</v>
      </c>
    </row>
    <row r="31" spans="1:12" x14ac:dyDescent="0.25">
      <c r="A31" s="12">
        <v>1</v>
      </c>
      <c r="B31" s="24" t="s">
        <v>31</v>
      </c>
      <c r="C31" s="9">
        <v>1</v>
      </c>
      <c r="D31" s="52"/>
      <c r="E31" s="53">
        <v>0</v>
      </c>
      <c r="F31" s="7">
        <f>ROUND(C31*E31,2)</f>
        <v>0</v>
      </c>
      <c r="G31" s="7">
        <f>ROUND(F31*1.23,2)</f>
        <v>0</v>
      </c>
      <c r="H31" s="54" t="s">
        <v>24</v>
      </c>
      <c r="I31" s="52"/>
    </row>
    <row r="32" spans="1:12" x14ac:dyDescent="0.25">
      <c r="A32" s="12">
        <v>2</v>
      </c>
      <c r="B32" s="24" t="s">
        <v>52</v>
      </c>
      <c r="C32" s="9">
        <v>1</v>
      </c>
      <c r="D32" s="52"/>
      <c r="E32" s="53">
        <v>0</v>
      </c>
      <c r="F32" s="7">
        <f t="shared" ref="F32:F45" si="0">ROUND(C32*E32,2)</f>
        <v>0</v>
      </c>
      <c r="G32" s="7">
        <f t="shared" ref="G32:G45" si="1">ROUND(F32*1.23,2)</f>
        <v>0</v>
      </c>
      <c r="H32" s="54" t="s">
        <v>24</v>
      </c>
      <c r="I32" s="52"/>
      <c r="L32" t="s">
        <v>24</v>
      </c>
    </row>
    <row r="33" spans="1:12" x14ac:dyDescent="0.25">
      <c r="A33" s="12">
        <v>3</v>
      </c>
      <c r="B33" s="24" t="s">
        <v>86</v>
      </c>
      <c r="C33" s="9">
        <v>2</v>
      </c>
      <c r="D33" s="52" t="s">
        <v>336</v>
      </c>
      <c r="E33" s="53">
        <v>0</v>
      </c>
      <c r="F33" s="7">
        <f t="shared" si="0"/>
        <v>0</v>
      </c>
      <c r="G33" s="7">
        <f t="shared" si="1"/>
        <v>0</v>
      </c>
      <c r="H33" s="54" t="s">
        <v>24</v>
      </c>
      <c r="I33" s="52"/>
      <c r="L33" t="s">
        <v>258</v>
      </c>
    </row>
    <row r="34" spans="1:12" x14ac:dyDescent="0.25">
      <c r="A34" s="12">
        <v>4</v>
      </c>
      <c r="B34" s="24" t="s">
        <v>87</v>
      </c>
      <c r="C34" s="9">
        <v>2</v>
      </c>
      <c r="D34" s="52"/>
      <c r="E34" s="53">
        <v>0</v>
      </c>
      <c r="F34" s="7">
        <f t="shared" si="0"/>
        <v>0</v>
      </c>
      <c r="G34" s="7">
        <f t="shared" si="1"/>
        <v>0</v>
      </c>
      <c r="H34" s="54" t="s">
        <v>24</v>
      </c>
      <c r="I34" s="52"/>
      <c r="L34" t="s">
        <v>259</v>
      </c>
    </row>
    <row r="35" spans="1:12" x14ac:dyDescent="0.25">
      <c r="A35" s="12">
        <v>5</v>
      </c>
      <c r="B35" s="24" t="s">
        <v>117</v>
      </c>
      <c r="C35" s="9">
        <v>2</v>
      </c>
      <c r="D35" s="52"/>
      <c r="E35" s="53">
        <v>0</v>
      </c>
      <c r="F35" s="7">
        <f t="shared" si="0"/>
        <v>0</v>
      </c>
      <c r="G35" s="7">
        <f t="shared" si="1"/>
        <v>0</v>
      </c>
      <c r="H35" s="54" t="s">
        <v>24</v>
      </c>
      <c r="I35" s="52"/>
    </row>
    <row r="36" spans="1:12" x14ac:dyDescent="0.25">
      <c r="A36" s="12">
        <v>6</v>
      </c>
      <c r="B36" s="24" t="s">
        <v>118</v>
      </c>
      <c r="C36" s="9">
        <v>1</v>
      </c>
      <c r="D36" s="52"/>
      <c r="E36" s="53">
        <v>0</v>
      </c>
      <c r="F36" s="7">
        <f t="shared" si="0"/>
        <v>0</v>
      </c>
      <c r="G36" s="7">
        <f t="shared" si="1"/>
        <v>0</v>
      </c>
      <c r="H36" s="54" t="s">
        <v>24</v>
      </c>
      <c r="I36" s="52"/>
    </row>
    <row r="37" spans="1:12" x14ac:dyDescent="0.25">
      <c r="A37" s="12">
        <v>7</v>
      </c>
      <c r="B37" s="24" t="s">
        <v>119</v>
      </c>
      <c r="C37" s="9">
        <v>1</v>
      </c>
      <c r="D37" s="52"/>
      <c r="E37" s="53">
        <v>0</v>
      </c>
      <c r="F37" s="7">
        <f t="shared" si="0"/>
        <v>0</v>
      </c>
      <c r="G37" s="7">
        <f t="shared" si="1"/>
        <v>0</v>
      </c>
      <c r="H37" s="54" t="s">
        <v>24</v>
      </c>
      <c r="I37" s="52"/>
      <c r="L37" t="s">
        <v>24</v>
      </c>
    </row>
    <row r="38" spans="1:12" x14ac:dyDescent="0.25">
      <c r="A38" s="12">
        <v>8</v>
      </c>
      <c r="B38" s="24" t="s">
        <v>6</v>
      </c>
      <c r="C38" s="9">
        <v>1</v>
      </c>
      <c r="D38" s="52"/>
      <c r="E38" s="53">
        <v>0</v>
      </c>
      <c r="F38" s="7">
        <f t="shared" si="0"/>
        <v>0</v>
      </c>
      <c r="G38" s="7">
        <f t="shared" si="1"/>
        <v>0</v>
      </c>
      <c r="H38" s="54" t="s">
        <v>24</v>
      </c>
      <c r="I38" s="52"/>
      <c r="L38" t="s">
        <v>271</v>
      </c>
    </row>
    <row r="39" spans="1:12" x14ac:dyDescent="0.25">
      <c r="A39" s="12">
        <v>9</v>
      </c>
      <c r="B39" s="24" t="s">
        <v>6</v>
      </c>
      <c r="C39" s="9">
        <v>1</v>
      </c>
      <c r="D39" s="52"/>
      <c r="E39" s="53">
        <v>0</v>
      </c>
      <c r="F39" s="7">
        <f t="shared" si="0"/>
        <v>0</v>
      </c>
      <c r="G39" s="7">
        <f t="shared" si="1"/>
        <v>0</v>
      </c>
      <c r="H39" s="54" t="s">
        <v>24</v>
      </c>
      <c r="I39" s="52"/>
      <c r="L39" t="s">
        <v>272</v>
      </c>
    </row>
    <row r="40" spans="1:12" ht="30" x14ac:dyDescent="0.25">
      <c r="A40" s="12">
        <v>10</v>
      </c>
      <c r="B40" s="24" t="s">
        <v>345</v>
      </c>
      <c r="C40" s="9">
        <v>1</v>
      </c>
      <c r="D40" s="52"/>
      <c r="E40" s="53">
        <v>0</v>
      </c>
      <c r="F40" s="7">
        <f t="shared" si="0"/>
        <v>0</v>
      </c>
      <c r="G40" s="7">
        <f t="shared" si="1"/>
        <v>0</v>
      </c>
      <c r="H40" s="54" t="s">
        <v>24</v>
      </c>
      <c r="I40" s="52"/>
    </row>
    <row r="41" spans="1:12" x14ac:dyDescent="0.25">
      <c r="A41" s="12">
        <v>11</v>
      </c>
      <c r="B41" s="24" t="s">
        <v>120</v>
      </c>
      <c r="C41" s="9">
        <v>1</v>
      </c>
      <c r="D41" s="52"/>
      <c r="E41" s="53">
        <v>0</v>
      </c>
      <c r="F41" s="7">
        <f t="shared" si="0"/>
        <v>0</v>
      </c>
      <c r="G41" s="7">
        <f t="shared" si="1"/>
        <v>0</v>
      </c>
      <c r="H41" s="54" t="s">
        <v>24</v>
      </c>
      <c r="I41" s="52"/>
    </row>
    <row r="42" spans="1:12" ht="30" x14ac:dyDescent="0.25">
      <c r="A42" s="12">
        <v>12</v>
      </c>
      <c r="B42" s="24" t="s">
        <v>121</v>
      </c>
      <c r="C42" s="9">
        <v>1</v>
      </c>
      <c r="D42" s="52"/>
      <c r="E42" s="53">
        <v>0</v>
      </c>
      <c r="F42" s="7">
        <f t="shared" si="0"/>
        <v>0</v>
      </c>
      <c r="G42" s="7">
        <f t="shared" si="1"/>
        <v>0</v>
      </c>
      <c r="H42" s="54" t="s">
        <v>24</v>
      </c>
      <c r="I42" s="52"/>
    </row>
    <row r="43" spans="1:12" x14ac:dyDescent="0.25">
      <c r="A43" s="12">
        <v>13</v>
      </c>
      <c r="B43" s="24" t="s">
        <v>122</v>
      </c>
      <c r="C43" s="9">
        <v>1</v>
      </c>
      <c r="D43" s="52"/>
      <c r="E43" s="53">
        <v>0</v>
      </c>
      <c r="F43" s="7">
        <f t="shared" si="0"/>
        <v>0</v>
      </c>
      <c r="G43" s="7">
        <f t="shared" si="1"/>
        <v>0</v>
      </c>
      <c r="H43" s="54" t="s">
        <v>24</v>
      </c>
      <c r="I43" s="52"/>
    </row>
    <row r="44" spans="1:12" ht="30" x14ac:dyDescent="0.25">
      <c r="A44" s="12">
        <v>14</v>
      </c>
      <c r="B44" s="24" t="s">
        <v>123</v>
      </c>
      <c r="C44" s="9">
        <v>4</v>
      </c>
      <c r="D44" s="52"/>
      <c r="E44" s="53">
        <v>0</v>
      </c>
      <c r="F44" s="7">
        <f t="shared" si="0"/>
        <v>0</v>
      </c>
      <c r="G44" s="7">
        <f t="shared" si="1"/>
        <v>0</v>
      </c>
      <c r="H44" s="54" t="s">
        <v>24</v>
      </c>
      <c r="I44" s="52"/>
    </row>
    <row r="45" spans="1:12" ht="30" x14ac:dyDescent="0.25">
      <c r="A45" s="12">
        <v>15</v>
      </c>
      <c r="B45" s="24" t="s">
        <v>124</v>
      </c>
      <c r="C45" s="9">
        <v>1</v>
      </c>
      <c r="D45" s="52"/>
      <c r="E45" s="53">
        <v>0</v>
      </c>
      <c r="F45" s="7">
        <f t="shared" si="0"/>
        <v>0</v>
      </c>
      <c r="G45" s="7">
        <f t="shared" si="1"/>
        <v>0</v>
      </c>
      <c r="H45" s="54" t="s">
        <v>24</v>
      </c>
      <c r="I45" s="52"/>
    </row>
    <row r="47" spans="1:12" x14ac:dyDescent="0.25">
      <c r="D47" s="5" t="s">
        <v>20</v>
      </c>
      <c r="E47" s="2"/>
      <c r="F47" s="2"/>
      <c r="G47" s="1">
        <f>SUM(G31:G45)</f>
        <v>0</v>
      </c>
      <c r="H47" s="2"/>
      <c r="I47" s="2"/>
    </row>
    <row r="48" spans="1:12" ht="31.5" customHeight="1" x14ac:dyDescent="0.25">
      <c r="D48" s="3" t="s">
        <v>21</v>
      </c>
      <c r="E48" s="99"/>
      <c r="F48" s="100"/>
      <c r="G48" s="100"/>
      <c r="H48" s="100"/>
      <c r="I48" s="101"/>
    </row>
    <row r="50" spans="1:9" x14ac:dyDescent="0.25">
      <c r="B50" s="51" t="s">
        <v>327</v>
      </c>
      <c r="C50" s="55" t="s">
        <v>328</v>
      </c>
      <c r="D50" s="6"/>
    </row>
    <row r="52" spans="1:9" x14ac:dyDescent="0.25">
      <c r="A52" s="87" t="s">
        <v>22</v>
      </c>
      <c r="B52" s="87"/>
      <c r="C52" s="87"/>
      <c r="D52" s="87"/>
      <c r="E52" s="87"/>
      <c r="F52" s="87"/>
      <c r="G52" s="87"/>
      <c r="H52" s="87"/>
      <c r="I52" s="87"/>
    </row>
    <row r="53" spans="1:9" x14ac:dyDescent="0.25">
      <c r="A53" s="87" t="s">
        <v>23</v>
      </c>
      <c r="B53" s="87"/>
      <c r="C53" s="87"/>
      <c r="D53" s="87"/>
      <c r="E53" s="87"/>
      <c r="F53" s="87"/>
      <c r="G53" s="87"/>
      <c r="H53" s="87"/>
      <c r="I53" s="87"/>
    </row>
    <row r="54" spans="1:9" ht="15.75" x14ac:dyDescent="0.25">
      <c r="A54" s="30"/>
      <c r="B54" s="30"/>
      <c r="C54" s="30"/>
      <c r="D54" s="30"/>
      <c r="E54" s="31" t="s">
        <v>262</v>
      </c>
      <c r="F54" s="33"/>
      <c r="G54" s="33"/>
      <c r="H54" s="32"/>
      <c r="I54" s="30"/>
    </row>
    <row r="55" spans="1:9" ht="15.75" x14ac:dyDescent="0.25">
      <c r="A55" s="35" t="s">
        <v>261</v>
      </c>
      <c r="B55" s="32"/>
      <c r="C55" s="32"/>
      <c r="D55" s="32"/>
      <c r="E55" s="31" t="s">
        <v>263</v>
      </c>
      <c r="F55" s="34"/>
      <c r="G55" s="34"/>
      <c r="H55" s="32"/>
      <c r="I55" s="32"/>
    </row>
    <row r="56" spans="1:9" x14ac:dyDescent="0.25">
      <c r="A56" s="104"/>
      <c r="B56" s="105"/>
      <c r="C56" s="106"/>
      <c r="D56" s="32"/>
      <c r="E56" s="99"/>
      <c r="F56" s="100"/>
      <c r="G56" s="100"/>
      <c r="H56" s="100"/>
      <c r="I56" s="101"/>
    </row>
    <row r="57" spans="1:9" x14ac:dyDescent="0.25">
      <c r="A57" s="32"/>
      <c r="B57" s="32"/>
      <c r="C57" s="32"/>
      <c r="D57" s="32"/>
      <c r="E57" s="31"/>
      <c r="F57" s="34"/>
      <c r="G57" s="34"/>
      <c r="H57" s="32"/>
      <c r="I57" s="32"/>
    </row>
    <row r="58" spans="1:9" ht="15.75" x14ac:dyDescent="0.25">
      <c r="A58" s="31" t="s">
        <v>264</v>
      </c>
      <c r="B58" s="32"/>
      <c r="C58" s="32"/>
      <c r="D58" s="31" t="s">
        <v>265</v>
      </c>
      <c r="E58" s="31"/>
      <c r="F58" s="34"/>
      <c r="G58" s="34"/>
      <c r="H58" s="32"/>
      <c r="I58" s="32"/>
    </row>
    <row r="59" spans="1:9" x14ac:dyDescent="0.25">
      <c r="A59" s="104" t="s">
        <v>24</v>
      </c>
      <c r="B59" s="106"/>
      <c r="C59" s="31"/>
      <c r="D59" s="32" t="s">
        <v>266</v>
      </c>
      <c r="E59" s="31"/>
      <c r="F59" s="34"/>
      <c r="G59" s="34"/>
      <c r="H59" s="32"/>
      <c r="I59" s="32"/>
    </row>
    <row r="60" spans="1:9" ht="33" customHeight="1" x14ac:dyDescent="0.25">
      <c r="A60" s="36" t="s">
        <v>267</v>
      </c>
      <c r="B60" s="32"/>
      <c r="C60" s="32"/>
      <c r="D60" s="99"/>
      <c r="E60" s="100"/>
      <c r="F60" s="100"/>
      <c r="G60" s="100"/>
      <c r="H60" s="100"/>
      <c r="I60" s="101"/>
    </row>
    <row r="61" spans="1:9" x14ac:dyDescent="0.25">
      <c r="A61" s="38"/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31" t="s">
        <v>300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 t="s">
        <v>268</v>
      </c>
      <c r="B63" s="38"/>
      <c r="C63" s="38"/>
      <c r="D63" s="38"/>
      <c r="E63" s="38"/>
      <c r="F63" s="38"/>
      <c r="G63" s="38"/>
      <c r="H63" s="38"/>
      <c r="I63" s="38"/>
    </row>
    <row r="64" spans="1:9" x14ac:dyDescent="0.25">
      <c r="A64" s="38" t="s">
        <v>269</v>
      </c>
      <c r="B64" s="38"/>
      <c r="C64" s="38"/>
      <c r="D64" s="38"/>
      <c r="E64" s="38"/>
      <c r="F64" s="38"/>
      <c r="G64" s="38"/>
      <c r="H64" s="38"/>
      <c r="I64" s="38"/>
    </row>
    <row r="65" spans="1:9" x14ac:dyDescent="0.25">
      <c r="A65" s="38"/>
      <c r="B65" s="38"/>
      <c r="C65" s="38"/>
      <c r="D65" s="31"/>
      <c r="E65" s="31"/>
      <c r="F65" s="34"/>
      <c r="G65" s="34"/>
      <c r="H65" s="32"/>
      <c r="I65" s="32"/>
    </row>
    <row r="66" spans="1:9" ht="15.75" x14ac:dyDescent="0.25">
      <c r="A66" s="38" t="s">
        <v>270</v>
      </c>
      <c r="B66" s="38"/>
      <c r="C66" s="38"/>
      <c r="D66" s="31" t="s">
        <v>296</v>
      </c>
      <c r="E66" s="31"/>
      <c r="F66" s="34"/>
      <c r="G66" s="34"/>
      <c r="H66" s="32"/>
      <c r="I66" s="32"/>
    </row>
    <row r="67" spans="1:9" ht="15" customHeight="1" x14ac:dyDescent="0.25">
      <c r="A67" s="104" t="s">
        <v>24</v>
      </c>
      <c r="B67" s="106"/>
      <c r="C67" s="38"/>
      <c r="D67" s="107" t="s">
        <v>274</v>
      </c>
      <c r="E67" s="107"/>
      <c r="F67" s="107"/>
      <c r="G67" s="107"/>
      <c r="H67" s="108" t="s">
        <v>275</v>
      </c>
      <c r="I67" s="108"/>
    </row>
    <row r="68" spans="1:9" x14ac:dyDescent="0.25">
      <c r="A68" s="38" t="s">
        <v>273</v>
      </c>
      <c r="B68" s="38"/>
      <c r="C68" s="38"/>
      <c r="D68" s="107"/>
      <c r="E68" s="107"/>
      <c r="F68" s="107"/>
      <c r="G68" s="107"/>
      <c r="H68" s="108"/>
      <c r="I68" s="108"/>
    </row>
    <row r="69" spans="1:9" x14ac:dyDescent="0.25">
      <c r="A69" s="38" t="s">
        <v>301</v>
      </c>
      <c r="B69" s="38"/>
      <c r="C69" s="38"/>
      <c r="D69" s="99"/>
      <c r="E69" s="100"/>
      <c r="F69" s="100"/>
      <c r="G69" s="100"/>
      <c r="H69" s="109"/>
      <c r="I69" s="109"/>
    </row>
    <row r="70" spans="1:9" x14ac:dyDescent="0.25">
      <c r="A70" s="38"/>
      <c r="B70" s="38"/>
      <c r="C70" s="38"/>
      <c r="D70" s="104"/>
      <c r="E70" s="105"/>
      <c r="F70" s="105"/>
      <c r="G70" s="106"/>
      <c r="H70" s="109"/>
      <c r="I70" s="109"/>
    </row>
    <row r="71" spans="1:9" x14ac:dyDescent="0.25">
      <c r="A71" s="38"/>
      <c r="B71" s="38"/>
      <c r="C71" s="38"/>
      <c r="D71" s="104"/>
      <c r="E71" s="105"/>
      <c r="F71" s="105"/>
      <c r="G71" s="106"/>
      <c r="H71" s="109"/>
      <c r="I71" s="109"/>
    </row>
    <row r="72" spans="1:9" x14ac:dyDescent="0.25">
      <c r="A72" s="38"/>
      <c r="B72" s="38"/>
      <c r="C72" s="38"/>
      <c r="D72" s="38"/>
      <c r="E72" s="38"/>
      <c r="F72" s="38"/>
      <c r="G72" s="38"/>
      <c r="H72" s="38"/>
      <c r="I72" s="38"/>
    </row>
    <row r="73" spans="1:9" ht="15.75" x14ac:dyDescent="0.25">
      <c r="A73" s="38" t="s">
        <v>276</v>
      </c>
      <c r="B73" s="38"/>
      <c r="C73" s="38"/>
      <c r="D73" s="38"/>
      <c r="E73" s="55" t="s">
        <v>24</v>
      </c>
      <c r="F73" s="38"/>
      <c r="G73" s="38"/>
      <c r="H73" s="38"/>
      <c r="I73" s="38"/>
    </row>
    <row r="74" spans="1:9" x14ac:dyDescent="0.25">
      <c r="A74" s="38" t="s">
        <v>277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5">
      <c r="A75" s="38" t="s">
        <v>278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38"/>
      <c r="B76" s="38"/>
      <c r="C76" s="38"/>
      <c r="D76" s="38"/>
      <c r="E76" s="38"/>
      <c r="F76" s="38"/>
      <c r="G76" s="38"/>
      <c r="H76" s="38"/>
      <c r="I76" s="38"/>
    </row>
    <row r="77" spans="1:9" ht="15.75" x14ac:dyDescent="0.25">
      <c r="A77" s="38" t="s">
        <v>279</v>
      </c>
      <c r="B77" s="38"/>
      <c r="C77" s="38"/>
      <c r="D77" s="38" t="s">
        <v>280</v>
      </c>
      <c r="F77" s="38"/>
      <c r="G77" s="38"/>
      <c r="H77" s="38"/>
      <c r="I77" s="38"/>
    </row>
    <row r="78" spans="1:9" x14ac:dyDescent="0.25">
      <c r="B78" s="38"/>
      <c r="C78" s="38"/>
      <c r="D78" s="38"/>
      <c r="E78" s="38"/>
      <c r="F78" s="38"/>
      <c r="G78" s="38"/>
      <c r="H78" s="38"/>
      <c r="I78" s="38"/>
    </row>
    <row r="79" spans="1:9" ht="15.75" x14ac:dyDescent="0.25">
      <c r="A79" s="38" t="s">
        <v>303</v>
      </c>
      <c r="B79" s="38"/>
      <c r="C79" s="38"/>
      <c r="D79" s="38"/>
      <c r="E79" s="38"/>
      <c r="F79" s="38"/>
      <c r="G79" s="38"/>
      <c r="H79" s="38"/>
      <c r="I79" s="38"/>
    </row>
    <row r="80" spans="1:9" x14ac:dyDescent="0.25">
      <c r="A80" s="38" t="s">
        <v>281</v>
      </c>
      <c r="B80" s="38"/>
      <c r="C80" s="38"/>
      <c r="D80" s="38"/>
      <c r="E80" s="38"/>
      <c r="F80" s="38"/>
      <c r="G80" s="38"/>
      <c r="H80" s="38"/>
      <c r="I80" s="38"/>
    </row>
    <row r="81" spans="1:9" ht="15.75" x14ac:dyDescent="0.25">
      <c r="A81" s="38" t="s">
        <v>304</v>
      </c>
      <c r="B81" s="38"/>
      <c r="C81" s="38"/>
      <c r="D81" s="38"/>
      <c r="E81" s="38"/>
      <c r="F81" s="38"/>
      <c r="G81" s="38"/>
      <c r="H81" s="38"/>
      <c r="I81" s="38"/>
    </row>
    <row r="82" spans="1:9" ht="15.75" x14ac:dyDescent="0.25">
      <c r="A82" s="38" t="s">
        <v>305</v>
      </c>
      <c r="B82" s="38"/>
      <c r="C82" s="38"/>
      <c r="D82" s="38"/>
      <c r="E82" s="38"/>
      <c r="F82" s="38"/>
      <c r="G82" s="38"/>
      <c r="H82" s="38"/>
      <c r="I82" s="38"/>
    </row>
    <row r="83" spans="1:9" ht="15.75" x14ac:dyDescent="0.25">
      <c r="A83" s="38" t="s">
        <v>306</v>
      </c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38" t="s">
        <v>282</v>
      </c>
      <c r="B84" s="38"/>
      <c r="C84" s="38"/>
      <c r="D84" s="38"/>
      <c r="E84" s="38"/>
      <c r="F84" s="38"/>
      <c r="G84" s="38"/>
      <c r="H84" s="38"/>
      <c r="I84" s="38"/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ht="15.75" x14ac:dyDescent="0.25">
      <c r="A86" s="38" t="s">
        <v>307</v>
      </c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8"/>
      <c r="B87" s="38"/>
      <c r="C87" s="38"/>
      <c r="D87" s="38"/>
      <c r="E87" s="38"/>
      <c r="F87" s="38"/>
      <c r="G87" s="38"/>
      <c r="H87" s="38"/>
      <c r="I87" s="38"/>
    </row>
    <row r="88" spans="1:9" x14ac:dyDescent="0.25">
      <c r="A88" s="38" t="s">
        <v>298</v>
      </c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/>
      <c r="B89" s="38"/>
      <c r="C89" s="38"/>
      <c r="D89" s="38"/>
      <c r="E89" s="38"/>
      <c r="F89" s="38"/>
      <c r="G89" s="38"/>
      <c r="H89" s="38"/>
      <c r="I89" s="38"/>
    </row>
    <row r="90" spans="1:9" ht="15.75" x14ac:dyDescent="0.25">
      <c r="A90" s="38" t="s">
        <v>308</v>
      </c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109"/>
      <c r="B91" s="109"/>
      <c r="C91" s="38"/>
      <c r="D91" s="37" t="s">
        <v>21</v>
      </c>
      <c r="E91" s="114"/>
      <c r="F91" s="115"/>
      <c r="G91" s="115"/>
      <c r="H91" s="115"/>
      <c r="I91" s="116"/>
    </row>
    <row r="92" spans="1:9" x14ac:dyDescent="0.25">
      <c r="A92" s="38" t="s">
        <v>284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117"/>
      <c r="B93" s="117"/>
      <c r="C93" s="38"/>
      <c r="D93" s="37" t="s">
        <v>285</v>
      </c>
      <c r="E93" s="118"/>
      <c r="F93" s="119"/>
      <c r="G93" s="119"/>
      <c r="H93" s="119"/>
      <c r="I93" s="120"/>
    </row>
    <row r="94" spans="1:9" x14ac:dyDescent="0.25">
      <c r="A94" s="38" t="s">
        <v>283</v>
      </c>
      <c r="B94" s="38"/>
      <c r="C94" s="38"/>
      <c r="D94" s="38"/>
      <c r="E94" s="38"/>
      <c r="F94" s="38"/>
      <c r="G94" s="38"/>
      <c r="H94" s="38"/>
      <c r="I94" s="38"/>
    </row>
    <row r="95" spans="1:9" ht="15.75" x14ac:dyDescent="0.25">
      <c r="A95" s="38" t="s">
        <v>309</v>
      </c>
      <c r="B95" s="38"/>
      <c r="C95" s="38"/>
      <c r="D95" s="121"/>
      <c r="E95" s="120"/>
      <c r="F95" s="38"/>
      <c r="G95" s="38"/>
      <c r="H95" s="38"/>
      <c r="I95" s="38"/>
    </row>
    <row r="96" spans="1:9" x14ac:dyDescent="0.25">
      <c r="A96" s="38"/>
      <c r="B96" s="38"/>
      <c r="C96" s="38"/>
      <c r="D96" s="38"/>
      <c r="E96" s="38"/>
      <c r="F96" s="38"/>
      <c r="G96" s="38"/>
      <c r="H96" s="38"/>
      <c r="I96" s="38"/>
    </row>
    <row r="97" spans="1:9" ht="15.75" x14ac:dyDescent="0.25">
      <c r="A97" s="38" t="s">
        <v>310</v>
      </c>
      <c r="B97" s="38"/>
      <c r="C97" s="38"/>
      <c r="D97" s="38"/>
      <c r="E97" s="38"/>
      <c r="F97" s="38"/>
      <c r="G97" s="38"/>
      <c r="H97" s="38"/>
      <c r="I97" s="38"/>
    </row>
    <row r="98" spans="1:9" x14ac:dyDescent="0.25">
      <c r="A98" s="38" t="s">
        <v>286</v>
      </c>
      <c r="B98" s="38"/>
      <c r="C98" s="38"/>
      <c r="D98" s="38"/>
      <c r="E98" s="38"/>
      <c r="F98" s="38"/>
      <c r="G98" s="38"/>
      <c r="H98" s="38"/>
      <c r="I98" s="38"/>
    </row>
    <row r="99" spans="1:9" x14ac:dyDescent="0.25">
      <c r="A99" s="38" t="s">
        <v>287</v>
      </c>
      <c r="B99" s="38"/>
      <c r="C99" s="38"/>
      <c r="D99" s="38"/>
      <c r="E99" s="38"/>
      <c r="F99" s="38"/>
      <c r="G99" s="38"/>
      <c r="H99" s="38"/>
      <c r="I99" s="38"/>
    </row>
    <row r="100" spans="1:9" x14ac:dyDescent="0.25">
      <c r="A100" s="38" t="s">
        <v>288</v>
      </c>
      <c r="B100" s="38"/>
      <c r="C100" s="38"/>
      <c r="D100" s="38"/>
      <c r="E100" s="38"/>
      <c r="F100" s="38"/>
      <c r="G100" s="38"/>
      <c r="H100" s="38"/>
      <c r="I100" s="38"/>
    </row>
    <row r="101" spans="1:9" x14ac:dyDescent="0.25">
      <c r="A101" s="38" t="s">
        <v>289</v>
      </c>
      <c r="B101" s="38"/>
      <c r="C101" s="38"/>
      <c r="D101" s="38"/>
      <c r="E101" s="38"/>
      <c r="F101" s="38"/>
      <c r="G101" s="38"/>
      <c r="H101" s="38"/>
      <c r="I101" s="38"/>
    </row>
    <row r="102" spans="1:9" x14ac:dyDescent="0.25">
      <c r="A102" s="38" t="s">
        <v>290</v>
      </c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38" t="s">
        <v>291</v>
      </c>
      <c r="B103" s="38"/>
      <c r="C103" s="38"/>
      <c r="D103" s="38"/>
      <c r="E103" s="38"/>
      <c r="F103" s="38"/>
      <c r="G103" s="38"/>
      <c r="H103" s="38"/>
      <c r="I103" s="38"/>
    </row>
    <row r="104" spans="1:9" x14ac:dyDescent="0.25">
      <c r="A104" s="38" t="s">
        <v>292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38" t="s">
        <v>293</v>
      </c>
      <c r="B105" s="38"/>
      <c r="C105" s="38"/>
      <c r="D105" s="38"/>
      <c r="E105" s="38"/>
      <c r="F105" s="38"/>
      <c r="G105" s="38"/>
      <c r="H105" s="38"/>
      <c r="I105" s="38"/>
    </row>
    <row r="106" spans="1:9" x14ac:dyDescent="0.25">
      <c r="A106" s="110"/>
      <c r="B106" s="111"/>
      <c r="C106" s="111"/>
      <c r="D106" s="111"/>
      <c r="E106" s="111"/>
      <c r="F106" s="111"/>
      <c r="G106" s="111"/>
      <c r="H106" s="111"/>
      <c r="I106" s="112"/>
    </row>
    <row r="107" spans="1:9" x14ac:dyDescent="0.25">
      <c r="A107" s="110"/>
      <c r="B107" s="111"/>
      <c r="C107" s="111"/>
      <c r="D107" s="111"/>
      <c r="E107" s="111"/>
      <c r="F107" s="111"/>
      <c r="G107" s="111"/>
      <c r="H107" s="111"/>
      <c r="I107" s="112"/>
    </row>
    <row r="108" spans="1:9" x14ac:dyDescent="0.25">
      <c r="A108" s="38"/>
      <c r="B108" s="38"/>
      <c r="C108" s="38"/>
      <c r="D108" s="38"/>
      <c r="E108" s="38"/>
      <c r="F108" s="38"/>
      <c r="G108" s="38"/>
      <c r="H108" s="38"/>
      <c r="I108" s="38"/>
    </row>
    <row r="109" spans="1:9" ht="39.75" customHeight="1" x14ac:dyDescent="0.25">
      <c r="A109" s="113" t="s">
        <v>294</v>
      </c>
      <c r="B109" s="113"/>
      <c r="C109" s="113"/>
      <c r="D109" s="113"/>
      <c r="E109" s="113"/>
      <c r="F109" s="113"/>
      <c r="G109" s="113"/>
      <c r="H109" s="113"/>
      <c r="I109" s="113"/>
    </row>
    <row r="110" spans="1:9" x14ac:dyDescent="0.25">
      <c r="A110" s="113" t="s">
        <v>295</v>
      </c>
      <c r="B110" s="113"/>
      <c r="C110" s="113"/>
      <c r="D110" s="113"/>
      <c r="E110" s="113"/>
      <c r="F110" s="113"/>
      <c r="G110" s="113"/>
      <c r="H110" s="113"/>
      <c r="I110" s="113"/>
    </row>
    <row r="111" spans="1:9" x14ac:dyDescent="0.25">
      <c r="A111" s="38"/>
      <c r="B111" s="38"/>
      <c r="C111" s="38"/>
      <c r="D111" s="38"/>
      <c r="E111" s="38"/>
      <c r="F111" s="38"/>
      <c r="G111" s="38"/>
      <c r="H111" s="38"/>
      <c r="I111" s="38"/>
    </row>
    <row r="112" spans="1:9" x14ac:dyDescent="0.25">
      <c r="A112" s="38"/>
      <c r="B112" s="38"/>
      <c r="C112" s="38"/>
      <c r="D112" s="38"/>
      <c r="E112" s="38"/>
      <c r="F112" s="58" t="str">
        <f>IF(OR(TRIM(D31)="",TRIM(D32)="",TRIM(D33)="",TRIM(D34)="",TRIM(D35)="",TRIM(D36)="",TRIM(D37)="",TRIM(D38)="",TRIM(D39)="",TRIM(D40)="",TRIM(D41)="",TRIM(D42)="",TRIM(D43)="",TRIM(D44)="",TRIM(D45)=""),
"Uwaga - błędnie wypełniony formularz. Sprawdź wszystkie pola 'Oferowana konfiguracja' w pkt. 1",
IF(OR(E31=0,E32=0,E33=0,E34=0,E35=0,E36=0,E37=0,E38=0,E39=0,E40=0,E41=0,E42=0,E43=0,E44=0,E45=0),
"Uwaga - błędnie wypełniony formularz. Sprawdź wszystkie pola 'Cena netto' w pkt. 1",
""))</f>
        <v>Uwaga - błędnie wypełniony formularz. Sprawdź wszystkie pola 'Oferowana konfiguracja' w pkt. 1</v>
      </c>
      <c r="G112" s="38"/>
      <c r="H112" s="38"/>
      <c r="I112" s="38"/>
    </row>
    <row r="113" spans="1:9" x14ac:dyDescent="0.25">
      <c r="A113" s="38"/>
      <c r="B113" s="38"/>
      <c r="C113" s="38"/>
      <c r="D113" s="38"/>
      <c r="E113" s="38"/>
      <c r="F113" s="38"/>
      <c r="G113" s="41" t="s">
        <v>297</v>
      </c>
      <c r="H113" s="40"/>
      <c r="I113" s="38"/>
    </row>
    <row r="114" spans="1:9" x14ac:dyDescent="0.25">
      <c r="A114" s="38"/>
      <c r="B114" s="38"/>
      <c r="C114" s="38"/>
      <c r="D114" s="38"/>
      <c r="E114" s="38"/>
      <c r="F114" s="38"/>
      <c r="G114" s="39" t="s">
        <v>30</v>
      </c>
      <c r="H114" s="40"/>
      <c r="I114" s="38"/>
    </row>
    <row r="115" spans="1:9" x14ac:dyDescent="0.25">
      <c r="A115" s="22" t="s">
        <v>29</v>
      </c>
      <c r="B115" s="23"/>
      <c r="C115" s="23"/>
      <c r="D115" s="23"/>
      <c r="E115" s="23"/>
      <c r="F115" s="23"/>
      <c r="G115" s="23"/>
      <c r="H115" s="23"/>
      <c r="I115" s="23"/>
    </row>
  </sheetData>
  <sheetProtection algorithmName="SHA-512" hashValue="IPJ40Sw422BkunRFz5VjFfwXHwEnN2bonhz+ekQCECt4xOAMQ7JhAAAmFR5deh99YG3Kw/hnF0Ha9mveQsvr9g==" saltValue="kABl0xAl5SqNRYH48Jflhw==" spinCount="100000" sheet="1" objects="1" scenarios="1"/>
  <mergeCells count="39">
    <mergeCell ref="A106:I106"/>
    <mergeCell ref="A107:I107"/>
    <mergeCell ref="A109:I109"/>
    <mergeCell ref="A110:I110"/>
    <mergeCell ref="A91:B91"/>
    <mergeCell ref="E91:I91"/>
    <mergeCell ref="A93:B93"/>
    <mergeCell ref="E93:I93"/>
    <mergeCell ref="D95:E95"/>
    <mergeCell ref="D69:G69"/>
    <mergeCell ref="H69:I69"/>
    <mergeCell ref="D70:G70"/>
    <mergeCell ref="H70:I70"/>
    <mergeCell ref="D71:G71"/>
    <mergeCell ref="H71:I71"/>
    <mergeCell ref="A56:C56"/>
    <mergeCell ref="E56:I56"/>
    <mergeCell ref="A59:B59"/>
    <mergeCell ref="D60:I60"/>
    <mergeCell ref="A67:B67"/>
    <mergeCell ref="D67:G68"/>
    <mergeCell ref="H67:I68"/>
    <mergeCell ref="A11:I11"/>
    <mergeCell ref="A13:D13"/>
    <mergeCell ref="E13:I18"/>
    <mergeCell ref="A14:D15"/>
    <mergeCell ref="A16:D16"/>
    <mergeCell ref="A17:D17"/>
    <mergeCell ref="A18:D18"/>
    <mergeCell ref="A53:I53"/>
    <mergeCell ref="A20:I20"/>
    <mergeCell ref="B22:B24"/>
    <mergeCell ref="D22:I22"/>
    <mergeCell ref="D23:I23"/>
    <mergeCell ref="D24:I24"/>
    <mergeCell ref="A29:I29"/>
    <mergeCell ref="E48:I48"/>
    <mergeCell ref="A52:I52"/>
    <mergeCell ref="F25:G25"/>
  </mergeCells>
  <dataValidations count="5">
    <dataValidation type="list" allowBlank="1" showInputMessage="1" showErrorMessage="1" sqref="C50">
      <formula1>$C$1:$C$3</formula1>
    </dataValidation>
    <dataValidation type="list" allowBlank="1" showInputMessage="1" showErrorMessage="1" sqref="H31:H45">
      <formula1>$L$2:$L$12</formula1>
    </dataValidation>
    <dataValidation type="list" allowBlank="1" showInputMessage="1" showErrorMessage="1" sqref="E73">
      <formula1>$L$14:$L$16</formula1>
    </dataValidation>
    <dataValidation type="list" allowBlank="1" showInputMessage="1" showErrorMessage="1" sqref="A59:B59">
      <formula1>$L$32:$L$34</formula1>
    </dataValidation>
    <dataValidation type="list" allowBlank="1" showInputMessage="1" showErrorMessage="1" sqref="A67:B67">
      <formula1>$L$37:$L$39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Pakiet 3</vt:lpstr>
      <vt:lpstr>Pakiet 5</vt:lpstr>
      <vt:lpstr>Pakiet 6</vt:lpstr>
      <vt:lpstr>Pakiet 10</vt:lpstr>
      <vt:lpstr>Pakiet 11</vt:lpstr>
      <vt:lpstr>Pakiet 14</vt:lpstr>
      <vt:lpstr>Pakiet 15</vt:lpstr>
      <vt:lpstr>Pakiet 16</vt:lpstr>
      <vt:lpstr>Pakiet 17</vt:lpstr>
      <vt:lpstr>Pakiet 18</vt:lpstr>
      <vt:lpstr>Pakiet 20</vt:lpstr>
      <vt:lpstr>Pakiet 21</vt:lpstr>
      <vt:lpstr>Pakiet 22</vt:lpstr>
      <vt:lpstr>Pakiet 23</vt:lpstr>
      <vt:lpstr>Pakiet 25</vt:lpstr>
      <vt:lpstr>Pakiet 27</vt:lpstr>
      <vt:lpstr>Pakiet 29</vt:lpstr>
      <vt:lpstr>Pakiet 31</vt:lpstr>
      <vt:lpstr>Pakiet 32</vt:lpstr>
      <vt:lpstr>Pakiet 34</vt:lpstr>
      <vt:lpstr>Pakiet 35</vt:lpstr>
      <vt:lpstr>Pakiet 36</vt:lpstr>
      <vt:lpstr>Pakiet 37</vt:lpstr>
      <vt:lpstr>Pakiet 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Koniarski</dc:creator>
  <cp:lastModifiedBy>Karolina Kriger</cp:lastModifiedBy>
  <cp:lastPrinted>2018-09-11T13:23:48Z</cp:lastPrinted>
  <dcterms:created xsi:type="dcterms:W3CDTF">2018-05-07T07:17:28Z</dcterms:created>
  <dcterms:modified xsi:type="dcterms:W3CDTF">2018-11-19T13:25:09Z</dcterms:modified>
</cp:coreProperties>
</file>